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F022240E-334A-48DE-9CC7-1C9F69A30A44}" xr6:coauthVersionLast="45" xr6:coauthVersionMax="45" xr10:uidLastSave="{00000000-0000-0000-0000-000000000000}"/>
  <bookViews>
    <workbookView xWindow="43080" yWindow="-120" windowWidth="29040" windowHeight="15840" xr2:uid="{7C24F127-AD58-437C-8418-91F56B0C83DF}"/>
  </bookViews>
  <sheets>
    <sheet name="List of Tables" sheetId="6" r:id="rId1"/>
    <sheet name="North Bougainville 2011" sheetId="2" r:id="rId2"/>
    <sheet name="Single Age" sheetId="3" r:id="rId3"/>
    <sheet name="SMAM" sheetId="4" r:id="rId4"/>
    <sheet name="Fertility" sheetId="5" r:id="rId5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6" l="1"/>
  <c r="A11" i="6"/>
  <c r="A10" i="6"/>
  <c r="A9" i="6"/>
  <c r="J13" i="4" l="1"/>
  <c r="M5" i="4" s="1"/>
  <c r="J12" i="4"/>
  <c r="I12" i="4"/>
  <c r="H12" i="4"/>
  <c r="J11" i="4"/>
  <c r="M7" i="4" s="1"/>
  <c r="I11" i="4"/>
  <c r="L7" i="4" s="1"/>
  <c r="H11" i="4"/>
  <c r="K7" i="4" s="1"/>
  <c r="J10" i="4"/>
  <c r="I10" i="4"/>
  <c r="H10" i="4"/>
  <c r="J9" i="4"/>
  <c r="I9" i="4"/>
  <c r="H9" i="4"/>
  <c r="J8" i="4"/>
  <c r="I8" i="4"/>
  <c r="I13" i="4" s="1"/>
  <c r="L5" i="4" s="1"/>
  <c r="H8" i="4"/>
  <c r="J7" i="4"/>
  <c r="I7" i="4"/>
  <c r="H7" i="4"/>
  <c r="J6" i="4"/>
  <c r="I6" i="4"/>
  <c r="H6" i="4"/>
  <c r="J5" i="4"/>
  <c r="I5" i="4"/>
  <c r="H5" i="4"/>
  <c r="H13" i="4" s="1"/>
  <c r="K5" i="4" s="1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I11" i="5" s="1"/>
  <c r="H4" i="5"/>
  <c r="G4" i="5"/>
  <c r="F4" i="5"/>
  <c r="I3" i="5"/>
  <c r="H3" i="5"/>
  <c r="G3" i="5"/>
  <c r="F3" i="5"/>
  <c r="K11" i="4" l="1"/>
  <c r="K13" i="4" s="1"/>
  <c r="K12" i="4"/>
  <c r="K9" i="4"/>
  <c r="L12" i="4"/>
  <c r="L9" i="4"/>
  <c r="L11" i="4"/>
  <c r="M12" i="4"/>
  <c r="M9" i="4"/>
  <c r="M11" i="4" s="1"/>
  <c r="M13" i="4" s="1"/>
  <c r="L13" i="4" l="1"/>
</calcChain>
</file>

<file path=xl/sharedStrings.xml><?xml version="1.0" encoding="utf-8"?>
<sst xmlns="http://schemas.openxmlformats.org/spreadsheetml/2006/main" count="74" uniqueCount="39">
  <si>
    <t>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</si>
  <si>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</si>
  <si>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</si>
  <si>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</si>
  <si>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</si>
  <si>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</si>
  <si>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</si>
  <si>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</si>
  <si>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</si>
  <si>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</si>
  <si>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</si>
  <si>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</si>
  <si>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</si>
  <si>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</si>
  <si>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</si>
  <si>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</si>
  <si>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</si>
  <si>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</si>
  <si>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</si>
  <si>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>CEB</t>
  </si>
  <si>
    <t>CS</t>
  </si>
  <si>
    <t>LB</t>
  </si>
  <si>
    <t>CEB/W</t>
  </si>
  <si>
    <t>CS/W</t>
  </si>
  <si>
    <t>CS/CEB</t>
  </si>
  <si>
    <t>ASFR</t>
  </si>
  <si>
    <t>TFR ==&gt;</t>
  </si>
  <si>
    <t>Average Age 1st Marriage</t>
  </si>
  <si>
    <t>Source: 2011 Papua New Guinea Census</t>
  </si>
  <si>
    <t xml:space="preserve">     Total</t>
  </si>
  <si>
    <t>5 - 9</t>
  </si>
  <si>
    <t>10 - 14</t>
  </si>
  <si>
    <t>Table 1-2. Age by Districts and Sex, Northern Bougainville Province, PNG: 2011</t>
  </si>
  <si>
    <t>Table 3. Single Year of Age by Districts and Sex, Northern Bougainville Province, PNG: 2011</t>
  </si>
  <si>
    <t>Table 4. Average Age at First Marriage by District, Northern Bougainville Province, PNG: 2011</t>
  </si>
  <si>
    <t>Table 5. Fertility by District, Northern Bougainville Province, PNG: 2011</t>
  </si>
  <si>
    <t>Papua New Guinea</t>
  </si>
  <si>
    <t>2011 PNG Bougainville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</si>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</sst>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28"/>
      <color theme="1"/>
      <name val="Calibri"/>
      <family val="2"/>
      <scheme val="minor"/>
    </font>
    <font>
      <sz val="28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49" fontId="2" fillId="0" borderId="0" xfId="0" applyNumberFormat="1" applyFont="1"/>
    <xf numFmtId="49" fontId="2" fillId="0" borderId="6" xfId="0" applyNumberFormat="1" applyFont="1" applyBorder="1"/>
    <xf numFmtId="49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center" textRotation="45"/>
    </xf>
    <xf numFmtId="0" fontId="6" fillId="0" borderId="0" xfId="2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1FF5-DC02-43A8-A83D-96233F5B2259}">
  <dimension ref="A1:L22"/>
  <sheetViews>
    <sheetView tabSelected="1" workbookViewId="0">
      <selection activeCell="A13" sqref="A13:H13"/>
    </sheetView>
  </sheetViews>
  <sheetFormatPr defaultRowHeight="14.25" x14ac:dyDescent="0.45"/>
  <sheetData>
    <row r="1" spans="1:12" x14ac:dyDescent="0.45">
      <c r="A1" s="24" t="s">
        <v>37</v>
      </c>
      <c r="B1" s="24"/>
      <c r="C1" s="24"/>
      <c r="D1" s="24"/>
      <c r="E1" s="24"/>
      <c r="F1" s="24"/>
      <c r="G1" s="24"/>
      <c r="H1" s="24"/>
      <c r="I1" s="26" t="s">
        <v>36</v>
      </c>
      <c r="J1" s="26"/>
      <c r="K1" s="26"/>
      <c r="L1" s="26"/>
    </row>
    <row r="2" spans="1:12" x14ac:dyDescent="0.45">
      <c r="A2" s="24"/>
      <c r="B2" s="24"/>
      <c r="C2" s="24"/>
      <c r="D2" s="24"/>
      <c r="E2" s="24"/>
      <c r="F2" s="24"/>
      <c r="G2" s="24"/>
      <c r="H2" s="24"/>
      <c r="I2" s="26"/>
      <c r="J2" s="26"/>
      <c r="K2" s="26"/>
      <c r="L2" s="26"/>
    </row>
    <row r="3" spans="1:12" x14ac:dyDescent="0.45">
      <c r="A3" s="24"/>
      <c r="B3" s="24"/>
      <c r="C3" s="24"/>
      <c r="D3" s="24"/>
      <c r="E3" s="24"/>
      <c r="F3" s="24"/>
      <c r="G3" s="24"/>
      <c r="H3" s="24"/>
      <c r="I3" s="26"/>
      <c r="J3" s="26"/>
      <c r="K3" s="26"/>
      <c r="L3" s="26"/>
    </row>
    <row r="4" spans="1:12" x14ac:dyDescent="0.45">
      <c r="A4" s="24"/>
      <c r="B4" s="24"/>
      <c r="C4" s="24"/>
      <c r="D4" s="24"/>
      <c r="E4" s="24"/>
      <c r="F4" s="24"/>
      <c r="G4" s="24"/>
      <c r="H4" s="24"/>
      <c r="I4" s="26"/>
      <c r="J4" s="26"/>
      <c r="K4" s="26"/>
      <c r="L4" s="26"/>
    </row>
    <row r="5" spans="1:12" x14ac:dyDescent="0.45">
      <c r="A5" s="24" t="s">
        <v>38</v>
      </c>
      <c r="B5" s="24"/>
      <c r="C5" s="24"/>
      <c r="D5" s="24"/>
      <c r="E5" s="24"/>
      <c r="F5" s="24"/>
      <c r="G5" s="24"/>
      <c r="H5" s="24"/>
      <c r="I5" s="26"/>
      <c r="J5" s="26"/>
      <c r="K5" s="26"/>
      <c r="L5" s="26"/>
    </row>
    <row r="6" spans="1:12" x14ac:dyDescent="0.45">
      <c r="A6" s="24"/>
      <c r="B6" s="24"/>
      <c r="C6" s="24"/>
      <c r="D6" s="24"/>
      <c r="E6" s="24"/>
      <c r="F6" s="24"/>
      <c r="G6" s="24"/>
      <c r="H6" s="24"/>
      <c r="I6" s="26"/>
      <c r="J6" s="26"/>
      <c r="K6" s="26"/>
      <c r="L6" s="26"/>
    </row>
    <row r="7" spans="1:12" x14ac:dyDescent="0.45">
      <c r="A7" s="24"/>
      <c r="B7" s="24"/>
      <c r="C7" s="24"/>
      <c r="D7" s="24"/>
      <c r="E7" s="24"/>
      <c r="F7" s="24"/>
      <c r="G7" s="24"/>
      <c r="H7" s="24"/>
      <c r="I7" s="26"/>
      <c r="J7" s="26"/>
      <c r="K7" s="26"/>
      <c r="L7" s="26"/>
    </row>
    <row r="8" spans="1:12" x14ac:dyDescent="0.45">
      <c r="A8" s="24"/>
      <c r="B8" s="24"/>
      <c r="C8" s="24"/>
      <c r="D8" s="24"/>
      <c r="E8" s="24"/>
      <c r="F8" s="24"/>
      <c r="G8" s="24"/>
      <c r="H8" s="24"/>
      <c r="I8" s="26"/>
      <c r="J8" s="26"/>
      <c r="K8" s="26"/>
      <c r="L8" s="26"/>
    </row>
    <row r="9" spans="1:12" x14ac:dyDescent="0.45">
      <c r="A9" s="28" t="str">
        <f>'North Bougainville 2011'!A1</f>
        <v>Table 1-2. Age by Districts and Sex, Northern Bougainville Province, PNG: 2011</v>
      </c>
      <c r="B9" s="27"/>
      <c r="C9" s="27"/>
      <c r="D9" s="27"/>
      <c r="E9" s="27"/>
      <c r="F9" s="27"/>
      <c r="G9" s="27"/>
      <c r="H9" s="27"/>
      <c r="I9" s="26"/>
      <c r="J9" s="26"/>
      <c r="K9" s="26"/>
      <c r="L9" s="26"/>
    </row>
    <row r="10" spans="1:12" x14ac:dyDescent="0.45">
      <c r="A10" s="28" t="str">
        <f>'Single Age'!A1</f>
        <v>Table 3. Single Year of Age by Districts and Sex, Northern Bougainville Province, PNG: 2011</v>
      </c>
      <c r="B10" s="27"/>
      <c r="C10" s="27"/>
      <c r="D10" s="27"/>
      <c r="E10" s="27"/>
      <c r="F10" s="27"/>
      <c r="G10" s="27"/>
      <c r="H10" s="27"/>
      <c r="I10" s="26"/>
      <c r="J10" s="26"/>
      <c r="K10" s="26"/>
      <c r="L10" s="26"/>
    </row>
    <row r="11" spans="1:12" x14ac:dyDescent="0.45">
      <c r="A11" s="29" t="str">
        <f>SMAM!A1</f>
        <v>Table 4. Average Age at First Marriage by District, Northern Bougainville Province, PNG: 2011</v>
      </c>
      <c r="B11" s="27"/>
      <c r="C11" s="27"/>
      <c r="D11" s="27"/>
      <c r="E11" s="27"/>
      <c r="F11" s="27"/>
      <c r="G11" s="27"/>
      <c r="H11" s="27"/>
      <c r="I11" s="26"/>
      <c r="J11" s="26"/>
      <c r="K11" s="26"/>
      <c r="L11" s="26"/>
    </row>
    <row r="12" spans="1:12" x14ac:dyDescent="0.45">
      <c r="A12" s="29" t="str">
        <f>Fertility!A1</f>
        <v>Table 5. Fertility by District, Northern Bougainville Province, PNG: 2011</v>
      </c>
      <c r="B12" s="27"/>
      <c r="C12" s="27"/>
      <c r="D12" s="27"/>
      <c r="E12" s="27"/>
      <c r="F12" s="27"/>
      <c r="G12" s="27"/>
      <c r="H12" s="27"/>
      <c r="I12" s="26"/>
      <c r="J12" s="26"/>
      <c r="K12" s="26"/>
      <c r="L12" s="26"/>
    </row>
    <row r="13" spans="1:12" x14ac:dyDescent="0.45">
      <c r="A13" s="25"/>
      <c r="B13" s="25"/>
      <c r="C13" s="25"/>
      <c r="D13" s="25"/>
      <c r="E13" s="25"/>
      <c r="F13" s="25"/>
      <c r="G13" s="25"/>
      <c r="H13" s="25"/>
      <c r="I13" s="26"/>
      <c r="J13" s="26"/>
      <c r="K13" s="26"/>
      <c r="L13" s="26"/>
    </row>
    <row r="14" spans="1:12" x14ac:dyDescent="0.45">
      <c r="A14" s="25"/>
      <c r="B14" s="25"/>
      <c r="C14" s="25"/>
      <c r="D14" s="25"/>
      <c r="E14" s="25"/>
      <c r="F14" s="25"/>
      <c r="G14" s="25"/>
      <c r="H14" s="25"/>
    </row>
    <row r="15" spans="1:12" x14ac:dyDescent="0.45">
      <c r="A15" s="25"/>
      <c r="B15" s="25"/>
      <c r="C15" s="25"/>
      <c r="D15" s="25"/>
      <c r="E15" s="25"/>
      <c r="F15" s="25"/>
      <c r="G15" s="25"/>
      <c r="H15" s="25"/>
    </row>
    <row r="16" spans="1:12" x14ac:dyDescent="0.45">
      <c r="A16" s="25"/>
      <c r="B16" s="25"/>
      <c r="C16" s="25"/>
      <c r="D16" s="25"/>
      <c r="E16" s="25"/>
      <c r="F16" s="25"/>
      <c r="G16" s="25"/>
      <c r="H16" s="25"/>
    </row>
    <row r="17" spans="1:8" x14ac:dyDescent="0.45">
      <c r="A17" s="25"/>
      <c r="B17" s="25"/>
      <c r="C17" s="25"/>
      <c r="D17" s="25"/>
      <c r="E17" s="25"/>
      <c r="F17" s="25"/>
      <c r="G17" s="25"/>
      <c r="H17" s="25"/>
    </row>
    <row r="18" spans="1:8" x14ac:dyDescent="0.45">
      <c r="A18" s="25"/>
      <c r="B18" s="25"/>
      <c r="C18" s="25"/>
      <c r="D18" s="25"/>
      <c r="E18" s="25"/>
      <c r="F18" s="25"/>
      <c r="G18" s="25"/>
      <c r="H18" s="25"/>
    </row>
    <row r="19" spans="1:8" x14ac:dyDescent="0.45">
      <c r="A19" s="25"/>
      <c r="B19" s="25"/>
      <c r="C19" s="25"/>
      <c r="D19" s="25"/>
      <c r="E19" s="25"/>
      <c r="F19" s="25"/>
      <c r="G19" s="25"/>
      <c r="H19" s="25"/>
    </row>
    <row r="20" spans="1:8" x14ac:dyDescent="0.45">
      <c r="A20" s="25"/>
      <c r="B20" s="25"/>
      <c r="C20" s="25"/>
      <c r="D20" s="25"/>
      <c r="E20" s="25"/>
      <c r="F20" s="25"/>
      <c r="G20" s="25"/>
      <c r="H20" s="25"/>
    </row>
    <row r="21" spans="1:8" x14ac:dyDescent="0.45">
      <c r="A21" s="25"/>
      <c r="B21" s="25"/>
      <c r="C21" s="25"/>
      <c r="D21" s="25"/>
      <c r="E21" s="25"/>
      <c r="F21" s="25"/>
      <c r="G21" s="25"/>
      <c r="H21" s="25"/>
    </row>
    <row r="22" spans="1:8" x14ac:dyDescent="0.45">
      <c r="A22" s="25"/>
      <c r="B22" s="25"/>
      <c r="C22" s="25"/>
      <c r="D22" s="25"/>
      <c r="E22" s="25"/>
      <c r="F22" s="25"/>
      <c r="G22" s="25"/>
      <c r="H22" s="25"/>
    </row>
  </sheetData>
  <mergeCells count="17">
    <mergeCell ref="A19:H19"/>
    <mergeCell ref="A20:H20"/>
    <mergeCell ref="A21:H21"/>
    <mergeCell ref="A22:H22"/>
    <mergeCell ref="I1:L13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North Bougainville 2011'!A1" display="'North Bougainville 2011'!A1" xr:uid="{872FECAC-BC60-458B-9273-A7D49793465C}"/>
    <hyperlink ref="A10:H10" location="'Single Age'!A1" display="'Single Age'!A1" xr:uid="{9FB3C8FE-E5A6-40AA-9A32-631228291927}"/>
    <hyperlink ref="A11:H11" location="SMAM!A1" display="SMAM!A1" xr:uid="{2533E679-0AA3-483D-86AD-C0F21B9D9EFB}"/>
    <hyperlink ref="A12:H12" location="Fertility!A1" display="Fertility!A1" xr:uid="{48D14049-4FC6-4E88-9067-89CAF585DD1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116F-1515-47E0-ADA3-EF641EDD9CCD}">
  <dimension ref="A1:D21"/>
  <sheetViews>
    <sheetView view="pageBreakPreview" zoomScale="150" zoomScaleNormal="100" zoomScaleSheetLayoutView="150" workbookViewId="0">
      <selection activeCell="A21" sqref="A21"/>
    </sheetView>
  </sheetViews>
  <sheetFormatPr defaultColWidth="8.86328125" defaultRowHeight="10.15" x14ac:dyDescent="0.3"/>
  <cols>
    <col min="1" max="1" width="8.86328125" style="1"/>
    <col min="2" max="4" width="15.1328125" style="1" customWidth="1"/>
    <col min="5" max="16384" width="8.86328125" style="1"/>
  </cols>
  <sheetData>
    <row r="1" spans="1:4" x14ac:dyDescent="0.3">
      <c r="A1" s="18" t="s">
        <v>32</v>
      </c>
    </row>
    <row r="2" spans="1:4" x14ac:dyDescent="0.3">
      <c r="A2" s="2"/>
      <c r="B2" s="3" t="s">
        <v>0</v>
      </c>
      <c r="C2" s="3" t="s">
        <v>16</v>
      </c>
      <c r="D2" s="4" t="s">
        <v>17</v>
      </c>
    </row>
    <row r="3" spans="1:4" x14ac:dyDescent="0.3">
      <c r="A3" s="18" t="s">
        <v>29</v>
      </c>
      <c r="B3" s="1">
        <v>99469</v>
      </c>
      <c r="C3" s="1">
        <v>51014</v>
      </c>
      <c r="D3" s="1">
        <v>48455</v>
      </c>
    </row>
    <row r="4" spans="1:4" x14ac:dyDescent="0.3">
      <c r="A4" s="18" t="s">
        <v>1</v>
      </c>
      <c r="B4" s="1">
        <v>15675</v>
      </c>
      <c r="C4" s="1">
        <v>8077</v>
      </c>
      <c r="D4" s="1">
        <v>7598</v>
      </c>
    </row>
    <row r="5" spans="1:4" x14ac:dyDescent="0.3">
      <c r="A5" s="18" t="s">
        <v>30</v>
      </c>
      <c r="B5" s="1">
        <v>13102</v>
      </c>
      <c r="C5" s="1">
        <v>6878</v>
      </c>
      <c r="D5" s="1">
        <v>6224</v>
      </c>
    </row>
    <row r="6" spans="1:4" x14ac:dyDescent="0.3">
      <c r="A6" s="18" t="s">
        <v>31</v>
      </c>
      <c r="B6" s="1">
        <v>11821</v>
      </c>
      <c r="C6" s="1">
        <v>6149</v>
      </c>
      <c r="D6" s="1">
        <v>5672</v>
      </c>
    </row>
    <row r="7" spans="1:4" x14ac:dyDescent="0.3">
      <c r="A7" s="18" t="s">
        <v>2</v>
      </c>
      <c r="B7" s="1">
        <v>10769</v>
      </c>
      <c r="C7" s="1">
        <v>5559</v>
      </c>
      <c r="D7" s="1">
        <v>5210</v>
      </c>
    </row>
    <row r="8" spans="1:4" x14ac:dyDescent="0.3">
      <c r="A8" s="18" t="s">
        <v>3</v>
      </c>
      <c r="B8" s="1">
        <v>9435</v>
      </c>
      <c r="C8" s="1">
        <v>4740</v>
      </c>
      <c r="D8" s="1">
        <v>4695</v>
      </c>
    </row>
    <row r="9" spans="1:4" x14ac:dyDescent="0.3">
      <c r="A9" s="18" t="s">
        <v>4</v>
      </c>
      <c r="B9" s="1">
        <v>8379</v>
      </c>
      <c r="C9" s="1">
        <v>4144</v>
      </c>
      <c r="D9" s="1">
        <v>4235</v>
      </c>
    </row>
    <row r="10" spans="1:4" x14ac:dyDescent="0.3">
      <c r="A10" s="18" t="s">
        <v>5</v>
      </c>
      <c r="B10" s="1">
        <v>6570</v>
      </c>
      <c r="C10" s="1">
        <v>3327</v>
      </c>
      <c r="D10" s="1">
        <v>3243</v>
      </c>
    </row>
    <row r="11" spans="1:4" x14ac:dyDescent="0.3">
      <c r="A11" s="18" t="s">
        <v>6</v>
      </c>
      <c r="B11" s="1">
        <v>6181</v>
      </c>
      <c r="C11" s="1">
        <v>3051</v>
      </c>
      <c r="D11" s="1">
        <v>3130</v>
      </c>
    </row>
    <row r="12" spans="1:4" x14ac:dyDescent="0.3">
      <c r="A12" s="18" t="s">
        <v>7</v>
      </c>
      <c r="B12" s="1">
        <v>4543</v>
      </c>
      <c r="C12" s="1">
        <v>2292</v>
      </c>
      <c r="D12" s="1">
        <v>2251</v>
      </c>
    </row>
    <row r="13" spans="1:4" x14ac:dyDescent="0.3">
      <c r="A13" s="18" t="s">
        <v>8</v>
      </c>
      <c r="B13" s="1">
        <v>4404</v>
      </c>
      <c r="C13" s="1">
        <v>2205</v>
      </c>
      <c r="D13" s="1">
        <v>2199</v>
      </c>
    </row>
    <row r="14" spans="1:4" x14ac:dyDescent="0.3">
      <c r="A14" s="18" t="s">
        <v>9</v>
      </c>
      <c r="B14" s="1">
        <v>3106</v>
      </c>
      <c r="C14" s="1">
        <v>1676</v>
      </c>
      <c r="D14" s="1">
        <v>1430</v>
      </c>
    </row>
    <row r="15" spans="1:4" x14ac:dyDescent="0.3">
      <c r="A15" s="18" t="s">
        <v>10</v>
      </c>
      <c r="B15" s="1">
        <v>2123</v>
      </c>
      <c r="C15" s="1">
        <v>1153</v>
      </c>
      <c r="D15" s="1">
        <v>970</v>
      </c>
    </row>
    <row r="16" spans="1:4" x14ac:dyDescent="0.3">
      <c r="A16" s="18" t="s">
        <v>11</v>
      </c>
      <c r="B16" s="1">
        <v>1393</v>
      </c>
      <c r="C16" s="1">
        <v>692</v>
      </c>
      <c r="D16" s="1">
        <v>701</v>
      </c>
    </row>
    <row r="17" spans="1:4" x14ac:dyDescent="0.3">
      <c r="A17" s="18" t="s">
        <v>12</v>
      </c>
      <c r="B17" s="1">
        <v>820</v>
      </c>
      <c r="C17" s="1">
        <v>438</v>
      </c>
      <c r="D17" s="1">
        <v>382</v>
      </c>
    </row>
    <row r="18" spans="1:4" x14ac:dyDescent="0.3">
      <c r="A18" s="18" t="s">
        <v>13</v>
      </c>
      <c r="B18" s="1">
        <v>584</v>
      </c>
      <c r="C18" s="1">
        <v>322</v>
      </c>
      <c r="D18" s="1">
        <v>262</v>
      </c>
    </row>
    <row r="19" spans="1:4" x14ac:dyDescent="0.3">
      <c r="A19" s="18" t="s">
        <v>14</v>
      </c>
      <c r="B19" s="1">
        <v>564</v>
      </c>
      <c r="C19" s="1">
        <v>311</v>
      </c>
      <c r="D19" s="1">
        <v>253</v>
      </c>
    </row>
    <row r="20" spans="1:4" x14ac:dyDescent="0.3">
      <c r="A20" s="18" t="s">
        <v>15</v>
      </c>
      <c r="B20" s="6">
        <v>19.2</v>
      </c>
      <c r="C20" s="6">
        <v>19</v>
      </c>
      <c r="D20" s="6">
        <v>19.5</v>
      </c>
    </row>
    <row r="21" spans="1:4" x14ac:dyDescent="0.3">
      <c r="A21" s="19" t="s">
        <v>28</v>
      </c>
      <c r="B21" s="10"/>
      <c r="C21" s="10"/>
      <c r="D21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619F3-587F-4BF8-B953-249CB34A6B87}">
  <dimension ref="A1:D103"/>
  <sheetViews>
    <sheetView view="pageBreakPreview" zoomScaleNormal="100" zoomScaleSheetLayoutView="100" workbookViewId="0">
      <selection activeCell="A101" sqref="A101"/>
    </sheetView>
  </sheetViews>
  <sheetFormatPr defaultColWidth="8.86328125" defaultRowHeight="10.15" x14ac:dyDescent="0.3"/>
  <cols>
    <col min="1" max="1" width="13.46484375" style="21" customWidth="1"/>
    <col min="2" max="4" width="13.46484375" style="1" customWidth="1"/>
    <col min="5" max="16384" width="8.86328125" style="1"/>
  </cols>
  <sheetData>
    <row r="1" spans="1:4" x14ac:dyDescent="0.3">
      <c r="A1" s="20" t="s">
        <v>33</v>
      </c>
    </row>
    <row r="2" spans="1:4" x14ac:dyDescent="0.3">
      <c r="A2" s="22"/>
      <c r="B2" s="3" t="s">
        <v>0</v>
      </c>
      <c r="C2" s="3" t="s">
        <v>16</v>
      </c>
      <c r="D2" s="4" t="s">
        <v>17</v>
      </c>
    </row>
    <row r="3" spans="1:4" x14ac:dyDescent="0.3">
      <c r="A3" s="21" t="s">
        <v>0</v>
      </c>
      <c r="B3" s="1">
        <v>99469</v>
      </c>
      <c r="C3" s="1">
        <v>51014</v>
      </c>
      <c r="D3" s="1">
        <v>48455</v>
      </c>
    </row>
    <row r="4" spans="1:4" x14ac:dyDescent="0.3">
      <c r="A4" s="21">
        <v>0</v>
      </c>
      <c r="B4" s="1">
        <v>2608</v>
      </c>
      <c r="C4" s="1">
        <v>1295</v>
      </c>
      <c r="D4" s="1">
        <v>1313</v>
      </c>
    </row>
    <row r="5" spans="1:4" x14ac:dyDescent="0.3">
      <c r="A5" s="21">
        <v>1</v>
      </c>
      <c r="B5" s="1">
        <v>3419</v>
      </c>
      <c r="C5" s="1">
        <v>1763</v>
      </c>
      <c r="D5" s="1">
        <v>1656</v>
      </c>
    </row>
    <row r="6" spans="1:4" x14ac:dyDescent="0.3">
      <c r="A6" s="21">
        <v>2</v>
      </c>
      <c r="B6" s="1">
        <v>3304</v>
      </c>
      <c r="C6" s="1">
        <v>1738</v>
      </c>
      <c r="D6" s="1">
        <v>1566</v>
      </c>
    </row>
    <row r="7" spans="1:4" x14ac:dyDescent="0.3">
      <c r="A7" s="21">
        <v>3</v>
      </c>
      <c r="B7" s="1">
        <v>3308</v>
      </c>
      <c r="C7" s="1">
        <v>1738</v>
      </c>
      <c r="D7" s="1">
        <v>1570</v>
      </c>
    </row>
    <row r="8" spans="1:4" x14ac:dyDescent="0.3">
      <c r="A8" s="21">
        <v>4</v>
      </c>
      <c r="B8" s="1">
        <v>3036</v>
      </c>
      <c r="C8" s="1">
        <v>1543</v>
      </c>
      <c r="D8" s="1">
        <v>1493</v>
      </c>
    </row>
    <row r="9" spans="1:4" x14ac:dyDescent="0.3">
      <c r="A9" s="21">
        <v>5</v>
      </c>
      <c r="B9" s="1">
        <v>2806</v>
      </c>
      <c r="C9" s="1">
        <v>1463</v>
      </c>
      <c r="D9" s="1">
        <v>1343</v>
      </c>
    </row>
    <row r="10" spans="1:4" x14ac:dyDescent="0.3">
      <c r="A10" s="21">
        <v>6</v>
      </c>
      <c r="B10" s="1">
        <v>2763</v>
      </c>
      <c r="C10" s="1">
        <v>1466</v>
      </c>
      <c r="D10" s="1">
        <v>1297</v>
      </c>
    </row>
    <row r="11" spans="1:4" x14ac:dyDescent="0.3">
      <c r="A11" s="21">
        <v>7</v>
      </c>
      <c r="B11" s="1">
        <v>2473</v>
      </c>
      <c r="C11" s="1">
        <v>1332</v>
      </c>
      <c r="D11" s="1">
        <v>1141</v>
      </c>
    </row>
    <row r="12" spans="1:4" x14ac:dyDescent="0.3">
      <c r="A12" s="21">
        <v>8</v>
      </c>
      <c r="B12" s="1">
        <v>2660</v>
      </c>
      <c r="C12" s="1">
        <v>1385</v>
      </c>
      <c r="D12" s="1">
        <v>1275</v>
      </c>
    </row>
    <row r="13" spans="1:4" x14ac:dyDescent="0.3">
      <c r="A13" s="21">
        <v>9</v>
      </c>
      <c r="B13" s="1">
        <v>2400</v>
      </c>
      <c r="C13" s="1">
        <v>1232</v>
      </c>
      <c r="D13" s="1">
        <v>1168</v>
      </c>
    </row>
    <row r="14" spans="1:4" x14ac:dyDescent="0.3">
      <c r="A14" s="21">
        <v>10</v>
      </c>
      <c r="B14" s="1">
        <v>2350</v>
      </c>
      <c r="C14" s="1">
        <v>1200</v>
      </c>
      <c r="D14" s="1">
        <v>1150</v>
      </c>
    </row>
    <row r="15" spans="1:4" x14ac:dyDescent="0.3">
      <c r="A15" s="21">
        <v>11</v>
      </c>
      <c r="B15" s="1">
        <v>2517</v>
      </c>
      <c r="C15" s="1">
        <v>1313</v>
      </c>
      <c r="D15" s="1">
        <v>1204</v>
      </c>
    </row>
    <row r="16" spans="1:4" x14ac:dyDescent="0.3">
      <c r="A16" s="21">
        <v>12</v>
      </c>
      <c r="B16" s="1">
        <v>2396</v>
      </c>
      <c r="C16" s="1">
        <v>1264</v>
      </c>
      <c r="D16" s="1">
        <v>1132</v>
      </c>
    </row>
    <row r="17" spans="1:4" x14ac:dyDescent="0.3">
      <c r="A17" s="21">
        <v>13</v>
      </c>
      <c r="B17" s="1">
        <v>2392</v>
      </c>
      <c r="C17" s="1">
        <v>1222</v>
      </c>
      <c r="D17" s="1">
        <v>1170</v>
      </c>
    </row>
    <row r="18" spans="1:4" x14ac:dyDescent="0.3">
      <c r="A18" s="21">
        <v>14</v>
      </c>
      <c r="B18" s="1">
        <v>2166</v>
      </c>
      <c r="C18" s="1">
        <v>1150</v>
      </c>
      <c r="D18" s="1">
        <v>1016</v>
      </c>
    </row>
    <row r="19" spans="1:4" x14ac:dyDescent="0.3">
      <c r="A19" s="21">
        <v>15</v>
      </c>
      <c r="B19" s="1">
        <v>2260</v>
      </c>
      <c r="C19" s="1">
        <v>1152</v>
      </c>
      <c r="D19" s="1">
        <v>1108</v>
      </c>
    </row>
    <row r="20" spans="1:4" x14ac:dyDescent="0.3">
      <c r="A20" s="21">
        <v>16</v>
      </c>
      <c r="B20" s="1">
        <v>2101</v>
      </c>
      <c r="C20" s="1">
        <v>1080</v>
      </c>
      <c r="D20" s="1">
        <v>1021</v>
      </c>
    </row>
    <row r="21" spans="1:4" x14ac:dyDescent="0.3">
      <c r="A21" s="21">
        <v>17</v>
      </c>
      <c r="B21" s="1">
        <v>2117</v>
      </c>
      <c r="C21" s="1">
        <v>1131</v>
      </c>
      <c r="D21" s="1">
        <v>986</v>
      </c>
    </row>
    <row r="22" spans="1:4" x14ac:dyDescent="0.3">
      <c r="A22" s="21">
        <v>18</v>
      </c>
      <c r="B22" s="1">
        <v>2162</v>
      </c>
      <c r="C22" s="1">
        <v>1094</v>
      </c>
      <c r="D22" s="1">
        <v>1068</v>
      </c>
    </row>
    <row r="23" spans="1:4" x14ac:dyDescent="0.3">
      <c r="A23" s="21">
        <v>19</v>
      </c>
      <c r="B23" s="1">
        <v>2129</v>
      </c>
      <c r="C23" s="1">
        <v>1102</v>
      </c>
      <c r="D23" s="1">
        <v>1027</v>
      </c>
    </row>
    <row r="24" spans="1:4" x14ac:dyDescent="0.3">
      <c r="A24" s="21">
        <v>20</v>
      </c>
      <c r="B24" s="1">
        <v>1948</v>
      </c>
      <c r="C24" s="1">
        <v>965</v>
      </c>
      <c r="D24" s="1">
        <v>983</v>
      </c>
    </row>
    <row r="25" spans="1:4" x14ac:dyDescent="0.3">
      <c r="A25" s="21">
        <v>21</v>
      </c>
      <c r="B25" s="1">
        <v>1958</v>
      </c>
      <c r="C25" s="1">
        <v>1033</v>
      </c>
      <c r="D25" s="1">
        <v>925</v>
      </c>
    </row>
    <row r="26" spans="1:4" x14ac:dyDescent="0.3">
      <c r="A26" s="21">
        <v>22</v>
      </c>
      <c r="B26" s="1">
        <v>1862</v>
      </c>
      <c r="C26" s="1">
        <v>914</v>
      </c>
      <c r="D26" s="1">
        <v>948</v>
      </c>
    </row>
    <row r="27" spans="1:4" x14ac:dyDescent="0.3">
      <c r="A27" s="21">
        <v>23</v>
      </c>
      <c r="B27" s="1">
        <v>1839</v>
      </c>
      <c r="C27" s="1">
        <v>938</v>
      </c>
      <c r="D27" s="1">
        <v>901</v>
      </c>
    </row>
    <row r="28" spans="1:4" x14ac:dyDescent="0.3">
      <c r="A28" s="21">
        <v>24</v>
      </c>
      <c r="B28" s="1">
        <v>1828</v>
      </c>
      <c r="C28" s="1">
        <v>890</v>
      </c>
      <c r="D28" s="1">
        <v>938</v>
      </c>
    </row>
    <row r="29" spans="1:4" x14ac:dyDescent="0.3">
      <c r="A29" s="21">
        <v>25</v>
      </c>
      <c r="B29" s="1">
        <v>1841</v>
      </c>
      <c r="C29" s="1">
        <v>892</v>
      </c>
      <c r="D29" s="1">
        <v>949</v>
      </c>
    </row>
    <row r="30" spans="1:4" x14ac:dyDescent="0.3">
      <c r="A30" s="21">
        <v>26</v>
      </c>
      <c r="B30" s="1">
        <v>1712</v>
      </c>
      <c r="C30" s="1">
        <v>851</v>
      </c>
      <c r="D30" s="1">
        <v>861</v>
      </c>
    </row>
    <row r="31" spans="1:4" x14ac:dyDescent="0.3">
      <c r="A31" s="21">
        <v>27</v>
      </c>
      <c r="B31" s="1">
        <v>1641</v>
      </c>
      <c r="C31" s="1">
        <v>823</v>
      </c>
      <c r="D31" s="1">
        <v>818</v>
      </c>
    </row>
    <row r="32" spans="1:4" x14ac:dyDescent="0.3">
      <c r="A32" s="21">
        <v>28</v>
      </c>
      <c r="B32" s="1">
        <v>1617</v>
      </c>
      <c r="C32" s="1">
        <v>784</v>
      </c>
      <c r="D32" s="1">
        <v>833</v>
      </c>
    </row>
    <row r="33" spans="1:4" x14ac:dyDescent="0.3">
      <c r="A33" s="21">
        <v>29</v>
      </c>
      <c r="B33" s="1">
        <v>1568</v>
      </c>
      <c r="C33" s="1">
        <v>794</v>
      </c>
      <c r="D33" s="1">
        <v>774</v>
      </c>
    </row>
    <row r="34" spans="1:4" x14ac:dyDescent="0.3">
      <c r="A34" s="21">
        <v>30</v>
      </c>
      <c r="B34" s="1">
        <v>1490</v>
      </c>
      <c r="C34" s="1">
        <v>734</v>
      </c>
      <c r="D34" s="1">
        <v>756</v>
      </c>
    </row>
    <row r="35" spans="1:4" x14ac:dyDescent="0.3">
      <c r="A35" s="21">
        <v>31</v>
      </c>
      <c r="B35" s="1">
        <v>1482</v>
      </c>
      <c r="C35" s="1">
        <v>751</v>
      </c>
      <c r="D35" s="1">
        <v>731</v>
      </c>
    </row>
    <row r="36" spans="1:4" x14ac:dyDescent="0.3">
      <c r="A36" s="21">
        <v>32</v>
      </c>
      <c r="B36" s="1">
        <v>1380</v>
      </c>
      <c r="C36" s="1">
        <v>702</v>
      </c>
      <c r="D36" s="1">
        <v>678</v>
      </c>
    </row>
    <row r="37" spans="1:4" x14ac:dyDescent="0.3">
      <c r="A37" s="21">
        <v>33</v>
      </c>
      <c r="B37" s="1">
        <v>1047</v>
      </c>
      <c r="C37" s="1">
        <v>561</v>
      </c>
      <c r="D37" s="1">
        <v>486</v>
      </c>
    </row>
    <row r="38" spans="1:4" x14ac:dyDescent="0.3">
      <c r="A38" s="21">
        <v>34</v>
      </c>
      <c r="B38" s="1">
        <v>1171</v>
      </c>
      <c r="C38" s="1">
        <v>579</v>
      </c>
      <c r="D38" s="1">
        <v>592</v>
      </c>
    </row>
    <row r="39" spans="1:4" x14ac:dyDescent="0.3">
      <c r="A39" s="21">
        <v>35</v>
      </c>
      <c r="B39" s="1">
        <v>1250</v>
      </c>
      <c r="C39" s="1">
        <v>616</v>
      </c>
      <c r="D39" s="1">
        <v>634</v>
      </c>
    </row>
    <row r="40" spans="1:4" x14ac:dyDescent="0.3">
      <c r="A40" s="21">
        <v>36</v>
      </c>
      <c r="B40" s="1">
        <v>1408</v>
      </c>
      <c r="C40" s="1">
        <v>695</v>
      </c>
      <c r="D40" s="1">
        <v>713</v>
      </c>
    </row>
    <row r="41" spans="1:4" x14ac:dyDescent="0.3">
      <c r="A41" s="21">
        <v>37</v>
      </c>
      <c r="B41" s="1">
        <v>1076</v>
      </c>
      <c r="C41" s="1">
        <v>561</v>
      </c>
      <c r="D41" s="1">
        <v>515</v>
      </c>
    </row>
    <row r="42" spans="1:4" x14ac:dyDescent="0.3">
      <c r="A42" s="21">
        <v>38</v>
      </c>
      <c r="B42" s="1">
        <v>1288</v>
      </c>
      <c r="C42" s="1">
        <v>644</v>
      </c>
      <c r="D42" s="1">
        <v>644</v>
      </c>
    </row>
    <row r="43" spans="1:4" x14ac:dyDescent="0.3">
      <c r="A43" s="21">
        <v>39</v>
      </c>
      <c r="B43" s="1">
        <v>1159</v>
      </c>
      <c r="C43" s="1">
        <v>535</v>
      </c>
      <c r="D43" s="1">
        <v>624</v>
      </c>
    </row>
    <row r="44" spans="1:4" x14ac:dyDescent="0.3">
      <c r="A44" s="21">
        <v>40</v>
      </c>
      <c r="B44" s="1">
        <v>974</v>
      </c>
      <c r="C44" s="1">
        <v>491</v>
      </c>
      <c r="D44" s="1">
        <v>483</v>
      </c>
    </row>
    <row r="45" spans="1:4" x14ac:dyDescent="0.3">
      <c r="A45" s="21">
        <v>41</v>
      </c>
      <c r="B45" s="1">
        <v>986</v>
      </c>
      <c r="C45" s="1">
        <v>508</v>
      </c>
      <c r="D45" s="1">
        <v>478</v>
      </c>
    </row>
    <row r="46" spans="1:4" x14ac:dyDescent="0.3">
      <c r="A46" s="21">
        <v>42</v>
      </c>
      <c r="B46" s="1">
        <v>1014</v>
      </c>
      <c r="C46" s="1">
        <v>533</v>
      </c>
      <c r="D46" s="1">
        <v>481</v>
      </c>
    </row>
    <row r="47" spans="1:4" x14ac:dyDescent="0.3">
      <c r="A47" s="21">
        <v>43</v>
      </c>
      <c r="B47" s="1">
        <v>846</v>
      </c>
      <c r="C47" s="1">
        <v>419</v>
      </c>
      <c r="D47" s="1">
        <v>427</v>
      </c>
    </row>
    <row r="48" spans="1:4" x14ac:dyDescent="0.3">
      <c r="A48" s="21">
        <v>44</v>
      </c>
      <c r="B48" s="1">
        <v>723</v>
      </c>
      <c r="C48" s="1">
        <v>341</v>
      </c>
      <c r="D48" s="1">
        <v>382</v>
      </c>
    </row>
    <row r="49" spans="1:4" x14ac:dyDescent="0.3">
      <c r="A49" s="21">
        <v>45</v>
      </c>
      <c r="B49" s="1">
        <v>861</v>
      </c>
      <c r="C49" s="1">
        <v>437</v>
      </c>
      <c r="D49" s="1">
        <v>424</v>
      </c>
    </row>
    <row r="50" spans="1:4" x14ac:dyDescent="0.3">
      <c r="A50" s="21">
        <v>46</v>
      </c>
      <c r="B50" s="1">
        <v>880</v>
      </c>
      <c r="C50" s="1">
        <v>443</v>
      </c>
      <c r="D50" s="1">
        <v>437</v>
      </c>
    </row>
    <row r="51" spans="1:4" x14ac:dyDescent="0.3">
      <c r="A51" s="21">
        <v>47</v>
      </c>
      <c r="B51" s="1">
        <v>862</v>
      </c>
      <c r="C51" s="1">
        <v>415</v>
      </c>
      <c r="D51" s="1">
        <v>447</v>
      </c>
    </row>
    <row r="52" spans="1:4" x14ac:dyDescent="0.3">
      <c r="A52" s="21">
        <v>48</v>
      </c>
      <c r="B52" s="1">
        <v>947</v>
      </c>
      <c r="C52" s="1">
        <v>483</v>
      </c>
      <c r="D52" s="1">
        <v>464</v>
      </c>
    </row>
    <row r="53" spans="1:4" x14ac:dyDescent="0.3">
      <c r="A53" s="21">
        <v>49</v>
      </c>
      <c r="B53" s="1">
        <v>854</v>
      </c>
      <c r="C53" s="1">
        <v>427</v>
      </c>
      <c r="D53" s="1">
        <v>427</v>
      </c>
    </row>
    <row r="54" spans="1:4" x14ac:dyDescent="0.3">
      <c r="A54" s="21">
        <v>50</v>
      </c>
      <c r="B54" s="1">
        <v>803</v>
      </c>
      <c r="C54" s="1">
        <v>413</v>
      </c>
      <c r="D54" s="1">
        <v>390</v>
      </c>
    </row>
    <row r="55" spans="1:4" x14ac:dyDescent="0.3">
      <c r="A55" s="21">
        <v>51</v>
      </c>
      <c r="B55" s="1">
        <v>737</v>
      </c>
      <c r="C55" s="1">
        <v>370</v>
      </c>
      <c r="D55" s="1">
        <v>367</v>
      </c>
    </row>
    <row r="56" spans="1:4" x14ac:dyDescent="0.3">
      <c r="A56" s="21">
        <v>52</v>
      </c>
      <c r="B56" s="1">
        <v>600</v>
      </c>
      <c r="C56" s="1">
        <v>354</v>
      </c>
      <c r="D56" s="1">
        <v>246</v>
      </c>
    </row>
    <row r="57" spans="1:4" x14ac:dyDescent="0.3">
      <c r="A57" s="21">
        <v>53</v>
      </c>
      <c r="B57" s="1">
        <v>539</v>
      </c>
      <c r="C57" s="1">
        <v>304</v>
      </c>
      <c r="D57" s="1">
        <v>235</v>
      </c>
    </row>
    <row r="58" spans="1:4" x14ac:dyDescent="0.3">
      <c r="A58" s="21">
        <v>54</v>
      </c>
      <c r="B58" s="1">
        <v>427</v>
      </c>
      <c r="C58" s="1">
        <v>235</v>
      </c>
      <c r="D58" s="1">
        <v>192</v>
      </c>
    </row>
    <row r="59" spans="1:4" x14ac:dyDescent="0.3">
      <c r="A59" s="21">
        <v>55</v>
      </c>
      <c r="B59" s="1">
        <v>500</v>
      </c>
      <c r="C59" s="1">
        <v>265</v>
      </c>
      <c r="D59" s="1">
        <v>235</v>
      </c>
    </row>
    <row r="60" spans="1:4" x14ac:dyDescent="0.3">
      <c r="A60" s="21">
        <v>56</v>
      </c>
      <c r="B60" s="1">
        <v>408</v>
      </c>
      <c r="C60" s="1">
        <v>229</v>
      </c>
      <c r="D60" s="1">
        <v>179</v>
      </c>
    </row>
    <row r="61" spans="1:4" x14ac:dyDescent="0.3">
      <c r="A61" s="21">
        <v>57</v>
      </c>
      <c r="B61" s="1">
        <v>436</v>
      </c>
      <c r="C61" s="1">
        <v>234</v>
      </c>
      <c r="D61" s="1">
        <v>202</v>
      </c>
    </row>
    <row r="62" spans="1:4" x14ac:dyDescent="0.3">
      <c r="A62" s="21">
        <v>58</v>
      </c>
      <c r="B62" s="1">
        <v>382</v>
      </c>
      <c r="C62" s="1">
        <v>205</v>
      </c>
      <c r="D62" s="1">
        <v>177</v>
      </c>
    </row>
    <row r="63" spans="1:4" x14ac:dyDescent="0.3">
      <c r="A63" s="21">
        <v>59</v>
      </c>
      <c r="B63" s="1">
        <v>397</v>
      </c>
      <c r="C63" s="1">
        <v>220</v>
      </c>
      <c r="D63" s="1">
        <v>177</v>
      </c>
    </row>
    <row r="64" spans="1:4" x14ac:dyDescent="0.3">
      <c r="A64" s="21">
        <v>60</v>
      </c>
      <c r="B64" s="1">
        <v>311</v>
      </c>
      <c r="C64" s="1">
        <v>154</v>
      </c>
      <c r="D64" s="1">
        <v>157</v>
      </c>
    </row>
    <row r="65" spans="1:4" x14ac:dyDescent="0.3">
      <c r="A65" s="21">
        <v>61</v>
      </c>
      <c r="B65" s="1">
        <v>299</v>
      </c>
      <c r="C65" s="1">
        <v>144</v>
      </c>
      <c r="D65" s="1">
        <v>155</v>
      </c>
    </row>
    <row r="66" spans="1:4" x14ac:dyDescent="0.3">
      <c r="A66" s="21">
        <v>62</v>
      </c>
      <c r="B66" s="1">
        <v>305</v>
      </c>
      <c r="C66" s="1">
        <v>160</v>
      </c>
      <c r="D66" s="1">
        <v>145</v>
      </c>
    </row>
    <row r="67" spans="1:4" x14ac:dyDescent="0.3">
      <c r="A67" s="21">
        <v>63</v>
      </c>
      <c r="B67" s="1">
        <v>250</v>
      </c>
      <c r="C67" s="1">
        <v>122</v>
      </c>
      <c r="D67" s="1">
        <v>128</v>
      </c>
    </row>
    <row r="68" spans="1:4" x14ac:dyDescent="0.3">
      <c r="A68" s="21">
        <v>64</v>
      </c>
      <c r="B68" s="1">
        <v>228</v>
      </c>
      <c r="C68" s="1">
        <v>112</v>
      </c>
      <c r="D68" s="1">
        <v>116</v>
      </c>
    </row>
    <row r="69" spans="1:4" x14ac:dyDescent="0.3">
      <c r="A69" s="21">
        <v>65</v>
      </c>
      <c r="B69" s="1">
        <v>215</v>
      </c>
      <c r="C69" s="1">
        <v>115</v>
      </c>
      <c r="D69" s="1">
        <v>100</v>
      </c>
    </row>
    <row r="70" spans="1:4" x14ac:dyDescent="0.3">
      <c r="A70" s="21">
        <v>66</v>
      </c>
      <c r="B70" s="1">
        <v>164</v>
      </c>
      <c r="C70" s="1">
        <v>80</v>
      </c>
      <c r="D70" s="1">
        <v>84</v>
      </c>
    </row>
    <row r="71" spans="1:4" x14ac:dyDescent="0.3">
      <c r="A71" s="21">
        <v>67</v>
      </c>
      <c r="B71" s="1">
        <v>105</v>
      </c>
      <c r="C71" s="1">
        <v>53</v>
      </c>
      <c r="D71" s="1">
        <v>52</v>
      </c>
    </row>
    <row r="72" spans="1:4" x14ac:dyDescent="0.3">
      <c r="A72" s="21">
        <v>68</v>
      </c>
      <c r="B72" s="1">
        <v>137</v>
      </c>
      <c r="C72" s="1">
        <v>80</v>
      </c>
      <c r="D72" s="1">
        <v>57</v>
      </c>
    </row>
    <row r="73" spans="1:4" x14ac:dyDescent="0.3">
      <c r="A73" s="21">
        <v>69</v>
      </c>
      <c r="B73" s="1">
        <v>199</v>
      </c>
      <c r="C73" s="1">
        <v>110</v>
      </c>
      <c r="D73" s="1">
        <v>89</v>
      </c>
    </row>
    <row r="74" spans="1:4" x14ac:dyDescent="0.3">
      <c r="A74" s="21">
        <v>70</v>
      </c>
      <c r="B74" s="1">
        <v>131</v>
      </c>
      <c r="C74" s="1">
        <v>71</v>
      </c>
      <c r="D74" s="1">
        <v>60</v>
      </c>
    </row>
    <row r="75" spans="1:4" x14ac:dyDescent="0.3">
      <c r="A75" s="21">
        <v>71</v>
      </c>
      <c r="B75" s="1">
        <v>132</v>
      </c>
      <c r="C75" s="1">
        <v>69</v>
      </c>
      <c r="D75" s="1">
        <v>63</v>
      </c>
    </row>
    <row r="76" spans="1:4" x14ac:dyDescent="0.3">
      <c r="A76" s="21">
        <v>72</v>
      </c>
      <c r="B76" s="1">
        <v>124</v>
      </c>
      <c r="C76" s="1">
        <v>74</v>
      </c>
      <c r="D76" s="1">
        <v>50</v>
      </c>
    </row>
    <row r="77" spans="1:4" x14ac:dyDescent="0.3">
      <c r="A77" s="21">
        <v>73</v>
      </c>
      <c r="B77" s="1">
        <v>95</v>
      </c>
      <c r="C77" s="1">
        <v>52</v>
      </c>
      <c r="D77" s="1">
        <v>43</v>
      </c>
    </row>
    <row r="78" spans="1:4" x14ac:dyDescent="0.3">
      <c r="A78" s="21">
        <v>74</v>
      </c>
      <c r="B78" s="1">
        <v>102</v>
      </c>
      <c r="C78" s="1">
        <v>56</v>
      </c>
      <c r="D78" s="1">
        <v>46</v>
      </c>
    </row>
    <row r="79" spans="1:4" x14ac:dyDescent="0.3">
      <c r="A79" s="21">
        <v>75</v>
      </c>
      <c r="B79" s="1">
        <v>89</v>
      </c>
      <c r="C79" s="1">
        <v>52</v>
      </c>
      <c r="D79" s="1">
        <v>37</v>
      </c>
    </row>
    <row r="80" spans="1:4" x14ac:dyDescent="0.3">
      <c r="A80" s="21">
        <v>76</v>
      </c>
      <c r="B80" s="1">
        <v>72</v>
      </c>
      <c r="C80" s="1">
        <v>34</v>
      </c>
      <c r="D80" s="1">
        <v>38</v>
      </c>
    </row>
    <row r="81" spans="1:4" x14ac:dyDescent="0.3">
      <c r="A81" s="21">
        <v>77</v>
      </c>
      <c r="B81" s="1">
        <v>47</v>
      </c>
      <c r="C81" s="1">
        <v>30</v>
      </c>
      <c r="D81" s="1">
        <v>17</v>
      </c>
    </row>
    <row r="82" spans="1:4" x14ac:dyDescent="0.3">
      <c r="A82" s="21">
        <v>78</v>
      </c>
      <c r="B82" s="1">
        <v>52</v>
      </c>
      <c r="C82" s="1">
        <v>26</v>
      </c>
      <c r="D82" s="1">
        <v>26</v>
      </c>
    </row>
    <row r="83" spans="1:4" x14ac:dyDescent="0.3">
      <c r="A83" s="21">
        <v>79</v>
      </c>
      <c r="B83" s="1">
        <v>71</v>
      </c>
      <c r="C83" s="1">
        <v>35</v>
      </c>
      <c r="D83" s="1">
        <v>36</v>
      </c>
    </row>
    <row r="84" spans="1:4" x14ac:dyDescent="0.3">
      <c r="A84" s="21">
        <v>80</v>
      </c>
      <c r="B84" s="1">
        <v>46</v>
      </c>
      <c r="C84" s="1">
        <v>24</v>
      </c>
      <c r="D84" s="1">
        <v>22</v>
      </c>
    </row>
    <row r="85" spans="1:4" x14ac:dyDescent="0.3">
      <c r="A85" s="21">
        <v>81</v>
      </c>
      <c r="B85" s="1">
        <v>45</v>
      </c>
      <c r="C85" s="1">
        <v>26</v>
      </c>
      <c r="D85" s="1">
        <v>19</v>
      </c>
    </row>
    <row r="86" spans="1:4" x14ac:dyDescent="0.3">
      <c r="A86" s="21">
        <v>82</v>
      </c>
      <c r="B86" s="1">
        <v>9</v>
      </c>
      <c r="C86" s="1">
        <v>5</v>
      </c>
      <c r="D86" s="1">
        <v>4</v>
      </c>
    </row>
    <row r="87" spans="1:4" x14ac:dyDescent="0.3">
      <c r="A87" s="21">
        <v>83</v>
      </c>
      <c r="B87" s="1">
        <v>17</v>
      </c>
      <c r="C87" s="1">
        <v>10</v>
      </c>
      <c r="D87" s="1">
        <v>7</v>
      </c>
    </row>
    <row r="88" spans="1:4" x14ac:dyDescent="0.3">
      <c r="A88" s="21">
        <v>84</v>
      </c>
      <c r="B88" s="1">
        <v>15</v>
      </c>
      <c r="C88" s="1">
        <v>10</v>
      </c>
      <c r="D88" s="1">
        <v>5</v>
      </c>
    </row>
    <row r="89" spans="1:4" x14ac:dyDescent="0.3">
      <c r="A89" s="21">
        <v>85</v>
      </c>
      <c r="B89" s="1">
        <v>9</v>
      </c>
      <c r="C89" s="1">
        <v>4</v>
      </c>
      <c r="D89" s="1">
        <v>5</v>
      </c>
    </row>
    <row r="90" spans="1:4" x14ac:dyDescent="0.3">
      <c r="A90" s="21">
        <v>86</v>
      </c>
      <c r="B90" s="1">
        <v>14</v>
      </c>
      <c r="C90" s="1">
        <v>6</v>
      </c>
      <c r="D90" s="1">
        <v>8</v>
      </c>
    </row>
    <row r="91" spans="1:4" x14ac:dyDescent="0.3">
      <c r="A91" s="21">
        <v>87</v>
      </c>
      <c r="B91" s="1">
        <v>7</v>
      </c>
      <c r="C91" s="1">
        <v>5</v>
      </c>
      <c r="D91" s="1">
        <v>2</v>
      </c>
    </row>
    <row r="92" spans="1:4" x14ac:dyDescent="0.3">
      <c r="A92" s="21">
        <v>88</v>
      </c>
      <c r="B92" s="1">
        <v>10</v>
      </c>
      <c r="C92" s="1">
        <v>6</v>
      </c>
      <c r="D92" s="1">
        <v>4</v>
      </c>
    </row>
    <row r="93" spans="1:4" x14ac:dyDescent="0.3">
      <c r="A93" s="21">
        <v>89</v>
      </c>
      <c r="B93" s="1">
        <v>19</v>
      </c>
      <c r="C93" s="1">
        <v>12</v>
      </c>
      <c r="D93" s="1">
        <v>7</v>
      </c>
    </row>
    <row r="94" spans="1:4" x14ac:dyDescent="0.3">
      <c r="A94" s="21">
        <v>90</v>
      </c>
      <c r="B94" s="1">
        <v>10</v>
      </c>
      <c r="C94" s="1">
        <v>6</v>
      </c>
      <c r="D94" s="1">
        <v>4</v>
      </c>
    </row>
    <row r="95" spans="1:4" x14ac:dyDescent="0.3">
      <c r="A95" s="21">
        <v>91</v>
      </c>
      <c r="B95" s="1">
        <v>12</v>
      </c>
      <c r="C95" s="1">
        <v>7</v>
      </c>
      <c r="D95" s="1">
        <v>5</v>
      </c>
    </row>
    <row r="96" spans="1:4" x14ac:dyDescent="0.3">
      <c r="A96" s="21">
        <v>92</v>
      </c>
      <c r="B96" s="1">
        <v>1</v>
      </c>
      <c r="C96" s="1">
        <v>1</v>
      </c>
      <c r="D96" s="1">
        <v>0</v>
      </c>
    </row>
    <row r="97" spans="1:4" x14ac:dyDescent="0.3">
      <c r="A97" s="21">
        <v>93</v>
      </c>
      <c r="B97" s="1">
        <v>2</v>
      </c>
      <c r="C97" s="1">
        <v>2</v>
      </c>
      <c r="D97" s="1">
        <v>0</v>
      </c>
    </row>
    <row r="98" spans="1:4" x14ac:dyDescent="0.3">
      <c r="A98" s="21">
        <v>94</v>
      </c>
      <c r="B98" s="1">
        <v>3</v>
      </c>
      <c r="C98" s="1">
        <v>3</v>
      </c>
      <c r="D98" s="1">
        <v>0</v>
      </c>
    </row>
    <row r="99" spans="1:4" x14ac:dyDescent="0.3">
      <c r="A99" s="21">
        <v>95</v>
      </c>
      <c r="B99" s="1">
        <v>2</v>
      </c>
      <c r="C99" s="1">
        <v>0</v>
      </c>
      <c r="D99" s="1">
        <v>2</v>
      </c>
    </row>
    <row r="100" spans="1:4" x14ac:dyDescent="0.3">
      <c r="A100" s="21">
        <v>96</v>
      </c>
      <c r="B100" s="1">
        <v>4</v>
      </c>
      <c r="C100" s="1">
        <v>3</v>
      </c>
      <c r="D100" s="1">
        <v>1</v>
      </c>
    </row>
    <row r="101" spans="1:4" x14ac:dyDescent="0.3">
      <c r="A101" s="21">
        <v>97</v>
      </c>
      <c r="B101" s="1">
        <v>7</v>
      </c>
      <c r="C101" s="1">
        <v>3</v>
      </c>
      <c r="D101" s="1">
        <v>4</v>
      </c>
    </row>
    <row r="102" spans="1:4" x14ac:dyDescent="0.3">
      <c r="A102" s="21">
        <v>98</v>
      </c>
      <c r="B102" s="1">
        <v>1</v>
      </c>
      <c r="C102" s="1">
        <v>1</v>
      </c>
      <c r="D102" s="1">
        <v>0</v>
      </c>
    </row>
    <row r="103" spans="1:4" x14ac:dyDescent="0.3">
      <c r="A103" s="19" t="s">
        <v>28</v>
      </c>
      <c r="B103" s="10"/>
      <c r="C103" s="10"/>
      <c r="D103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7652-8E71-4889-8CC1-D96F134D9F51}">
  <dimension ref="A1:M14"/>
  <sheetViews>
    <sheetView view="pageBreakPreview" zoomScale="150" zoomScaleNormal="100" zoomScaleSheetLayoutView="150" workbookViewId="0">
      <selection activeCell="A14" sqref="A14:M14"/>
    </sheetView>
  </sheetViews>
  <sheetFormatPr defaultColWidth="8.86328125" defaultRowHeight="10.15" x14ac:dyDescent="0.3"/>
  <cols>
    <col min="1" max="1" width="8.86328125" style="1"/>
    <col min="2" max="13" width="6.796875" style="1" customWidth="1"/>
    <col min="14" max="16384" width="8.86328125" style="1"/>
  </cols>
  <sheetData>
    <row r="1" spans="1:13" x14ac:dyDescent="0.3">
      <c r="A1" s="1" t="s">
        <v>34</v>
      </c>
    </row>
    <row r="2" spans="1:13" x14ac:dyDescent="0.3">
      <c r="A2" s="8"/>
      <c r="B2" s="23" t="s">
        <v>0</v>
      </c>
      <c r="C2" s="23"/>
      <c r="D2" s="23"/>
      <c r="E2" s="23" t="s">
        <v>18</v>
      </c>
      <c r="F2" s="23"/>
      <c r="G2" s="23"/>
      <c r="H2" s="9"/>
      <c r="I2" s="10"/>
      <c r="J2" s="8"/>
      <c r="K2" s="23" t="s">
        <v>27</v>
      </c>
      <c r="L2" s="23"/>
      <c r="M2" s="23"/>
    </row>
    <row r="3" spans="1:13" x14ac:dyDescent="0.3">
      <c r="A3" s="11"/>
      <c r="B3" s="3" t="s">
        <v>0</v>
      </c>
      <c r="C3" s="3" t="s">
        <v>16</v>
      </c>
      <c r="D3" s="3" t="s">
        <v>17</v>
      </c>
      <c r="E3" s="3" t="s">
        <v>0</v>
      </c>
      <c r="F3" s="3" t="s">
        <v>16</v>
      </c>
      <c r="G3" s="3" t="s">
        <v>17</v>
      </c>
      <c r="H3" s="12"/>
      <c r="I3" s="13"/>
      <c r="J3" s="11"/>
      <c r="K3" s="3" t="s">
        <v>0</v>
      </c>
      <c r="L3" s="3" t="s">
        <v>16</v>
      </c>
      <c r="M3" s="3" t="s">
        <v>17</v>
      </c>
    </row>
    <row r="4" spans="1:13" x14ac:dyDescent="0.3">
      <c r="A4" s="1" t="s">
        <v>0</v>
      </c>
      <c r="B4" s="1">
        <v>53387</v>
      </c>
      <c r="C4" s="1">
        <v>26994</v>
      </c>
      <c r="D4" s="1">
        <v>26393</v>
      </c>
      <c r="E4" s="1">
        <v>20539</v>
      </c>
      <c r="F4" s="1">
        <v>12527</v>
      </c>
      <c r="G4" s="1">
        <v>8012</v>
      </c>
    </row>
    <row r="5" spans="1:13" x14ac:dyDescent="0.3">
      <c r="A5" s="1" t="s">
        <v>2</v>
      </c>
      <c r="B5" s="1">
        <v>10769</v>
      </c>
      <c r="C5" s="1">
        <v>5559</v>
      </c>
      <c r="D5" s="1">
        <v>5210</v>
      </c>
      <c r="E5" s="1">
        <v>10096</v>
      </c>
      <c r="F5" s="1">
        <v>5402</v>
      </c>
      <c r="G5" s="1">
        <v>4694</v>
      </c>
      <c r="H5" s="14">
        <f t="shared" ref="H5:J12" si="0">E5/B5*100</f>
        <v>93.750580369579353</v>
      </c>
      <c r="I5" s="14">
        <f t="shared" si="0"/>
        <v>97.175751034358697</v>
      </c>
      <c r="J5" s="14">
        <f t="shared" si="0"/>
        <v>90.095969289827266</v>
      </c>
      <c r="K5" s="15">
        <f>H13+1500</f>
        <v>2589.7127393749179</v>
      </c>
      <c r="L5" s="15">
        <f t="shared" ref="L5:M5" si="1">I13+1500</f>
        <v>2844.5369933026486</v>
      </c>
      <c r="M5" s="15">
        <f t="shared" si="1"/>
        <v>2333.8424266884258</v>
      </c>
    </row>
    <row r="6" spans="1:13" x14ac:dyDescent="0.3">
      <c r="A6" s="1" t="s">
        <v>3</v>
      </c>
      <c r="B6" s="1">
        <v>9435</v>
      </c>
      <c r="C6" s="1">
        <v>4740</v>
      </c>
      <c r="D6" s="1">
        <v>4695</v>
      </c>
      <c r="E6" s="1">
        <v>6109</v>
      </c>
      <c r="F6" s="1">
        <v>3873</v>
      </c>
      <c r="G6" s="1">
        <v>2236</v>
      </c>
      <c r="H6" s="14">
        <f t="shared" si="0"/>
        <v>64.748277689454156</v>
      </c>
      <c r="I6" s="14">
        <f t="shared" si="0"/>
        <v>81.708860759493675</v>
      </c>
      <c r="J6" s="14">
        <f t="shared" si="0"/>
        <v>47.625133120340791</v>
      </c>
      <c r="K6" s="16"/>
      <c r="L6" s="16"/>
      <c r="M6" s="16"/>
    </row>
    <row r="7" spans="1:13" x14ac:dyDescent="0.3">
      <c r="A7" s="1" t="s">
        <v>4</v>
      </c>
      <c r="B7" s="1">
        <v>8379</v>
      </c>
      <c r="C7" s="1">
        <v>4144</v>
      </c>
      <c r="D7" s="1">
        <v>4235</v>
      </c>
      <c r="E7" s="1">
        <v>2526</v>
      </c>
      <c r="F7" s="1">
        <v>1861</v>
      </c>
      <c r="G7" s="1">
        <v>665</v>
      </c>
      <c r="H7" s="14">
        <f t="shared" si="0"/>
        <v>30.146795560329391</v>
      </c>
      <c r="I7" s="14">
        <f t="shared" si="0"/>
        <v>44.908301158301157</v>
      </c>
      <c r="J7" s="14">
        <f t="shared" si="0"/>
        <v>15.702479338842975</v>
      </c>
      <c r="K7" s="15">
        <f>(H11+H12)/2</f>
        <v>3.4081877214006115</v>
      </c>
      <c r="L7" s="15">
        <f t="shared" ref="L7:M7" si="2">(I11+I12)/2</f>
        <v>5.0087266410144018</v>
      </c>
      <c r="M7" s="15">
        <f t="shared" si="2"/>
        <v>1.7276447972218776</v>
      </c>
    </row>
    <row r="8" spans="1:13" x14ac:dyDescent="0.3">
      <c r="A8" s="1" t="s">
        <v>5</v>
      </c>
      <c r="B8" s="1">
        <v>6570</v>
      </c>
      <c r="C8" s="1">
        <v>3327</v>
      </c>
      <c r="D8" s="1">
        <v>3243</v>
      </c>
      <c r="E8" s="1">
        <v>883</v>
      </c>
      <c r="F8" s="1">
        <v>685</v>
      </c>
      <c r="G8" s="1">
        <v>198</v>
      </c>
      <c r="H8" s="14">
        <f t="shared" si="0"/>
        <v>13.439878234398783</v>
      </c>
      <c r="I8" s="14">
        <f t="shared" si="0"/>
        <v>20.58911932672077</v>
      </c>
      <c r="J8" s="14">
        <f t="shared" si="0"/>
        <v>6.1054579093432011</v>
      </c>
      <c r="K8" s="15"/>
      <c r="L8" s="15"/>
      <c r="M8" s="15"/>
    </row>
    <row r="9" spans="1:13" x14ac:dyDescent="0.3">
      <c r="A9" s="1" t="s">
        <v>6</v>
      </c>
      <c r="B9" s="1">
        <v>6181</v>
      </c>
      <c r="C9" s="1">
        <v>3051</v>
      </c>
      <c r="D9" s="1">
        <v>3130</v>
      </c>
      <c r="E9" s="1">
        <v>457</v>
      </c>
      <c r="F9" s="1">
        <v>347</v>
      </c>
      <c r="G9" s="1">
        <v>110</v>
      </c>
      <c r="H9" s="14">
        <f t="shared" si="0"/>
        <v>7.3936256269212102</v>
      </c>
      <c r="I9" s="14">
        <f t="shared" si="0"/>
        <v>11.373320222877744</v>
      </c>
      <c r="J9" s="14">
        <f t="shared" si="0"/>
        <v>3.5143769968051117</v>
      </c>
      <c r="K9" s="15">
        <f>K7*50</f>
        <v>170.40938607003056</v>
      </c>
      <c r="L9" s="15">
        <f t="shared" ref="L9:M9" si="3">L7*50</f>
        <v>250.4363320507201</v>
      </c>
      <c r="M9" s="15">
        <f t="shared" si="3"/>
        <v>86.382239861093879</v>
      </c>
    </row>
    <row r="10" spans="1:13" x14ac:dyDescent="0.3">
      <c r="A10" s="1" t="s">
        <v>7</v>
      </c>
      <c r="B10" s="1">
        <v>4543</v>
      </c>
      <c r="C10" s="1">
        <v>2292</v>
      </c>
      <c r="D10" s="1">
        <v>2251</v>
      </c>
      <c r="E10" s="1">
        <v>205</v>
      </c>
      <c r="F10" s="1">
        <v>158</v>
      </c>
      <c r="G10" s="1">
        <v>47</v>
      </c>
      <c r="H10" s="14">
        <f t="shared" si="0"/>
        <v>4.5124367158265466</v>
      </c>
      <c r="I10" s="14">
        <f t="shared" si="0"/>
        <v>6.8935427574171024</v>
      </c>
      <c r="J10" s="14">
        <f t="shared" si="0"/>
        <v>2.0879609062638829</v>
      </c>
      <c r="K10" s="15"/>
      <c r="L10" s="15"/>
      <c r="M10" s="15"/>
    </row>
    <row r="11" spans="1:13" x14ac:dyDescent="0.3">
      <c r="A11" s="1" t="s">
        <v>8</v>
      </c>
      <c r="B11" s="1">
        <v>4404</v>
      </c>
      <c r="C11" s="1">
        <v>2205</v>
      </c>
      <c r="D11" s="1">
        <v>2199</v>
      </c>
      <c r="E11" s="1">
        <v>174</v>
      </c>
      <c r="F11" s="1">
        <v>138</v>
      </c>
      <c r="G11" s="1">
        <v>36</v>
      </c>
      <c r="H11" s="14">
        <f t="shared" si="0"/>
        <v>3.9509536784741144</v>
      </c>
      <c r="I11" s="14">
        <f t="shared" si="0"/>
        <v>6.2585034013605449</v>
      </c>
      <c r="J11" s="14">
        <f t="shared" si="0"/>
        <v>1.6371077762619373</v>
      </c>
      <c r="K11" s="15">
        <f>K5-K9</f>
        <v>2419.3033533048874</v>
      </c>
      <c r="L11" s="15">
        <f t="shared" ref="L11:M11" si="4">L5-L9</f>
        <v>2594.1006612519286</v>
      </c>
      <c r="M11" s="15">
        <f t="shared" si="4"/>
        <v>2247.4601868273321</v>
      </c>
    </row>
    <row r="12" spans="1:13" x14ac:dyDescent="0.3">
      <c r="A12" s="1" t="s">
        <v>9</v>
      </c>
      <c r="B12" s="1">
        <v>3106</v>
      </c>
      <c r="C12" s="1">
        <v>1676</v>
      </c>
      <c r="D12" s="1">
        <v>1430</v>
      </c>
      <c r="E12" s="1">
        <v>89</v>
      </c>
      <c r="F12" s="1">
        <v>63</v>
      </c>
      <c r="G12" s="1">
        <v>26</v>
      </c>
      <c r="H12" s="14">
        <f t="shared" si="0"/>
        <v>2.8654217643271087</v>
      </c>
      <c r="I12" s="14">
        <f t="shared" si="0"/>
        <v>3.7589498806682582</v>
      </c>
      <c r="J12" s="14">
        <f t="shared" si="0"/>
        <v>1.8181818181818181</v>
      </c>
      <c r="K12" s="15">
        <f>100-K7</f>
        <v>96.591812278599392</v>
      </c>
      <c r="L12" s="15">
        <f t="shared" ref="L12:M12" si="5">100-L7</f>
        <v>94.991273358985595</v>
      </c>
      <c r="M12" s="15">
        <f t="shared" si="5"/>
        <v>98.27235520277813</v>
      </c>
    </row>
    <row r="13" spans="1:13" x14ac:dyDescent="0.3">
      <c r="H13" s="14">
        <f>SUM(H5:H11)*5</f>
        <v>1089.7127393749179</v>
      </c>
      <c r="I13" s="14">
        <f>SUM(I5:I11)*5</f>
        <v>1344.5369933026484</v>
      </c>
      <c r="J13" s="14">
        <f>SUM(J5:J11)*5</f>
        <v>833.8424266884258</v>
      </c>
      <c r="K13" s="17">
        <f>K11/K12</f>
        <v>25.04667110217272</v>
      </c>
      <c r="L13" s="17">
        <f t="shared" ref="L13:M13" si="6">L11/L12</f>
        <v>27.308831322309487</v>
      </c>
      <c r="M13" s="17">
        <f t="shared" si="6"/>
        <v>22.869709209572267</v>
      </c>
    </row>
    <row r="14" spans="1:13" x14ac:dyDescent="0.3">
      <c r="A14" s="10" t="s">
        <v>28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0B2B-4C05-4E88-A850-A870EF9C7E8B}">
  <dimension ref="A1:I12"/>
  <sheetViews>
    <sheetView view="pageBreakPreview" zoomScale="150" zoomScaleNormal="100" zoomScaleSheetLayoutView="150" workbookViewId="0">
      <selection activeCell="A12" sqref="A12:I12"/>
    </sheetView>
  </sheetViews>
  <sheetFormatPr defaultColWidth="8.86328125" defaultRowHeight="10.15" x14ac:dyDescent="0.3"/>
  <cols>
    <col min="1" max="16384" width="8.86328125" style="1"/>
  </cols>
  <sheetData>
    <row r="1" spans="1:9" x14ac:dyDescent="0.3">
      <c r="A1" s="1" t="s">
        <v>35</v>
      </c>
    </row>
    <row r="2" spans="1:9" x14ac:dyDescent="0.3">
      <c r="A2" s="2"/>
      <c r="B2" s="3" t="s">
        <v>17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4" t="s">
        <v>25</v>
      </c>
    </row>
    <row r="3" spans="1:9" x14ac:dyDescent="0.3">
      <c r="A3" s="1" t="s">
        <v>0</v>
      </c>
      <c r="B3" s="1">
        <v>24963</v>
      </c>
      <c r="C3" s="1">
        <v>60809</v>
      </c>
      <c r="D3" s="1">
        <v>58109</v>
      </c>
      <c r="E3" s="1">
        <v>4429</v>
      </c>
      <c r="F3" s="5">
        <f>C3/B3</f>
        <v>2.4359652285382367</v>
      </c>
      <c r="G3" s="5">
        <f>D3/B3</f>
        <v>2.3278051516244043</v>
      </c>
      <c r="H3" s="6">
        <f>D3*100/C3</f>
        <v>95.559867782729526</v>
      </c>
      <c r="I3" s="1">
        <f>E3*1000/B3</f>
        <v>177.42258542643111</v>
      </c>
    </row>
    <row r="4" spans="1:9" x14ac:dyDescent="0.3">
      <c r="A4" s="1" t="s">
        <v>2</v>
      </c>
      <c r="B4" s="1">
        <v>5210</v>
      </c>
      <c r="C4" s="1">
        <v>966</v>
      </c>
      <c r="D4" s="1">
        <v>936</v>
      </c>
      <c r="E4" s="1">
        <v>398</v>
      </c>
      <c r="F4" s="5">
        <f t="shared" ref="F4:F10" si="0">C4/B4</f>
        <v>0.18541266794625719</v>
      </c>
      <c r="G4" s="5">
        <f t="shared" ref="G4:G10" si="1">D4/B4</f>
        <v>0.17965451055662188</v>
      </c>
      <c r="H4" s="6">
        <f t="shared" ref="H4:H10" si="2">D4*100/C4</f>
        <v>96.894409937888199</v>
      </c>
      <c r="I4" s="1">
        <f t="shared" ref="I4:I10" si="3">E4*1000/B4</f>
        <v>76.391554702495199</v>
      </c>
    </row>
    <row r="5" spans="1:9" x14ac:dyDescent="0.3">
      <c r="A5" s="1" t="s">
        <v>3</v>
      </c>
      <c r="B5" s="1">
        <v>4695</v>
      </c>
      <c r="C5" s="1">
        <v>3966</v>
      </c>
      <c r="D5" s="1">
        <v>3870</v>
      </c>
      <c r="E5" s="1">
        <v>1065</v>
      </c>
      <c r="F5" s="5">
        <f t="shared" si="0"/>
        <v>0.84472843450479229</v>
      </c>
      <c r="G5" s="5">
        <f t="shared" si="1"/>
        <v>0.82428115015974446</v>
      </c>
      <c r="H5" s="6">
        <f t="shared" si="2"/>
        <v>97.579425113464453</v>
      </c>
      <c r="I5" s="1">
        <f t="shared" si="3"/>
        <v>226.83706070287539</v>
      </c>
    </row>
    <row r="6" spans="1:9" x14ac:dyDescent="0.3">
      <c r="A6" s="1" t="s">
        <v>4</v>
      </c>
      <c r="B6" s="1">
        <v>4235</v>
      </c>
      <c r="C6" s="1">
        <v>8551</v>
      </c>
      <c r="D6" s="1">
        <v>8264</v>
      </c>
      <c r="E6" s="1">
        <v>1146</v>
      </c>
      <c r="F6" s="5">
        <f t="shared" si="0"/>
        <v>2.0191263282172374</v>
      </c>
      <c r="G6" s="5">
        <f t="shared" si="1"/>
        <v>1.9513577331759151</v>
      </c>
      <c r="H6" s="6">
        <f t="shared" si="2"/>
        <v>96.643667407320777</v>
      </c>
      <c r="I6" s="1">
        <f t="shared" si="3"/>
        <v>270.60212514757967</v>
      </c>
    </row>
    <row r="7" spans="1:9" x14ac:dyDescent="0.3">
      <c r="A7" s="1" t="s">
        <v>5</v>
      </c>
      <c r="B7" s="1">
        <v>3243</v>
      </c>
      <c r="C7" s="1">
        <v>10474</v>
      </c>
      <c r="D7" s="1">
        <v>10083</v>
      </c>
      <c r="E7" s="1">
        <v>800</v>
      </c>
      <c r="F7" s="5">
        <f t="shared" si="0"/>
        <v>3.2297255627505397</v>
      </c>
      <c r="G7" s="5">
        <f t="shared" si="1"/>
        <v>3.1091581868640148</v>
      </c>
      <c r="H7" s="6">
        <f t="shared" si="2"/>
        <v>96.266946725224372</v>
      </c>
      <c r="I7" s="1">
        <f t="shared" si="3"/>
        <v>246.68516805427075</v>
      </c>
    </row>
    <row r="8" spans="1:9" x14ac:dyDescent="0.3">
      <c r="A8" s="1" t="s">
        <v>6</v>
      </c>
      <c r="B8" s="1">
        <v>3130</v>
      </c>
      <c r="C8" s="1">
        <v>13453</v>
      </c>
      <c r="D8" s="1">
        <v>12791</v>
      </c>
      <c r="E8" s="1">
        <v>565</v>
      </c>
      <c r="F8" s="5">
        <f t="shared" si="0"/>
        <v>4.2980830670926515</v>
      </c>
      <c r="G8" s="5">
        <f t="shared" si="1"/>
        <v>4.0865814696485625</v>
      </c>
      <c r="H8" s="6">
        <f t="shared" si="2"/>
        <v>95.079164498624849</v>
      </c>
      <c r="I8" s="1">
        <f t="shared" si="3"/>
        <v>180.5111821086262</v>
      </c>
    </row>
    <row r="9" spans="1:9" x14ac:dyDescent="0.3">
      <c r="A9" s="1" t="s">
        <v>7</v>
      </c>
      <c r="B9" s="1">
        <v>2251</v>
      </c>
      <c r="C9" s="1">
        <v>11392</v>
      </c>
      <c r="D9" s="1">
        <v>10824</v>
      </c>
      <c r="E9" s="1">
        <v>239</v>
      </c>
      <c r="F9" s="5">
        <f t="shared" si="0"/>
        <v>5.0608618391825857</v>
      </c>
      <c r="G9" s="5">
        <f t="shared" si="1"/>
        <v>4.8085295424255889</v>
      </c>
      <c r="H9" s="6">
        <f t="shared" si="2"/>
        <v>95.014044943820224</v>
      </c>
      <c r="I9" s="1">
        <f t="shared" si="3"/>
        <v>106.1750333185251</v>
      </c>
    </row>
    <row r="10" spans="1:9" x14ac:dyDescent="0.3">
      <c r="A10" s="1" t="s">
        <v>8</v>
      </c>
      <c r="B10" s="1">
        <v>2199</v>
      </c>
      <c r="C10" s="1">
        <v>12007</v>
      </c>
      <c r="D10" s="1">
        <v>11341</v>
      </c>
      <c r="E10" s="1">
        <v>216</v>
      </c>
      <c r="F10" s="5">
        <f t="shared" si="0"/>
        <v>5.4602091859936337</v>
      </c>
      <c r="G10" s="5">
        <f t="shared" si="1"/>
        <v>5.1573442473851747</v>
      </c>
      <c r="H10" s="6">
        <f t="shared" si="2"/>
        <v>94.45323561255934</v>
      </c>
      <c r="I10" s="1">
        <f t="shared" si="3"/>
        <v>98.226466575716231</v>
      </c>
    </row>
    <row r="11" spans="1:9" x14ac:dyDescent="0.3">
      <c r="H11" s="7" t="s">
        <v>26</v>
      </c>
      <c r="I11" s="1">
        <f>SUM(I4:I10)*5</f>
        <v>6027.142953050442</v>
      </c>
    </row>
    <row r="12" spans="1:9" x14ac:dyDescent="0.3">
      <c r="A12" s="10" t="s">
        <v>28</v>
      </c>
      <c r="B12" s="10"/>
      <c r="C12" s="10"/>
      <c r="D12" s="10"/>
      <c r="E12" s="10"/>
      <c r="F12" s="10"/>
      <c r="G12" s="10"/>
      <c r="H12" s="10"/>
      <c r="I12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 of Tables</vt:lpstr>
      <vt:lpstr>North Bougainville 2011</vt:lpstr>
      <vt:lpstr>Single Age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Bougainville</dc:title>
  <dc:subject>2011 PNG Bougainville</dc:subject>
  <dc:creator>Michael Levin</dc:creator>
  <cp:keywords>2011 PNG;Papua New Guinea Statistics;2011 PNG Bougainville</cp:keywords>
  <cp:lastModifiedBy>Brad</cp:lastModifiedBy>
  <dcterms:created xsi:type="dcterms:W3CDTF">2020-08-07T20:12:58Z</dcterms:created>
  <dcterms:modified xsi:type="dcterms:W3CDTF">2020-08-12T01:34:30Z</dcterms:modified>
</cp:coreProperties>
</file>