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084F07DA-F126-475A-8504-B5749C8AFBD8}" xr6:coauthVersionLast="45" xr6:coauthVersionMax="45" xr10:uidLastSave="{00000000-0000-0000-0000-000000000000}"/>
  <bookViews>
    <workbookView xWindow="43080" yWindow="-120" windowWidth="29040" windowHeight="15840" xr2:uid="{EFA1A560-11FD-4ECE-B5BE-00A75D22D3D6}"/>
  </bookViews>
  <sheets>
    <sheet name="List of Tables" sheetId="6" r:id="rId1"/>
    <sheet name="Manus 2011" sheetId="2" r:id="rId2"/>
    <sheet name="Single Age" sheetId="3" r:id="rId3"/>
    <sheet name="SMAM" sheetId="4" r:id="rId4"/>
    <sheet name="Fertility" sheetId="5" r:id="rId5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6" l="1"/>
  <c r="A11" i="6"/>
  <c r="A10" i="6"/>
  <c r="A9" i="6"/>
  <c r="J12" i="4" l="1"/>
  <c r="M7" i="4" s="1"/>
  <c r="I12" i="4"/>
  <c r="L7" i="4" s="1"/>
  <c r="H12" i="4"/>
  <c r="K7" i="4" s="1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J13" i="4" s="1"/>
  <c r="M5" i="4" s="1"/>
  <c r="I5" i="4"/>
  <c r="I13" i="4" s="1"/>
  <c r="L5" i="4" s="1"/>
  <c r="H5" i="4"/>
  <c r="H13" i="4" s="1"/>
  <c r="K5" i="4" s="1"/>
  <c r="I11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I3" i="5"/>
  <c r="H3" i="5"/>
  <c r="G3" i="5"/>
  <c r="F3" i="5"/>
  <c r="M9" i="4" l="1"/>
  <c r="M12" i="4"/>
  <c r="K11" i="4"/>
  <c r="K13" i="4" s="1"/>
  <c r="L9" i="4"/>
  <c r="L11" i="4" s="1"/>
  <c r="L13" i="4" s="1"/>
  <c r="L12" i="4"/>
  <c r="M11" i="4"/>
  <c r="M13" i="4" s="1"/>
  <c r="K9" i="4"/>
  <c r="K12" i="4"/>
</calcChain>
</file>

<file path=xl/sharedStrings.xml><?xml version="1.0" encoding="utf-8"?>
<sst xmlns="http://schemas.openxmlformats.org/spreadsheetml/2006/main" count="74" uniqueCount="39">
  <si>
    <t>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</si>
  <si>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</si>
  <si>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</si>
  <si>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</si>
  <si>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</si>
  <si>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</si>
  <si>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</si>
  <si>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</si>
  <si>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</si>
  <si>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</si>
  <si>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</si>
  <si>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</si>
  <si>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</si>
  <si>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</si>
  <si>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</si>
  <si>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</si>
  <si>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</si>
  <si>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</si>
  <si>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</si>
  <si>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>CEB</t>
  </si>
  <si>
    <t>CS</t>
  </si>
  <si>
    <t>LB</t>
  </si>
  <si>
    <t>CEB/W</t>
  </si>
  <si>
    <t>CS/W</t>
  </si>
  <si>
    <t>CS/CEB</t>
  </si>
  <si>
    <t>ASFR</t>
  </si>
  <si>
    <t>TFR ==&gt;</t>
  </si>
  <si>
    <t>Source: 2011 Papua New Guinea Census</t>
  </si>
  <si>
    <t>Table 5. Fertility, Manus, PNG: 2011</t>
  </si>
  <si>
    <t xml:space="preserve">    Total</t>
  </si>
  <si>
    <t>5 - 9</t>
  </si>
  <si>
    <t>10 - 14</t>
  </si>
  <si>
    <t>Tables 1- 2. Age and Sex, Manus, PNG: 2011</t>
  </si>
  <si>
    <t>Table 3. Single Year of Age and Sex, Manus, PNG: 2011</t>
  </si>
  <si>
    <t>Average Age 1st Marriage</t>
  </si>
  <si>
    <t>Table 4. Average Age at First Marriage, Manus Province, PNG: 2011</t>
  </si>
  <si>
    <t>Papua New Guinea</t>
  </si>
  <si>
    <t>2011 PNG Manus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</si>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</sst>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28"/>
      <color theme="1"/>
      <name val="Calibri"/>
      <family val="2"/>
      <scheme val="minor"/>
    </font>
    <font>
      <sz val="28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4" xfId="0" applyNumberFormat="1" applyFont="1" applyBorder="1"/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center" textRotation="45"/>
    </xf>
    <xf numFmtId="0" fontId="6" fillId="0" borderId="0" xfId="2" applyAlignment="1">
      <alignment horizontal="left"/>
    </xf>
    <xf numFmtId="49" fontId="6" fillId="0" borderId="0" xfId="2" quotePrefix="1" applyNumberFormat="1" applyAlignment="1">
      <alignment horizontal="left"/>
    </xf>
    <xf numFmtId="3" fontId="6" fillId="0" borderId="0" xfId="2" quotePrefix="1" applyNumberFormat="1" applyAlignment="1">
      <alignment horizontal="left"/>
    </xf>
    <xf numFmtId="3" fontId="6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0E8E5-D0B4-484A-8FF7-0CA62F5497A6}">
  <dimension ref="A1:L15"/>
  <sheetViews>
    <sheetView tabSelected="1" workbookViewId="0">
      <selection activeCell="A13" sqref="A13:H13"/>
    </sheetView>
  </sheetViews>
  <sheetFormatPr defaultRowHeight="14.25" x14ac:dyDescent="0.45"/>
  <sheetData>
    <row r="1" spans="1:12" x14ac:dyDescent="0.45">
      <c r="A1" s="24" t="s">
        <v>37</v>
      </c>
      <c r="B1" s="24"/>
      <c r="C1" s="24"/>
      <c r="D1" s="24"/>
      <c r="E1" s="24"/>
      <c r="F1" s="24"/>
      <c r="G1" s="24"/>
      <c r="H1" s="24"/>
      <c r="I1" s="26" t="s">
        <v>36</v>
      </c>
      <c r="J1" s="26"/>
      <c r="K1" s="26"/>
      <c r="L1" s="26"/>
    </row>
    <row r="2" spans="1:12" x14ac:dyDescent="0.45">
      <c r="A2" s="24"/>
      <c r="B2" s="24"/>
      <c r="C2" s="24"/>
      <c r="D2" s="24"/>
      <c r="E2" s="24"/>
      <c r="F2" s="24"/>
      <c r="G2" s="24"/>
      <c r="H2" s="24"/>
      <c r="I2" s="26"/>
      <c r="J2" s="26"/>
      <c r="K2" s="26"/>
      <c r="L2" s="26"/>
    </row>
    <row r="3" spans="1:12" x14ac:dyDescent="0.45">
      <c r="A3" s="24"/>
      <c r="B3" s="24"/>
      <c r="C3" s="24"/>
      <c r="D3" s="24"/>
      <c r="E3" s="24"/>
      <c r="F3" s="24"/>
      <c r="G3" s="24"/>
      <c r="H3" s="24"/>
      <c r="I3" s="26"/>
      <c r="J3" s="26"/>
      <c r="K3" s="26"/>
      <c r="L3" s="26"/>
    </row>
    <row r="4" spans="1:12" x14ac:dyDescent="0.45">
      <c r="A4" s="24"/>
      <c r="B4" s="24"/>
      <c r="C4" s="24"/>
      <c r="D4" s="24"/>
      <c r="E4" s="24"/>
      <c r="F4" s="24"/>
      <c r="G4" s="24"/>
      <c r="H4" s="24"/>
      <c r="I4" s="26"/>
      <c r="J4" s="26"/>
      <c r="K4" s="26"/>
      <c r="L4" s="26"/>
    </row>
    <row r="5" spans="1:12" x14ac:dyDescent="0.45">
      <c r="A5" s="24" t="s">
        <v>38</v>
      </c>
      <c r="B5" s="24"/>
      <c r="C5" s="24"/>
      <c r="D5" s="24"/>
      <c r="E5" s="24"/>
      <c r="F5" s="24"/>
      <c r="G5" s="24"/>
      <c r="H5" s="24"/>
      <c r="I5" s="26"/>
      <c r="J5" s="26"/>
      <c r="K5" s="26"/>
      <c r="L5" s="26"/>
    </row>
    <row r="6" spans="1:12" x14ac:dyDescent="0.45">
      <c r="A6" s="24"/>
      <c r="B6" s="24"/>
      <c r="C6" s="24"/>
      <c r="D6" s="24"/>
      <c r="E6" s="24"/>
      <c r="F6" s="24"/>
      <c r="G6" s="24"/>
      <c r="H6" s="24"/>
      <c r="I6" s="26"/>
      <c r="J6" s="26"/>
      <c r="K6" s="26"/>
      <c r="L6" s="26"/>
    </row>
    <row r="7" spans="1:12" x14ac:dyDescent="0.45">
      <c r="A7" s="24"/>
      <c r="B7" s="24"/>
      <c r="C7" s="24"/>
      <c r="D7" s="24"/>
      <c r="E7" s="24"/>
      <c r="F7" s="24"/>
      <c r="G7" s="24"/>
      <c r="H7" s="24"/>
      <c r="I7" s="26"/>
      <c r="J7" s="26"/>
      <c r="K7" s="26"/>
      <c r="L7" s="26"/>
    </row>
    <row r="8" spans="1:12" x14ac:dyDescent="0.45">
      <c r="A8" s="24"/>
      <c r="B8" s="24"/>
      <c r="C8" s="24"/>
      <c r="D8" s="24"/>
      <c r="E8" s="24"/>
      <c r="F8" s="24"/>
      <c r="G8" s="24"/>
      <c r="H8" s="24"/>
      <c r="I8" s="26"/>
      <c r="J8" s="26"/>
      <c r="K8" s="26"/>
      <c r="L8" s="26"/>
    </row>
    <row r="9" spans="1:12" x14ac:dyDescent="0.45">
      <c r="A9" s="28" t="str">
        <f>'Manus 2011'!A1</f>
        <v>Tables 1- 2. Age and Sex, Manus, PNG: 2011</v>
      </c>
      <c r="B9" s="27"/>
      <c r="C9" s="27"/>
      <c r="D9" s="27"/>
      <c r="E9" s="27"/>
      <c r="F9" s="27"/>
      <c r="G9" s="27"/>
      <c r="H9" s="27"/>
      <c r="I9" s="26"/>
      <c r="J9" s="26"/>
      <c r="K9" s="26"/>
      <c r="L9" s="26"/>
    </row>
    <row r="10" spans="1:12" x14ac:dyDescent="0.45">
      <c r="A10" s="29" t="str">
        <f>'Single Age'!A1</f>
        <v>Table 3. Single Year of Age and Sex, Manus, PNG: 2011</v>
      </c>
      <c r="B10" s="27"/>
      <c r="C10" s="27"/>
      <c r="D10" s="27"/>
      <c r="E10" s="27"/>
      <c r="F10" s="27"/>
      <c r="G10" s="27"/>
      <c r="H10" s="27"/>
      <c r="I10" s="26"/>
      <c r="J10" s="26"/>
      <c r="K10" s="26"/>
      <c r="L10" s="26"/>
    </row>
    <row r="11" spans="1:12" x14ac:dyDescent="0.45">
      <c r="A11" s="30" t="str">
        <f>SMAM!A1</f>
        <v>Table 4. Average Age at First Marriage, Manus Province, PNG: 2011</v>
      </c>
      <c r="B11" s="27"/>
      <c r="C11" s="27"/>
      <c r="D11" s="27"/>
      <c r="E11" s="27"/>
      <c r="F11" s="27"/>
      <c r="G11" s="27"/>
      <c r="H11" s="27"/>
      <c r="I11" s="26"/>
      <c r="J11" s="26"/>
      <c r="K11" s="26"/>
      <c r="L11" s="26"/>
    </row>
    <row r="12" spans="1:12" x14ac:dyDescent="0.45">
      <c r="A12" s="30" t="str">
        <f>Fertility!A1</f>
        <v>Table 5. Fertility, Manus, PNG: 2011</v>
      </c>
      <c r="B12" s="27"/>
      <c r="C12" s="27"/>
      <c r="D12" s="27"/>
      <c r="E12" s="27"/>
      <c r="F12" s="27"/>
      <c r="G12" s="27"/>
      <c r="H12" s="27"/>
    </row>
    <row r="13" spans="1:12" x14ac:dyDescent="0.45">
      <c r="A13" s="25"/>
      <c r="B13" s="25"/>
      <c r="C13" s="25"/>
      <c r="D13" s="25"/>
      <c r="E13" s="25"/>
      <c r="F13" s="25"/>
      <c r="G13" s="25"/>
      <c r="H13" s="25"/>
    </row>
    <row r="14" spans="1:12" x14ac:dyDescent="0.45">
      <c r="A14" s="25"/>
      <c r="B14" s="25"/>
      <c r="C14" s="25"/>
      <c r="D14" s="25"/>
      <c r="E14" s="25"/>
      <c r="F14" s="25"/>
      <c r="G14" s="25"/>
      <c r="H14" s="25"/>
    </row>
    <row r="15" spans="1:12" x14ac:dyDescent="0.45">
      <c r="A15" s="25"/>
      <c r="B15" s="25"/>
      <c r="C15" s="25"/>
      <c r="D15" s="25"/>
      <c r="E15" s="25"/>
      <c r="F15" s="25"/>
      <c r="G15" s="25"/>
      <c r="H15" s="25"/>
    </row>
  </sheetData>
  <mergeCells count="10">
    <mergeCell ref="A13:H13"/>
    <mergeCell ref="A14:H14"/>
    <mergeCell ref="A15:H15"/>
    <mergeCell ref="I1:L11"/>
    <mergeCell ref="A1:H4"/>
    <mergeCell ref="A5:H8"/>
    <mergeCell ref="A9:H9"/>
    <mergeCell ref="A10:H10"/>
    <mergeCell ref="A11:H11"/>
    <mergeCell ref="A12:H12"/>
  </mergeCells>
  <hyperlinks>
    <hyperlink ref="A9:H9" location="'Manus 2011'!A1" display="'Manus 2011'!A1" xr:uid="{4855E7F8-6CDF-4EE9-9BA1-A73591208AEC}"/>
    <hyperlink ref="A10:H10" location="'Single Age'!A1" display="'Single Age'!A1" xr:uid="{C4C232F4-389A-45D8-9C8C-4B022A47A936}"/>
    <hyperlink ref="A11:H11" location="SMAM!A1" display="SMAM!A1" xr:uid="{8AA62C02-5E26-45A1-BB9B-AB3BEAA5C760}"/>
    <hyperlink ref="A12:H12" location="Fertility!A1" display="Fertility!A1" xr:uid="{7F4437B8-7A2C-4211-AEF9-9D7A745CBDF5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E36A8-EF46-499F-A5D6-53A84DD99E52}">
  <dimension ref="A1:D21"/>
  <sheetViews>
    <sheetView view="pageBreakPreview" zoomScale="150" zoomScaleNormal="100" zoomScaleSheetLayoutView="150" workbookViewId="0">
      <selection activeCell="A21" sqref="A21:D21"/>
    </sheetView>
  </sheetViews>
  <sheetFormatPr defaultColWidth="8.86328125" defaultRowHeight="10.15" x14ac:dyDescent="0.3"/>
  <cols>
    <col min="1" max="1" width="8.86328125" style="9"/>
    <col min="2" max="16384" width="8.86328125" style="1"/>
  </cols>
  <sheetData>
    <row r="1" spans="1:4" x14ac:dyDescent="0.3">
      <c r="A1" s="9" t="s">
        <v>32</v>
      </c>
    </row>
    <row r="2" spans="1:4" x14ac:dyDescent="0.3">
      <c r="A2" s="10"/>
      <c r="B2" s="3" t="s">
        <v>0</v>
      </c>
      <c r="C2" s="3" t="s">
        <v>16</v>
      </c>
      <c r="D2" s="4" t="s">
        <v>17</v>
      </c>
    </row>
    <row r="3" spans="1:4" x14ac:dyDescent="0.3">
      <c r="A3" s="9" t="s">
        <v>29</v>
      </c>
      <c r="B3" s="1">
        <v>60059</v>
      </c>
      <c r="C3" s="1">
        <v>30886</v>
      </c>
      <c r="D3" s="1">
        <v>29173</v>
      </c>
    </row>
    <row r="4" spans="1:4" x14ac:dyDescent="0.3">
      <c r="A4" s="9" t="s">
        <v>1</v>
      </c>
      <c r="B4" s="1">
        <v>8357</v>
      </c>
      <c r="C4" s="1">
        <v>4442</v>
      </c>
      <c r="D4" s="1">
        <v>3915</v>
      </c>
    </row>
    <row r="5" spans="1:4" x14ac:dyDescent="0.3">
      <c r="A5" s="9" t="s">
        <v>30</v>
      </c>
      <c r="B5" s="1">
        <v>8708</v>
      </c>
      <c r="C5" s="1">
        <v>4562</v>
      </c>
      <c r="D5" s="1">
        <v>4146</v>
      </c>
    </row>
    <row r="6" spans="1:4" x14ac:dyDescent="0.3">
      <c r="A6" s="9" t="s">
        <v>31</v>
      </c>
      <c r="B6" s="1">
        <v>7691</v>
      </c>
      <c r="C6" s="1">
        <v>4031</v>
      </c>
      <c r="D6" s="1">
        <v>3660</v>
      </c>
    </row>
    <row r="7" spans="1:4" x14ac:dyDescent="0.3">
      <c r="A7" s="9" t="s">
        <v>2</v>
      </c>
      <c r="B7" s="1">
        <v>6812</v>
      </c>
      <c r="C7" s="1">
        <v>3570</v>
      </c>
      <c r="D7" s="1">
        <v>3242</v>
      </c>
    </row>
    <row r="8" spans="1:4" x14ac:dyDescent="0.3">
      <c r="A8" s="9" t="s">
        <v>3</v>
      </c>
      <c r="B8" s="1">
        <v>4624</v>
      </c>
      <c r="C8" s="1">
        <v>2364</v>
      </c>
      <c r="D8" s="1">
        <v>2260</v>
      </c>
    </row>
    <row r="9" spans="1:4" x14ac:dyDescent="0.3">
      <c r="A9" s="9" t="s">
        <v>4</v>
      </c>
      <c r="B9" s="1">
        <v>4163</v>
      </c>
      <c r="C9" s="1">
        <v>2035</v>
      </c>
      <c r="D9" s="1">
        <v>2128</v>
      </c>
    </row>
    <row r="10" spans="1:4" x14ac:dyDescent="0.3">
      <c r="A10" s="9" t="s">
        <v>5</v>
      </c>
      <c r="B10" s="1">
        <v>3536</v>
      </c>
      <c r="C10" s="1">
        <v>1770</v>
      </c>
      <c r="D10" s="1">
        <v>1766</v>
      </c>
    </row>
    <row r="11" spans="1:4" x14ac:dyDescent="0.3">
      <c r="A11" s="9" t="s">
        <v>6</v>
      </c>
      <c r="B11" s="1">
        <v>3838</v>
      </c>
      <c r="C11" s="1">
        <v>1904</v>
      </c>
      <c r="D11" s="1">
        <v>1934</v>
      </c>
    </row>
    <row r="12" spans="1:4" x14ac:dyDescent="0.3">
      <c r="A12" s="9" t="s">
        <v>7</v>
      </c>
      <c r="B12" s="1">
        <v>3023</v>
      </c>
      <c r="C12" s="1">
        <v>1508</v>
      </c>
      <c r="D12" s="1">
        <v>1515</v>
      </c>
    </row>
    <row r="13" spans="1:4" x14ac:dyDescent="0.3">
      <c r="A13" s="9" t="s">
        <v>8</v>
      </c>
      <c r="B13" s="1">
        <v>2730</v>
      </c>
      <c r="C13" s="1">
        <v>1387</v>
      </c>
      <c r="D13" s="1">
        <v>1343</v>
      </c>
    </row>
    <row r="14" spans="1:4" x14ac:dyDescent="0.3">
      <c r="A14" s="9" t="s">
        <v>9</v>
      </c>
      <c r="B14" s="1">
        <v>2081</v>
      </c>
      <c r="C14" s="1">
        <v>1071</v>
      </c>
      <c r="D14" s="1">
        <v>1010</v>
      </c>
    </row>
    <row r="15" spans="1:4" x14ac:dyDescent="0.3">
      <c r="A15" s="9" t="s">
        <v>10</v>
      </c>
      <c r="B15" s="1">
        <v>1602</v>
      </c>
      <c r="C15" s="1">
        <v>758</v>
      </c>
      <c r="D15" s="1">
        <v>844</v>
      </c>
    </row>
    <row r="16" spans="1:4" x14ac:dyDescent="0.3">
      <c r="A16" s="9" t="s">
        <v>11</v>
      </c>
      <c r="B16" s="1">
        <v>1101</v>
      </c>
      <c r="C16" s="1">
        <v>560</v>
      </c>
      <c r="D16" s="1">
        <v>541</v>
      </c>
    </row>
    <row r="17" spans="1:4" x14ac:dyDescent="0.3">
      <c r="A17" s="9" t="s">
        <v>12</v>
      </c>
      <c r="B17" s="1">
        <v>758</v>
      </c>
      <c r="C17" s="1">
        <v>392</v>
      </c>
      <c r="D17" s="1">
        <v>366</v>
      </c>
    </row>
    <row r="18" spans="1:4" x14ac:dyDescent="0.3">
      <c r="A18" s="9" t="s">
        <v>13</v>
      </c>
      <c r="B18" s="1">
        <v>492</v>
      </c>
      <c r="C18" s="1">
        <v>257</v>
      </c>
      <c r="D18" s="1">
        <v>235</v>
      </c>
    </row>
    <row r="19" spans="1:4" x14ac:dyDescent="0.3">
      <c r="A19" s="9" t="s">
        <v>14</v>
      </c>
      <c r="B19" s="1">
        <v>543</v>
      </c>
      <c r="C19" s="1">
        <v>275</v>
      </c>
      <c r="D19" s="1">
        <v>268</v>
      </c>
    </row>
    <row r="20" spans="1:4" x14ac:dyDescent="0.3">
      <c r="A20" s="9" t="s">
        <v>15</v>
      </c>
      <c r="B20" s="6">
        <v>18.899999999999999</v>
      </c>
      <c r="C20" s="6">
        <v>18.399999999999999</v>
      </c>
      <c r="D20" s="6">
        <v>19.399999999999999</v>
      </c>
    </row>
    <row r="21" spans="1:4" x14ac:dyDescent="0.3">
      <c r="A21" s="11" t="s">
        <v>27</v>
      </c>
      <c r="B21" s="8"/>
      <c r="C21" s="8"/>
      <c r="D21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9D21-6CC1-4736-9556-606FE8A0C259}">
  <dimension ref="A1:D103"/>
  <sheetViews>
    <sheetView view="pageBreakPreview" zoomScale="150" zoomScaleNormal="100" zoomScaleSheetLayoutView="150" workbookViewId="0">
      <selection activeCell="A2" sqref="A2"/>
    </sheetView>
  </sheetViews>
  <sheetFormatPr defaultColWidth="8.86328125" defaultRowHeight="10.15" x14ac:dyDescent="0.3"/>
  <cols>
    <col min="1" max="1" width="14.796875" style="12" customWidth="1"/>
    <col min="2" max="4" width="14.796875" style="1" customWidth="1"/>
    <col min="5" max="16384" width="8.86328125" style="1"/>
  </cols>
  <sheetData>
    <row r="1" spans="1:4" x14ac:dyDescent="0.3">
      <c r="A1" s="12" t="s">
        <v>33</v>
      </c>
    </row>
    <row r="2" spans="1:4" x14ac:dyDescent="0.3">
      <c r="A2" s="13"/>
      <c r="B2" s="3" t="s">
        <v>0</v>
      </c>
      <c r="C2" s="3" t="s">
        <v>16</v>
      </c>
      <c r="D2" s="4" t="s">
        <v>17</v>
      </c>
    </row>
    <row r="3" spans="1:4" x14ac:dyDescent="0.3">
      <c r="A3" s="12" t="s">
        <v>0</v>
      </c>
      <c r="B3" s="1">
        <v>60059</v>
      </c>
      <c r="C3" s="1">
        <v>30886</v>
      </c>
      <c r="D3" s="1">
        <v>29173</v>
      </c>
    </row>
    <row r="4" spans="1:4" x14ac:dyDescent="0.3">
      <c r="A4" s="12">
        <v>0</v>
      </c>
      <c r="B4" s="1">
        <v>1284</v>
      </c>
      <c r="C4" s="1">
        <v>703</v>
      </c>
      <c r="D4" s="1">
        <v>581</v>
      </c>
    </row>
    <row r="5" spans="1:4" x14ac:dyDescent="0.3">
      <c r="A5" s="12">
        <v>1</v>
      </c>
      <c r="B5" s="1">
        <v>1660</v>
      </c>
      <c r="C5" s="1">
        <v>880</v>
      </c>
      <c r="D5" s="1">
        <v>780</v>
      </c>
    </row>
    <row r="6" spans="1:4" x14ac:dyDescent="0.3">
      <c r="A6" s="12">
        <v>2</v>
      </c>
      <c r="B6" s="1">
        <v>1788</v>
      </c>
      <c r="C6" s="1">
        <v>955</v>
      </c>
      <c r="D6" s="1">
        <v>833</v>
      </c>
    </row>
    <row r="7" spans="1:4" x14ac:dyDescent="0.3">
      <c r="A7" s="12">
        <v>3</v>
      </c>
      <c r="B7" s="1">
        <v>1793</v>
      </c>
      <c r="C7" s="1">
        <v>967</v>
      </c>
      <c r="D7" s="1">
        <v>826</v>
      </c>
    </row>
    <row r="8" spans="1:4" x14ac:dyDescent="0.3">
      <c r="A8" s="12">
        <v>4</v>
      </c>
      <c r="B8" s="1">
        <v>1832</v>
      </c>
      <c r="C8" s="1">
        <v>937</v>
      </c>
      <c r="D8" s="1">
        <v>895</v>
      </c>
    </row>
    <row r="9" spans="1:4" x14ac:dyDescent="0.3">
      <c r="A9" s="12">
        <v>5</v>
      </c>
      <c r="B9" s="1">
        <v>1797</v>
      </c>
      <c r="C9" s="1">
        <v>903</v>
      </c>
      <c r="D9" s="1">
        <v>894</v>
      </c>
    </row>
    <row r="10" spans="1:4" x14ac:dyDescent="0.3">
      <c r="A10" s="12">
        <v>6</v>
      </c>
      <c r="B10" s="1">
        <v>1931</v>
      </c>
      <c r="C10" s="1">
        <v>1026</v>
      </c>
      <c r="D10" s="1">
        <v>905</v>
      </c>
    </row>
    <row r="11" spans="1:4" x14ac:dyDescent="0.3">
      <c r="A11" s="12">
        <v>7</v>
      </c>
      <c r="B11" s="1">
        <v>1723</v>
      </c>
      <c r="C11" s="1">
        <v>921</v>
      </c>
      <c r="D11" s="1">
        <v>802</v>
      </c>
    </row>
    <row r="12" spans="1:4" x14ac:dyDescent="0.3">
      <c r="A12" s="12">
        <v>8</v>
      </c>
      <c r="B12" s="1">
        <v>1620</v>
      </c>
      <c r="C12" s="1">
        <v>834</v>
      </c>
      <c r="D12" s="1">
        <v>786</v>
      </c>
    </row>
    <row r="13" spans="1:4" x14ac:dyDescent="0.3">
      <c r="A13" s="12">
        <v>9</v>
      </c>
      <c r="B13" s="1">
        <v>1637</v>
      </c>
      <c r="C13" s="1">
        <v>878</v>
      </c>
      <c r="D13" s="1">
        <v>759</v>
      </c>
    </row>
    <row r="14" spans="1:4" x14ac:dyDescent="0.3">
      <c r="A14" s="12">
        <v>10</v>
      </c>
      <c r="B14" s="1">
        <v>1551</v>
      </c>
      <c r="C14" s="1">
        <v>798</v>
      </c>
      <c r="D14" s="1">
        <v>753</v>
      </c>
    </row>
    <row r="15" spans="1:4" x14ac:dyDescent="0.3">
      <c r="A15" s="12">
        <v>11</v>
      </c>
      <c r="B15" s="1">
        <v>1557</v>
      </c>
      <c r="C15" s="1">
        <v>835</v>
      </c>
      <c r="D15" s="1">
        <v>722</v>
      </c>
    </row>
    <row r="16" spans="1:4" x14ac:dyDescent="0.3">
      <c r="A16" s="12">
        <v>12</v>
      </c>
      <c r="B16" s="1">
        <v>1593</v>
      </c>
      <c r="C16" s="1">
        <v>858</v>
      </c>
      <c r="D16" s="1">
        <v>735</v>
      </c>
    </row>
    <row r="17" spans="1:4" x14ac:dyDescent="0.3">
      <c r="A17" s="12">
        <v>13</v>
      </c>
      <c r="B17" s="1">
        <v>1542</v>
      </c>
      <c r="C17" s="1">
        <v>820</v>
      </c>
      <c r="D17" s="1">
        <v>722</v>
      </c>
    </row>
    <row r="18" spans="1:4" x14ac:dyDescent="0.3">
      <c r="A18" s="12">
        <v>14</v>
      </c>
      <c r="B18" s="1">
        <v>1448</v>
      </c>
      <c r="C18" s="1">
        <v>720</v>
      </c>
      <c r="D18" s="1">
        <v>728</v>
      </c>
    </row>
    <row r="19" spans="1:4" x14ac:dyDescent="0.3">
      <c r="A19" s="12">
        <v>15</v>
      </c>
      <c r="B19" s="1">
        <v>1426</v>
      </c>
      <c r="C19" s="1">
        <v>724</v>
      </c>
      <c r="D19" s="1">
        <v>702</v>
      </c>
    </row>
    <row r="20" spans="1:4" x14ac:dyDescent="0.3">
      <c r="A20" s="12">
        <v>16</v>
      </c>
      <c r="B20" s="1">
        <v>1404</v>
      </c>
      <c r="C20" s="1">
        <v>720</v>
      </c>
      <c r="D20" s="1">
        <v>684</v>
      </c>
    </row>
    <row r="21" spans="1:4" x14ac:dyDescent="0.3">
      <c r="A21" s="12">
        <v>17</v>
      </c>
      <c r="B21" s="1">
        <v>1390</v>
      </c>
      <c r="C21" s="1">
        <v>757</v>
      </c>
      <c r="D21" s="1">
        <v>633</v>
      </c>
    </row>
    <row r="22" spans="1:4" x14ac:dyDescent="0.3">
      <c r="A22" s="12">
        <v>18</v>
      </c>
      <c r="B22" s="1">
        <v>1393</v>
      </c>
      <c r="C22" s="1">
        <v>742</v>
      </c>
      <c r="D22" s="1">
        <v>651</v>
      </c>
    </row>
    <row r="23" spans="1:4" x14ac:dyDescent="0.3">
      <c r="A23" s="12">
        <v>19</v>
      </c>
      <c r="B23" s="1">
        <v>1199</v>
      </c>
      <c r="C23" s="1">
        <v>627</v>
      </c>
      <c r="D23" s="1">
        <v>572</v>
      </c>
    </row>
    <row r="24" spans="1:4" x14ac:dyDescent="0.3">
      <c r="A24" s="12">
        <v>20</v>
      </c>
      <c r="B24" s="1">
        <v>1097</v>
      </c>
      <c r="C24" s="1">
        <v>599</v>
      </c>
      <c r="D24" s="1">
        <v>498</v>
      </c>
    </row>
    <row r="25" spans="1:4" x14ac:dyDescent="0.3">
      <c r="A25" s="12">
        <v>21</v>
      </c>
      <c r="B25" s="1">
        <v>1029</v>
      </c>
      <c r="C25" s="1">
        <v>546</v>
      </c>
      <c r="D25" s="1">
        <v>483</v>
      </c>
    </row>
    <row r="26" spans="1:4" x14ac:dyDescent="0.3">
      <c r="A26" s="12">
        <v>22</v>
      </c>
      <c r="B26" s="1">
        <v>840</v>
      </c>
      <c r="C26" s="1">
        <v>425</v>
      </c>
      <c r="D26" s="1">
        <v>415</v>
      </c>
    </row>
    <row r="27" spans="1:4" x14ac:dyDescent="0.3">
      <c r="A27" s="12">
        <v>23</v>
      </c>
      <c r="B27" s="1">
        <v>841</v>
      </c>
      <c r="C27" s="1">
        <v>423</v>
      </c>
      <c r="D27" s="1">
        <v>418</v>
      </c>
    </row>
    <row r="28" spans="1:4" x14ac:dyDescent="0.3">
      <c r="A28" s="12">
        <v>24</v>
      </c>
      <c r="B28" s="1">
        <v>817</v>
      </c>
      <c r="C28" s="1">
        <v>371</v>
      </c>
      <c r="D28" s="1">
        <v>446</v>
      </c>
    </row>
    <row r="29" spans="1:4" x14ac:dyDescent="0.3">
      <c r="A29" s="12">
        <v>25</v>
      </c>
      <c r="B29" s="1">
        <v>883</v>
      </c>
      <c r="C29" s="1">
        <v>433</v>
      </c>
      <c r="D29" s="1">
        <v>450</v>
      </c>
    </row>
    <row r="30" spans="1:4" x14ac:dyDescent="0.3">
      <c r="A30" s="12">
        <v>26</v>
      </c>
      <c r="B30" s="1">
        <v>816</v>
      </c>
      <c r="C30" s="1">
        <v>389</v>
      </c>
      <c r="D30" s="1">
        <v>427</v>
      </c>
    </row>
    <row r="31" spans="1:4" x14ac:dyDescent="0.3">
      <c r="A31" s="12">
        <v>27</v>
      </c>
      <c r="B31" s="1">
        <v>810</v>
      </c>
      <c r="C31" s="1">
        <v>409</v>
      </c>
      <c r="D31" s="1">
        <v>401</v>
      </c>
    </row>
    <row r="32" spans="1:4" x14ac:dyDescent="0.3">
      <c r="A32" s="12">
        <v>28</v>
      </c>
      <c r="B32" s="1">
        <v>853</v>
      </c>
      <c r="C32" s="1">
        <v>413</v>
      </c>
      <c r="D32" s="1">
        <v>440</v>
      </c>
    </row>
    <row r="33" spans="1:4" x14ac:dyDescent="0.3">
      <c r="A33" s="12">
        <v>29</v>
      </c>
      <c r="B33" s="1">
        <v>801</v>
      </c>
      <c r="C33" s="1">
        <v>391</v>
      </c>
      <c r="D33" s="1">
        <v>410</v>
      </c>
    </row>
    <row r="34" spans="1:4" x14ac:dyDescent="0.3">
      <c r="A34" s="12">
        <v>30</v>
      </c>
      <c r="B34" s="1">
        <v>779</v>
      </c>
      <c r="C34" s="1">
        <v>403</v>
      </c>
      <c r="D34" s="1">
        <v>376</v>
      </c>
    </row>
    <row r="35" spans="1:4" x14ac:dyDescent="0.3">
      <c r="A35" s="12">
        <v>31</v>
      </c>
      <c r="B35" s="1">
        <v>700</v>
      </c>
      <c r="C35" s="1">
        <v>343</v>
      </c>
      <c r="D35" s="1">
        <v>357</v>
      </c>
    </row>
    <row r="36" spans="1:4" x14ac:dyDescent="0.3">
      <c r="A36" s="12">
        <v>32</v>
      </c>
      <c r="B36" s="1">
        <v>777</v>
      </c>
      <c r="C36" s="1">
        <v>380</v>
      </c>
      <c r="D36" s="1">
        <v>397</v>
      </c>
    </row>
    <row r="37" spans="1:4" x14ac:dyDescent="0.3">
      <c r="A37" s="12">
        <v>33</v>
      </c>
      <c r="B37" s="1">
        <v>629</v>
      </c>
      <c r="C37" s="1">
        <v>311</v>
      </c>
      <c r="D37" s="1">
        <v>318</v>
      </c>
    </row>
    <row r="38" spans="1:4" x14ac:dyDescent="0.3">
      <c r="A38" s="12">
        <v>34</v>
      </c>
      <c r="B38" s="1">
        <v>651</v>
      </c>
      <c r="C38" s="1">
        <v>333</v>
      </c>
      <c r="D38" s="1">
        <v>318</v>
      </c>
    </row>
    <row r="39" spans="1:4" x14ac:dyDescent="0.3">
      <c r="A39" s="12">
        <v>35</v>
      </c>
      <c r="B39" s="1">
        <v>787</v>
      </c>
      <c r="C39" s="1">
        <v>385</v>
      </c>
      <c r="D39" s="1">
        <v>402</v>
      </c>
    </row>
    <row r="40" spans="1:4" x14ac:dyDescent="0.3">
      <c r="A40" s="12">
        <v>36</v>
      </c>
      <c r="B40" s="1">
        <v>777</v>
      </c>
      <c r="C40" s="1">
        <v>387</v>
      </c>
      <c r="D40" s="1">
        <v>390</v>
      </c>
    </row>
    <row r="41" spans="1:4" x14ac:dyDescent="0.3">
      <c r="A41" s="12">
        <v>37</v>
      </c>
      <c r="B41" s="1">
        <v>757</v>
      </c>
      <c r="C41" s="1">
        <v>364</v>
      </c>
      <c r="D41" s="1">
        <v>393</v>
      </c>
    </row>
    <row r="42" spans="1:4" x14ac:dyDescent="0.3">
      <c r="A42" s="12">
        <v>38</v>
      </c>
      <c r="B42" s="1">
        <v>786</v>
      </c>
      <c r="C42" s="1">
        <v>405</v>
      </c>
      <c r="D42" s="1">
        <v>381</v>
      </c>
    </row>
    <row r="43" spans="1:4" x14ac:dyDescent="0.3">
      <c r="A43" s="12">
        <v>39</v>
      </c>
      <c r="B43" s="1">
        <v>731</v>
      </c>
      <c r="C43" s="1">
        <v>363</v>
      </c>
      <c r="D43" s="1">
        <v>368</v>
      </c>
    </row>
    <row r="44" spans="1:4" x14ac:dyDescent="0.3">
      <c r="A44" s="12">
        <v>40</v>
      </c>
      <c r="B44" s="1">
        <v>696</v>
      </c>
      <c r="C44" s="1">
        <v>327</v>
      </c>
      <c r="D44" s="1">
        <v>369</v>
      </c>
    </row>
    <row r="45" spans="1:4" x14ac:dyDescent="0.3">
      <c r="A45" s="12">
        <v>41</v>
      </c>
      <c r="B45" s="1">
        <v>639</v>
      </c>
      <c r="C45" s="1">
        <v>320</v>
      </c>
      <c r="D45" s="1">
        <v>319</v>
      </c>
    </row>
    <row r="46" spans="1:4" x14ac:dyDescent="0.3">
      <c r="A46" s="12">
        <v>42</v>
      </c>
      <c r="B46" s="1">
        <v>698</v>
      </c>
      <c r="C46" s="1">
        <v>382</v>
      </c>
      <c r="D46" s="1">
        <v>316</v>
      </c>
    </row>
    <row r="47" spans="1:4" x14ac:dyDescent="0.3">
      <c r="A47" s="12">
        <v>43</v>
      </c>
      <c r="B47" s="1">
        <v>532</v>
      </c>
      <c r="C47" s="1">
        <v>263</v>
      </c>
      <c r="D47" s="1">
        <v>269</v>
      </c>
    </row>
    <row r="48" spans="1:4" x14ac:dyDescent="0.3">
      <c r="A48" s="12">
        <v>44</v>
      </c>
      <c r="B48" s="1">
        <v>458</v>
      </c>
      <c r="C48" s="1">
        <v>216</v>
      </c>
      <c r="D48" s="1">
        <v>242</v>
      </c>
    </row>
    <row r="49" spans="1:4" x14ac:dyDescent="0.3">
      <c r="A49" s="12">
        <v>45</v>
      </c>
      <c r="B49" s="1">
        <v>609</v>
      </c>
      <c r="C49" s="1">
        <v>316</v>
      </c>
      <c r="D49" s="1">
        <v>293</v>
      </c>
    </row>
    <row r="50" spans="1:4" x14ac:dyDescent="0.3">
      <c r="A50" s="12">
        <v>46</v>
      </c>
      <c r="B50" s="1">
        <v>543</v>
      </c>
      <c r="C50" s="1">
        <v>276</v>
      </c>
      <c r="D50" s="1">
        <v>267</v>
      </c>
    </row>
    <row r="51" spans="1:4" x14ac:dyDescent="0.3">
      <c r="A51" s="12">
        <v>47</v>
      </c>
      <c r="B51" s="1">
        <v>540</v>
      </c>
      <c r="C51" s="1">
        <v>258</v>
      </c>
      <c r="D51" s="1">
        <v>282</v>
      </c>
    </row>
    <row r="52" spans="1:4" x14ac:dyDescent="0.3">
      <c r="A52" s="12">
        <v>48</v>
      </c>
      <c r="B52" s="1">
        <v>563</v>
      </c>
      <c r="C52" s="1">
        <v>292</v>
      </c>
      <c r="D52" s="1">
        <v>271</v>
      </c>
    </row>
    <row r="53" spans="1:4" x14ac:dyDescent="0.3">
      <c r="A53" s="12">
        <v>49</v>
      </c>
      <c r="B53" s="1">
        <v>475</v>
      </c>
      <c r="C53" s="1">
        <v>245</v>
      </c>
      <c r="D53" s="1">
        <v>230</v>
      </c>
    </row>
    <row r="54" spans="1:4" x14ac:dyDescent="0.3">
      <c r="A54" s="12">
        <v>50</v>
      </c>
      <c r="B54" s="1">
        <v>474</v>
      </c>
      <c r="C54" s="1">
        <v>238</v>
      </c>
      <c r="D54" s="1">
        <v>236</v>
      </c>
    </row>
    <row r="55" spans="1:4" x14ac:dyDescent="0.3">
      <c r="A55" s="12">
        <v>51</v>
      </c>
      <c r="B55" s="1">
        <v>445</v>
      </c>
      <c r="C55" s="1">
        <v>247</v>
      </c>
      <c r="D55" s="1">
        <v>198</v>
      </c>
    </row>
    <row r="56" spans="1:4" x14ac:dyDescent="0.3">
      <c r="A56" s="12">
        <v>52</v>
      </c>
      <c r="B56" s="1">
        <v>430</v>
      </c>
      <c r="C56" s="1">
        <v>200</v>
      </c>
      <c r="D56" s="1">
        <v>230</v>
      </c>
    </row>
    <row r="57" spans="1:4" x14ac:dyDescent="0.3">
      <c r="A57" s="12">
        <v>53</v>
      </c>
      <c r="B57" s="1">
        <v>390</v>
      </c>
      <c r="C57" s="1">
        <v>216</v>
      </c>
      <c r="D57" s="1">
        <v>174</v>
      </c>
    </row>
    <row r="58" spans="1:4" x14ac:dyDescent="0.3">
      <c r="A58" s="12">
        <v>54</v>
      </c>
      <c r="B58" s="1">
        <v>342</v>
      </c>
      <c r="C58" s="1">
        <v>170</v>
      </c>
      <c r="D58" s="1">
        <v>172</v>
      </c>
    </row>
    <row r="59" spans="1:4" x14ac:dyDescent="0.3">
      <c r="A59" s="12">
        <v>55</v>
      </c>
      <c r="B59" s="1">
        <v>299</v>
      </c>
      <c r="C59" s="1">
        <v>141</v>
      </c>
      <c r="D59" s="1">
        <v>158</v>
      </c>
    </row>
    <row r="60" spans="1:4" x14ac:dyDescent="0.3">
      <c r="A60" s="12">
        <v>56</v>
      </c>
      <c r="B60" s="1">
        <v>330</v>
      </c>
      <c r="C60" s="1">
        <v>151</v>
      </c>
      <c r="D60" s="1">
        <v>179</v>
      </c>
    </row>
    <row r="61" spans="1:4" x14ac:dyDescent="0.3">
      <c r="A61" s="12">
        <v>57</v>
      </c>
      <c r="B61" s="1">
        <v>317</v>
      </c>
      <c r="C61" s="1">
        <v>157</v>
      </c>
      <c r="D61" s="1">
        <v>160</v>
      </c>
    </row>
    <row r="62" spans="1:4" x14ac:dyDescent="0.3">
      <c r="A62" s="12">
        <v>58</v>
      </c>
      <c r="B62" s="1">
        <v>335</v>
      </c>
      <c r="C62" s="1">
        <v>155</v>
      </c>
      <c r="D62" s="1">
        <v>180</v>
      </c>
    </row>
    <row r="63" spans="1:4" x14ac:dyDescent="0.3">
      <c r="A63" s="12">
        <v>59</v>
      </c>
      <c r="B63" s="1">
        <v>321</v>
      </c>
      <c r="C63" s="1">
        <v>154</v>
      </c>
      <c r="D63" s="1">
        <v>167</v>
      </c>
    </row>
    <row r="64" spans="1:4" x14ac:dyDescent="0.3">
      <c r="A64" s="12">
        <v>60</v>
      </c>
      <c r="B64" s="1">
        <v>254</v>
      </c>
      <c r="C64" s="1">
        <v>139</v>
      </c>
      <c r="D64" s="1">
        <v>115</v>
      </c>
    </row>
    <row r="65" spans="1:4" x14ac:dyDescent="0.3">
      <c r="A65" s="12">
        <v>61</v>
      </c>
      <c r="B65" s="1">
        <v>245</v>
      </c>
      <c r="C65" s="1">
        <v>126</v>
      </c>
      <c r="D65" s="1">
        <v>119</v>
      </c>
    </row>
    <row r="66" spans="1:4" x14ac:dyDescent="0.3">
      <c r="A66" s="12">
        <v>62</v>
      </c>
      <c r="B66" s="1">
        <v>213</v>
      </c>
      <c r="C66" s="1">
        <v>106</v>
      </c>
      <c r="D66" s="1">
        <v>107</v>
      </c>
    </row>
    <row r="67" spans="1:4" x14ac:dyDescent="0.3">
      <c r="A67" s="12">
        <v>63</v>
      </c>
      <c r="B67" s="1">
        <v>204</v>
      </c>
      <c r="C67" s="1">
        <v>92</v>
      </c>
      <c r="D67" s="1">
        <v>112</v>
      </c>
    </row>
    <row r="68" spans="1:4" x14ac:dyDescent="0.3">
      <c r="A68" s="12">
        <v>64</v>
      </c>
      <c r="B68" s="1">
        <v>185</v>
      </c>
      <c r="C68" s="1">
        <v>97</v>
      </c>
      <c r="D68" s="1">
        <v>88</v>
      </c>
    </row>
    <row r="69" spans="1:4" x14ac:dyDescent="0.3">
      <c r="A69" s="12">
        <v>65</v>
      </c>
      <c r="B69" s="1">
        <v>171</v>
      </c>
      <c r="C69" s="1">
        <v>85</v>
      </c>
      <c r="D69" s="1">
        <v>86</v>
      </c>
    </row>
    <row r="70" spans="1:4" x14ac:dyDescent="0.3">
      <c r="A70" s="12">
        <v>66</v>
      </c>
      <c r="B70" s="1">
        <v>147</v>
      </c>
      <c r="C70" s="1">
        <v>75</v>
      </c>
      <c r="D70" s="1">
        <v>72</v>
      </c>
    </row>
    <row r="71" spans="1:4" x14ac:dyDescent="0.3">
      <c r="A71" s="12">
        <v>67</v>
      </c>
      <c r="B71" s="1">
        <v>122</v>
      </c>
      <c r="C71" s="1">
        <v>67</v>
      </c>
      <c r="D71" s="1">
        <v>55</v>
      </c>
    </row>
    <row r="72" spans="1:4" x14ac:dyDescent="0.3">
      <c r="A72" s="12">
        <v>68</v>
      </c>
      <c r="B72" s="1">
        <v>139</v>
      </c>
      <c r="C72" s="1">
        <v>78</v>
      </c>
      <c r="D72" s="1">
        <v>61</v>
      </c>
    </row>
    <row r="73" spans="1:4" x14ac:dyDescent="0.3">
      <c r="A73" s="12">
        <v>69</v>
      </c>
      <c r="B73" s="1">
        <v>179</v>
      </c>
      <c r="C73" s="1">
        <v>87</v>
      </c>
      <c r="D73" s="1">
        <v>92</v>
      </c>
    </row>
    <row r="74" spans="1:4" x14ac:dyDescent="0.3">
      <c r="A74" s="12">
        <v>70</v>
      </c>
      <c r="B74" s="1">
        <v>99</v>
      </c>
      <c r="C74" s="1">
        <v>51</v>
      </c>
      <c r="D74" s="1">
        <v>48</v>
      </c>
    </row>
    <row r="75" spans="1:4" x14ac:dyDescent="0.3">
      <c r="A75" s="12">
        <v>71</v>
      </c>
      <c r="B75" s="1">
        <v>114</v>
      </c>
      <c r="C75" s="1">
        <v>49</v>
      </c>
      <c r="D75" s="1">
        <v>65</v>
      </c>
    </row>
    <row r="76" spans="1:4" x14ac:dyDescent="0.3">
      <c r="A76" s="12">
        <v>72</v>
      </c>
      <c r="B76" s="1">
        <v>99</v>
      </c>
      <c r="C76" s="1">
        <v>56</v>
      </c>
      <c r="D76" s="1">
        <v>43</v>
      </c>
    </row>
    <row r="77" spans="1:4" x14ac:dyDescent="0.3">
      <c r="A77" s="12">
        <v>73</v>
      </c>
      <c r="B77" s="1">
        <v>100</v>
      </c>
      <c r="C77" s="1">
        <v>52</v>
      </c>
      <c r="D77" s="1">
        <v>48</v>
      </c>
    </row>
    <row r="78" spans="1:4" x14ac:dyDescent="0.3">
      <c r="A78" s="12">
        <v>74</v>
      </c>
      <c r="B78" s="1">
        <v>80</v>
      </c>
      <c r="C78" s="1">
        <v>49</v>
      </c>
      <c r="D78" s="1">
        <v>31</v>
      </c>
    </row>
    <row r="79" spans="1:4" x14ac:dyDescent="0.3">
      <c r="A79" s="12">
        <v>75</v>
      </c>
      <c r="B79" s="1">
        <v>63</v>
      </c>
      <c r="C79" s="1">
        <v>37</v>
      </c>
      <c r="D79" s="1">
        <v>26</v>
      </c>
    </row>
    <row r="80" spans="1:4" x14ac:dyDescent="0.3">
      <c r="A80" s="12">
        <v>76</v>
      </c>
      <c r="B80" s="1">
        <v>58</v>
      </c>
      <c r="C80" s="1">
        <v>19</v>
      </c>
      <c r="D80" s="1">
        <v>39</v>
      </c>
    </row>
    <row r="81" spans="1:4" x14ac:dyDescent="0.3">
      <c r="A81" s="12">
        <v>77</v>
      </c>
      <c r="B81" s="1">
        <v>46</v>
      </c>
      <c r="C81" s="1">
        <v>27</v>
      </c>
      <c r="D81" s="1">
        <v>19</v>
      </c>
    </row>
    <row r="82" spans="1:4" x14ac:dyDescent="0.3">
      <c r="A82" s="12">
        <v>78</v>
      </c>
      <c r="B82" s="1">
        <v>48</v>
      </c>
      <c r="C82" s="1">
        <v>20</v>
      </c>
      <c r="D82" s="1">
        <v>28</v>
      </c>
    </row>
    <row r="83" spans="1:4" x14ac:dyDescent="0.3">
      <c r="A83" s="12">
        <v>79</v>
      </c>
      <c r="B83" s="1">
        <v>64</v>
      </c>
      <c r="C83" s="1">
        <v>35</v>
      </c>
      <c r="D83" s="1">
        <v>29</v>
      </c>
    </row>
    <row r="84" spans="1:4" x14ac:dyDescent="0.3">
      <c r="A84" s="12">
        <v>80</v>
      </c>
      <c r="B84" s="1">
        <v>47</v>
      </c>
      <c r="C84" s="1">
        <v>20</v>
      </c>
      <c r="D84" s="1">
        <v>27</v>
      </c>
    </row>
    <row r="85" spans="1:4" x14ac:dyDescent="0.3">
      <c r="A85" s="12">
        <v>81</v>
      </c>
      <c r="B85" s="1">
        <v>53</v>
      </c>
      <c r="C85" s="1">
        <v>26</v>
      </c>
      <c r="D85" s="1">
        <v>27</v>
      </c>
    </row>
    <row r="86" spans="1:4" x14ac:dyDescent="0.3">
      <c r="A86" s="12">
        <v>82</v>
      </c>
      <c r="B86" s="1">
        <v>19</v>
      </c>
      <c r="C86" s="1">
        <v>9</v>
      </c>
      <c r="D86" s="1">
        <v>10</v>
      </c>
    </row>
    <row r="87" spans="1:4" x14ac:dyDescent="0.3">
      <c r="A87" s="12">
        <v>83</v>
      </c>
      <c r="B87" s="1">
        <v>22</v>
      </c>
      <c r="C87" s="1">
        <v>15</v>
      </c>
      <c r="D87" s="1">
        <v>7</v>
      </c>
    </row>
    <row r="88" spans="1:4" x14ac:dyDescent="0.3">
      <c r="A88" s="12">
        <v>84</v>
      </c>
      <c r="B88" s="1">
        <v>13</v>
      </c>
      <c r="C88" s="1">
        <v>6</v>
      </c>
      <c r="D88" s="1">
        <v>7</v>
      </c>
    </row>
    <row r="89" spans="1:4" x14ac:dyDescent="0.3">
      <c r="A89" s="12">
        <v>85</v>
      </c>
      <c r="B89" s="1">
        <v>20</v>
      </c>
      <c r="C89" s="1">
        <v>9</v>
      </c>
      <c r="D89" s="1">
        <v>11</v>
      </c>
    </row>
    <row r="90" spans="1:4" x14ac:dyDescent="0.3">
      <c r="A90" s="12">
        <v>86</v>
      </c>
      <c r="B90" s="1">
        <v>15</v>
      </c>
      <c r="C90" s="1">
        <v>7</v>
      </c>
      <c r="D90" s="1">
        <v>8</v>
      </c>
    </row>
    <row r="91" spans="1:4" x14ac:dyDescent="0.3">
      <c r="A91" s="12">
        <v>87</v>
      </c>
      <c r="B91" s="1">
        <v>10</v>
      </c>
      <c r="C91" s="1">
        <v>4</v>
      </c>
      <c r="D91" s="1">
        <v>6</v>
      </c>
    </row>
    <row r="92" spans="1:4" x14ac:dyDescent="0.3">
      <c r="A92" s="12">
        <v>88</v>
      </c>
      <c r="B92" s="1">
        <v>7</v>
      </c>
      <c r="C92" s="1">
        <v>6</v>
      </c>
      <c r="D92" s="1">
        <v>1</v>
      </c>
    </row>
    <row r="93" spans="1:4" x14ac:dyDescent="0.3">
      <c r="A93" s="12">
        <v>89</v>
      </c>
      <c r="B93" s="1">
        <v>7</v>
      </c>
      <c r="C93" s="1">
        <v>2</v>
      </c>
      <c r="D93" s="1">
        <v>5</v>
      </c>
    </row>
    <row r="94" spans="1:4" x14ac:dyDescent="0.3">
      <c r="A94" s="12">
        <v>90</v>
      </c>
      <c r="B94" s="1">
        <v>10</v>
      </c>
      <c r="C94" s="1">
        <v>8</v>
      </c>
      <c r="D94" s="1">
        <v>2</v>
      </c>
    </row>
    <row r="95" spans="1:4" x14ac:dyDescent="0.3">
      <c r="A95" s="12">
        <v>91</v>
      </c>
      <c r="B95" s="1">
        <v>18</v>
      </c>
      <c r="C95" s="1">
        <v>10</v>
      </c>
      <c r="D95" s="1">
        <v>8</v>
      </c>
    </row>
    <row r="96" spans="1:4" x14ac:dyDescent="0.3">
      <c r="A96" s="12">
        <v>92</v>
      </c>
      <c r="B96" s="1">
        <v>8</v>
      </c>
      <c r="C96" s="1">
        <v>5</v>
      </c>
      <c r="D96" s="1">
        <v>3</v>
      </c>
    </row>
    <row r="97" spans="1:4" x14ac:dyDescent="0.3">
      <c r="A97" s="12">
        <v>93</v>
      </c>
      <c r="B97" s="1">
        <v>3</v>
      </c>
      <c r="C97" s="1">
        <v>2</v>
      </c>
      <c r="D97" s="1">
        <v>1</v>
      </c>
    </row>
    <row r="98" spans="1:4" x14ac:dyDescent="0.3">
      <c r="A98" s="12">
        <v>94</v>
      </c>
      <c r="B98" s="1">
        <v>2</v>
      </c>
      <c r="C98" s="1">
        <v>2</v>
      </c>
      <c r="D98" s="1">
        <v>0</v>
      </c>
    </row>
    <row r="99" spans="1:4" x14ac:dyDescent="0.3">
      <c r="A99" s="12">
        <v>95</v>
      </c>
      <c r="B99" s="1">
        <v>1</v>
      </c>
      <c r="C99" s="1">
        <v>1</v>
      </c>
      <c r="D99" s="1">
        <v>0</v>
      </c>
    </row>
    <row r="100" spans="1:4" x14ac:dyDescent="0.3">
      <c r="A100" s="12">
        <v>96</v>
      </c>
      <c r="B100" s="1">
        <v>5</v>
      </c>
      <c r="C100" s="1">
        <v>3</v>
      </c>
      <c r="D100" s="1">
        <v>2</v>
      </c>
    </row>
    <row r="101" spans="1:4" x14ac:dyDescent="0.3">
      <c r="A101" s="12">
        <v>97</v>
      </c>
      <c r="B101" s="1">
        <v>2</v>
      </c>
      <c r="C101" s="1">
        <v>0</v>
      </c>
      <c r="D101" s="1">
        <v>2</v>
      </c>
    </row>
    <row r="102" spans="1:4" x14ac:dyDescent="0.3">
      <c r="A102" s="12">
        <v>98</v>
      </c>
      <c r="B102" s="1">
        <v>2</v>
      </c>
      <c r="C102" s="1">
        <v>2</v>
      </c>
      <c r="D102" s="1">
        <v>0</v>
      </c>
    </row>
    <row r="103" spans="1:4" x14ac:dyDescent="0.3">
      <c r="A103" s="11" t="s">
        <v>27</v>
      </c>
      <c r="B103" s="8"/>
      <c r="C103" s="8"/>
      <c r="D103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3BB9-4769-474A-A83F-F22F66050B0E}">
  <dimension ref="A1:M14"/>
  <sheetViews>
    <sheetView view="pageBreakPreview" zoomScaleNormal="100" zoomScaleSheetLayoutView="100" workbookViewId="0">
      <selection activeCell="J18" sqref="J18"/>
    </sheetView>
  </sheetViews>
  <sheetFormatPr defaultColWidth="8.86328125" defaultRowHeight="10.15" x14ac:dyDescent="0.3"/>
  <cols>
    <col min="1" max="1" width="8.86328125" style="1"/>
    <col min="2" max="13" width="6.33203125" style="1" customWidth="1"/>
    <col min="14" max="16384" width="8.86328125" style="1"/>
  </cols>
  <sheetData>
    <row r="1" spans="1:13" x14ac:dyDescent="0.3">
      <c r="A1" s="1" t="s">
        <v>35</v>
      </c>
    </row>
    <row r="2" spans="1:13" x14ac:dyDescent="0.3">
      <c r="A2" s="14"/>
      <c r="B2" s="23" t="s">
        <v>0</v>
      </c>
      <c r="C2" s="23"/>
      <c r="D2" s="23"/>
      <c r="E2" s="23" t="s">
        <v>18</v>
      </c>
      <c r="F2" s="23"/>
      <c r="G2" s="23"/>
      <c r="H2" s="15"/>
      <c r="I2" s="8"/>
      <c r="J2" s="14"/>
      <c r="K2" s="23" t="s">
        <v>34</v>
      </c>
      <c r="L2" s="23"/>
      <c r="M2" s="23"/>
    </row>
    <row r="3" spans="1:13" x14ac:dyDescent="0.3">
      <c r="A3" s="16"/>
      <c r="B3" s="3" t="s">
        <v>0</v>
      </c>
      <c r="C3" s="3" t="s">
        <v>16</v>
      </c>
      <c r="D3" s="3" t="s">
        <v>17</v>
      </c>
      <c r="E3" s="3" t="s">
        <v>0</v>
      </c>
      <c r="F3" s="3" t="s">
        <v>16</v>
      </c>
      <c r="G3" s="3" t="s">
        <v>17</v>
      </c>
      <c r="H3" s="17"/>
      <c r="I3" s="18"/>
      <c r="J3" s="16"/>
      <c r="K3" s="3" t="s">
        <v>0</v>
      </c>
      <c r="L3" s="3" t="s">
        <v>16</v>
      </c>
      <c r="M3" s="3" t="s">
        <v>17</v>
      </c>
    </row>
    <row r="4" spans="1:13" x14ac:dyDescent="0.3">
      <c r="A4" s="1" t="s">
        <v>0</v>
      </c>
      <c r="B4" s="1">
        <v>30807</v>
      </c>
      <c r="C4" s="1">
        <v>15609</v>
      </c>
      <c r="D4" s="1">
        <v>15198</v>
      </c>
      <c r="E4" s="1">
        <v>11332</v>
      </c>
      <c r="F4" s="1">
        <v>7287</v>
      </c>
      <c r="G4" s="1">
        <v>4045</v>
      </c>
    </row>
    <row r="5" spans="1:13" x14ac:dyDescent="0.3">
      <c r="A5" s="1" t="s">
        <v>2</v>
      </c>
      <c r="B5" s="1">
        <v>6812</v>
      </c>
      <c r="C5" s="1">
        <v>3570</v>
      </c>
      <c r="D5" s="1">
        <v>3242</v>
      </c>
      <c r="E5" s="1">
        <v>6218</v>
      </c>
      <c r="F5" s="1">
        <v>3425</v>
      </c>
      <c r="G5" s="1">
        <v>2793</v>
      </c>
      <c r="H5" s="19">
        <f t="shared" ref="H5:J12" si="0">E5/B5*100</f>
        <v>91.280093951849679</v>
      </c>
      <c r="I5" s="19">
        <f t="shared" si="0"/>
        <v>95.938375350140063</v>
      </c>
      <c r="J5" s="19">
        <f t="shared" si="0"/>
        <v>86.150524367674279</v>
      </c>
      <c r="K5" s="20">
        <f>H13+1500</f>
        <v>2557.0530347343483</v>
      </c>
      <c r="L5" s="20">
        <f t="shared" ref="L5:M5" si="1">I13+1500</f>
        <v>2888.858709598815</v>
      </c>
      <c r="M5" s="20">
        <f t="shared" si="1"/>
        <v>2221.633868156573</v>
      </c>
    </row>
    <row r="6" spans="1:13" x14ac:dyDescent="0.3">
      <c r="A6" s="1" t="s">
        <v>3</v>
      </c>
      <c r="B6" s="1">
        <v>4624</v>
      </c>
      <c r="C6" s="1">
        <v>2364</v>
      </c>
      <c r="D6" s="1">
        <v>2260</v>
      </c>
      <c r="E6" s="1">
        <v>2666</v>
      </c>
      <c r="F6" s="1">
        <v>1891</v>
      </c>
      <c r="G6" s="1">
        <v>775</v>
      </c>
      <c r="H6" s="19">
        <f t="shared" si="0"/>
        <v>57.655709342560556</v>
      </c>
      <c r="I6" s="19">
        <f t="shared" si="0"/>
        <v>79.991539763113366</v>
      </c>
      <c r="J6" s="19">
        <f t="shared" si="0"/>
        <v>34.292035398230084</v>
      </c>
      <c r="K6" s="21"/>
      <c r="L6" s="21"/>
      <c r="M6" s="21"/>
    </row>
    <row r="7" spans="1:13" x14ac:dyDescent="0.3">
      <c r="A7" s="1" t="s">
        <v>4</v>
      </c>
      <c r="B7" s="1">
        <v>4163</v>
      </c>
      <c r="C7" s="1">
        <v>2035</v>
      </c>
      <c r="D7" s="1">
        <v>2128</v>
      </c>
      <c r="E7" s="1">
        <v>1156</v>
      </c>
      <c r="F7" s="1">
        <v>935</v>
      </c>
      <c r="G7" s="1">
        <v>221</v>
      </c>
      <c r="H7" s="19">
        <f t="shared" si="0"/>
        <v>27.768436223877014</v>
      </c>
      <c r="I7" s="19">
        <f t="shared" si="0"/>
        <v>45.945945945945951</v>
      </c>
      <c r="J7" s="19">
        <f t="shared" si="0"/>
        <v>10.385338345864662</v>
      </c>
      <c r="K7" s="20">
        <f>(H11+H12)/2</f>
        <v>5.7175245065682354</v>
      </c>
      <c r="L7" s="20">
        <f t="shared" ref="L7:M7" si="2">(I11+I12)/2</f>
        <v>8.2261792003511331</v>
      </c>
      <c r="M7" s="20">
        <f t="shared" si="2"/>
        <v>3.0979114292665306</v>
      </c>
    </row>
    <row r="8" spans="1:13" x14ac:dyDescent="0.3">
      <c r="A8" s="1" t="s">
        <v>5</v>
      </c>
      <c r="B8" s="1">
        <v>3536</v>
      </c>
      <c r="C8" s="1">
        <v>1770</v>
      </c>
      <c r="D8" s="1">
        <v>1766</v>
      </c>
      <c r="E8" s="1">
        <v>511</v>
      </c>
      <c r="F8" s="1">
        <v>436</v>
      </c>
      <c r="G8" s="1">
        <v>75</v>
      </c>
      <c r="H8" s="19">
        <f t="shared" si="0"/>
        <v>14.451357466063348</v>
      </c>
      <c r="I8" s="19">
        <f t="shared" si="0"/>
        <v>24.63276836158192</v>
      </c>
      <c r="J8" s="19">
        <f t="shared" si="0"/>
        <v>4.2468856172140432</v>
      </c>
      <c r="K8" s="20"/>
      <c r="L8" s="20"/>
      <c r="M8" s="20"/>
    </row>
    <row r="9" spans="1:13" x14ac:dyDescent="0.3">
      <c r="A9" s="1" t="s">
        <v>6</v>
      </c>
      <c r="B9" s="1">
        <v>3838</v>
      </c>
      <c r="C9" s="1">
        <v>1904</v>
      </c>
      <c r="D9" s="1">
        <v>1934</v>
      </c>
      <c r="E9" s="1">
        <v>329</v>
      </c>
      <c r="F9" s="1">
        <v>275</v>
      </c>
      <c r="G9" s="1">
        <v>54</v>
      </c>
      <c r="H9" s="19">
        <f t="shared" si="0"/>
        <v>8.5721730067743618</v>
      </c>
      <c r="I9" s="19">
        <f t="shared" si="0"/>
        <v>14.443277310924369</v>
      </c>
      <c r="J9" s="19">
        <f t="shared" si="0"/>
        <v>2.792140641158221</v>
      </c>
      <c r="K9" s="20">
        <f>K7*50</f>
        <v>285.87622532841175</v>
      </c>
      <c r="L9" s="20">
        <f t="shared" ref="L9:M9" si="3">L7*50</f>
        <v>411.30896001755667</v>
      </c>
      <c r="M9" s="20">
        <f t="shared" si="3"/>
        <v>154.89557146332652</v>
      </c>
    </row>
    <row r="10" spans="1:13" x14ac:dyDescent="0.3">
      <c r="A10" s="1" t="s">
        <v>7</v>
      </c>
      <c r="B10" s="1">
        <v>3023</v>
      </c>
      <c r="C10" s="1">
        <v>1508</v>
      </c>
      <c r="D10" s="1">
        <v>1515</v>
      </c>
      <c r="E10" s="1">
        <v>176</v>
      </c>
      <c r="F10" s="1">
        <v>121</v>
      </c>
      <c r="G10" s="1">
        <v>55</v>
      </c>
      <c r="H10" s="19">
        <f t="shared" si="0"/>
        <v>5.8220310949388026</v>
      </c>
      <c r="I10" s="19">
        <f t="shared" si="0"/>
        <v>8.0238726790450929</v>
      </c>
      <c r="J10" s="19">
        <f t="shared" si="0"/>
        <v>3.6303630363036308</v>
      </c>
      <c r="K10" s="20"/>
      <c r="L10" s="20"/>
      <c r="M10" s="20"/>
    </row>
    <row r="11" spans="1:13" x14ac:dyDescent="0.3">
      <c r="A11" s="1" t="s">
        <v>8</v>
      </c>
      <c r="B11" s="1">
        <v>2730</v>
      </c>
      <c r="C11" s="1">
        <v>1387</v>
      </c>
      <c r="D11" s="1">
        <v>1343</v>
      </c>
      <c r="E11" s="1">
        <v>160</v>
      </c>
      <c r="F11" s="1">
        <v>122</v>
      </c>
      <c r="G11" s="1">
        <v>38</v>
      </c>
      <c r="H11" s="19">
        <f t="shared" si="0"/>
        <v>5.8608058608058604</v>
      </c>
      <c r="I11" s="19">
        <f t="shared" si="0"/>
        <v>8.7959625090122557</v>
      </c>
      <c r="J11" s="19">
        <f t="shared" si="0"/>
        <v>2.8294862248696946</v>
      </c>
      <c r="K11" s="20">
        <f>K5-K9</f>
        <v>2271.1768094059366</v>
      </c>
      <c r="L11" s="20">
        <f t="shared" ref="L11:M11" si="4">L5-L9</f>
        <v>2477.5497495812583</v>
      </c>
      <c r="M11" s="20">
        <f t="shared" si="4"/>
        <v>2066.7382966932464</v>
      </c>
    </row>
    <row r="12" spans="1:13" x14ac:dyDescent="0.3">
      <c r="A12" s="1" t="s">
        <v>9</v>
      </c>
      <c r="B12" s="1">
        <v>2081</v>
      </c>
      <c r="C12" s="1">
        <v>1071</v>
      </c>
      <c r="D12" s="1">
        <v>1010</v>
      </c>
      <c r="E12" s="1">
        <v>116</v>
      </c>
      <c r="F12" s="1">
        <v>82</v>
      </c>
      <c r="G12" s="1">
        <v>34</v>
      </c>
      <c r="H12" s="19">
        <f t="shared" si="0"/>
        <v>5.5742431523306104</v>
      </c>
      <c r="I12" s="19">
        <f t="shared" si="0"/>
        <v>7.6563958916900097</v>
      </c>
      <c r="J12" s="19">
        <f t="shared" si="0"/>
        <v>3.3663366336633667</v>
      </c>
      <c r="K12" s="20">
        <f>100-K7</f>
        <v>94.282475493431761</v>
      </c>
      <c r="L12" s="20">
        <f t="shared" ref="L12:M12" si="5">100-L7</f>
        <v>91.77382079964886</v>
      </c>
      <c r="M12" s="20">
        <f t="shared" si="5"/>
        <v>96.902088570733468</v>
      </c>
    </row>
    <row r="13" spans="1:13" x14ac:dyDescent="0.3">
      <c r="H13" s="19">
        <f>SUM(H5:H11)*5</f>
        <v>1057.0530347343481</v>
      </c>
      <c r="I13" s="19">
        <f>SUM(I5:I11)*5</f>
        <v>1388.858709598815</v>
      </c>
      <c r="J13" s="19">
        <f>SUM(J5:J11)*5</f>
        <v>721.63386815657316</v>
      </c>
      <c r="K13" s="22">
        <f>K11/K12</f>
        <v>24.089066366995841</v>
      </c>
      <c r="L13" s="22">
        <f t="shared" ref="L13:M13" si="6">L11/L12</f>
        <v>26.996258061326547</v>
      </c>
      <c r="M13" s="22">
        <f t="shared" si="6"/>
        <v>21.328108889878418</v>
      </c>
    </row>
    <row r="14" spans="1:13" x14ac:dyDescent="0.3">
      <c r="A14" s="8" t="s">
        <v>27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FAA05-BC62-48A8-8A3D-3BE254F46EE7}">
  <dimension ref="A1:I12"/>
  <sheetViews>
    <sheetView view="pageBreakPreview" zoomScale="150" zoomScaleNormal="100" zoomScaleSheetLayoutView="150" workbookViewId="0">
      <selection activeCell="A2" sqref="A2"/>
    </sheetView>
  </sheetViews>
  <sheetFormatPr defaultColWidth="8.86328125" defaultRowHeight="10.15" x14ac:dyDescent="0.3"/>
  <cols>
    <col min="1" max="16384" width="8.86328125" style="1"/>
  </cols>
  <sheetData>
    <row r="1" spans="1:9" x14ac:dyDescent="0.3">
      <c r="A1" s="1" t="s">
        <v>28</v>
      </c>
    </row>
    <row r="2" spans="1:9" x14ac:dyDescent="0.3">
      <c r="A2" s="2"/>
      <c r="B2" s="3" t="s">
        <v>17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4" t="s">
        <v>25</v>
      </c>
    </row>
    <row r="3" spans="1:9" x14ac:dyDescent="0.3">
      <c r="A3" s="1" t="s">
        <v>0</v>
      </c>
      <c r="B3" s="1">
        <v>14188</v>
      </c>
      <c r="C3" s="1">
        <v>33595</v>
      </c>
      <c r="D3" s="1">
        <v>32070</v>
      </c>
      <c r="E3" s="1">
        <v>2389</v>
      </c>
      <c r="F3" s="5">
        <f>C3/B3</f>
        <v>2.3678460670989567</v>
      </c>
      <c r="G3" s="5">
        <f>D3/B3</f>
        <v>2.2603608683394416</v>
      </c>
      <c r="H3" s="6">
        <f>D3*100/C3</f>
        <v>95.460634022920075</v>
      </c>
      <c r="I3" s="1">
        <f>E3*1000/B3</f>
        <v>168.38173104031577</v>
      </c>
    </row>
    <row r="4" spans="1:9" x14ac:dyDescent="0.3">
      <c r="A4" s="1" t="s">
        <v>2</v>
      </c>
      <c r="B4" s="1">
        <v>3242</v>
      </c>
      <c r="C4" s="1">
        <v>807</v>
      </c>
      <c r="D4" s="1">
        <v>785</v>
      </c>
      <c r="E4" s="1">
        <v>290</v>
      </c>
      <c r="F4" s="5">
        <f t="shared" ref="F4:F10" si="0">C4/B4</f>
        <v>0.24892041949413943</v>
      </c>
      <c r="G4" s="5">
        <f t="shared" ref="G4:G10" si="1">D4/B4</f>
        <v>0.24213448488587291</v>
      </c>
      <c r="H4" s="6">
        <f t="shared" ref="H4:H10" si="2">D4*100/C4</f>
        <v>97.273853779429984</v>
      </c>
      <c r="I4" s="1">
        <f t="shared" ref="I4:I10" si="3">E4*1000/B4</f>
        <v>89.450956199876615</v>
      </c>
    </row>
    <row r="5" spans="1:9" x14ac:dyDescent="0.3">
      <c r="A5" s="1" t="s">
        <v>3</v>
      </c>
      <c r="B5" s="1">
        <v>2260</v>
      </c>
      <c r="C5" s="1">
        <v>2600</v>
      </c>
      <c r="D5" s="1">
        <v>2482</v>
      </c>
      <c r="E5" s="1">
        <v>548</v>
      </c>
      <c r="F5" s="5">
        <f t="shared" si="0"/>
        <v>1.1504424778761062</v>
      </c>
      <c r="G5" s="5">
        <f t="shared" si="1"/>
        <v>1.0982300884955751</v>
      </c>
      <c r="H5" s="6">
        <f t="shared" si="2"/>
        <v>95.461538461538467</v>
      </c>
      <c r="I5" s="1">
        <f t="shared" si="3"/>
        <v>242.47787610619469</v>
      </c>
    </row>
    <row r="6" spans="1:9" x14ac:dyDescent="0.3">
      <c r="A6" s="1" t="s">
        <v>4</v>
      </c>
      <c r="B6" s="1">
        <v>2128</v>
      </c>
      <c r="C6" s="1">
        <v>4706</v>
      </c>
      <c r="D6" s="1">
        <v>4521</v>
      </c>
      <c r="E6" s="1">
        <v>577</v>
      </c>
      <c r="F6" s="5">
        <f t="shared" si="0"/>
        <v>2.2114661654135337</v>
      </c>
      <c r="G6" s="5">
        <f t="shared" si="1"/>
        <v>2.1245300751879701</v>
      </c>
      <c r="H6" s="6">
        <f t="shared" si="2"/>
        <v>96.068848278793027</v>
      </c>
      <c r="I6" s="1">
        <f t="shared" si="3"/>
        <v>271.14661654135341</v>
      </c>
    </row>
    <row r="7" spans="1:9" x14ac:dyDescent="0.3">
      <c r="A7" s="1" t="s">
        <v>5</v>
      </c>
      <c r="B7" s="1">
        <v>1766</v>
      </c>
      <c r="C7" s="1">
        <v>5582</v>
      </c>
      <c r="D7" s="1">
        <v>5342</v>
      </c>
      <c r="E7" s="1">
        <v>417</v>
      </c>
      <c r="F7" s="5">
        <f t="shared" si="0"/>
        <v>3.1608154020385051</v>
      </c>
      <c r="G7" s="5">
        <f t="shared" si="1"/>
        <v>3.0249150622876555</v>
      </c>
      <c r="H7" s="6">
        <f t="shared" si="2"/>
        <v>95.700465782873522</v>
      </c>
      <c r="I7" s="1">
        <f t="shared" si="3"/>
        <v>236.1268403171008</v>
      </c>
    </row>
    <row r="8" spans="1:9" x14ac:dyDescent="0.3">
      <c r="A8" s="1" t="s">
        <v>6</v>
      </c>
      <c r="B8" s="1">
        <v>1934</v>
      </c>
      <c r="C8" s="1">
        <v>7573</v>
      </c>
      <c r="D8" s="1">
        <v>7266</v>
      </c>
      <c r="E8" s="1">
        <v>320</v>
      </c>
      <c r="F8" s="5">
        <f t="shared" si="0"/>
        <v>3.9157187176835575</v>
      </c>
      <c r="G8" s="5">
        <f t="shared" si="1"/>
        <v>3.7569803516028957</v>
      </c>
      <c r="H8" s="6">
        <f t="shared" si="2"/>
        <v>95.946124389277699</v>
      </c>
      <c r="I8" s="1">
        <f t="shared" si="3"/>
        <v>165.4601861427094</v>
      </c>
    </row>
    <row r="9" spans="1:9" x14ac:dyDescent="0.3">
      <c r="A9" s="1" t="s">
        <v>7</v>
      </c>
      <c r="B9" s="1">
        <v>1515</v>
      </c>
      <c r="C9" s="1">
        <v>6460</v>
      </c>
      <c r="D9" s="1">
        <v>6162</v>
      </c>
      <c r="E9" s="1">
        <v>138</v>
      </c>
      <c r="F9" s="5">
        <f t="shared" si="0"/>
        <v>4.2640264026402637</v>
      </c>
      <c r="G9" s="5">
        <f t="shared" si="1"/>
        <v>4.0673267326732674</v>
      </c>
      <c r="H9" s="6">
        <f t="shared" si="2"/>
        <v>95.38699690402477</v>
      </c>
      <c r="I9" s="1">
        <f t="shared" si="3"/>
        <v>91.089108910891085</v>
      </c>
    </row>
    <row r="10" spans="1:9" x14ac:dyDescent="0.3">
      <c r="A10" s="1" t="s">
        <v>8</v>
      </c>
      <c r="B10" s="1">
        <v>1343</v>
      </c>
      <c r="C10" s="1">
        <v>5867</v>
      </c>
      <c r="D10" s="1">
        <v>5512</v>
      </c>
      <c r="E10" s="1">
        <v>99</v>
      </c>
      <c r="F10" s="5">
        <f t="shared" si="0"/>
        <v>4.3685778108711837</v>
      </c>
      <c r="G10" s="5">
        <f t="shared" si="1"/>
        <v>4.1042442293373043</v>
      </c>
      <c r="H10" s="6">
        <f t="shared" si="2"/>
        <v>93.949207431395948</v>
      </c>
      <c r="I10" s="1">
        <f t="shared" si="3"/>
        <v>73.71556217423678</v>
      </c>
    </row>
    <row r="11" spans="1:9" x14ac:dyDescent="0.3">
      <c r="H11" s="7" t="s">
        <v>26</v>
      </c>
      <c r="I11" s="1">
        <f>SUM(I4:I10)*5</f>
        <v>5847.3357319618135</v>
      </c>
    </row>
    <row r="12" spans="1:9" x14ac:dyDescent="0.3">
      <c r="A12" s="8" t="s">
        <v>27</v>
      </c>
      <c r="B12" s="8"/>
      <c r="C12" s="8"/>
      <c r="D12" s="8"/>
      <c r="E12" s="8"/>
      <c r="F12" s="8"/>
      <c r="G12" s="8"/>
      <c r="H12" s="8"/>
      <c r="I12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 of Tables</vt:lpstr>
      <vt:lpstr>Manus 2011</vt:lpstr>
      <vt:lpstr>Single Age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Manus</dc:title>
  <dc:subject>2011 PNG Manus</dc:subject>
  <dc:creator>Michael Levin</dc:creator>
  <cp:keywords>2011 PNG;Papua New Guinea Statistics;2011 PNG Manus</cp:keywords>
  <cp:lastModifiedBy>Brad</cp:lastModifiedBy>
  <dcterms:created xsi:type="dcterms:W3CDTF">2020-08-07T19:27:22Z</dcterms:created>
  <dcterms:modified xsi:type="dcterms:W3CDTF">2020-08-12T00:40:26Z</dcterms:modified>
</cp:coreProperties>
</file>