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C:\Users\Brad\Desktop\Pacificweb\Tables\American Samoa\8-5-2020\html\"/>
    </mc:Choice>
  </mc:AlternateContent>
  <xr:revisionPtr revIDLastSave="0" documentId="13_ncr:1_{AD32816A-DE22-4613-AE04-78939D733F50}" xr6:coauthVersionLast="45" xr6:coauthVersionMax="45" xr10:uidLastSave="{00000000-0000-0000-0000-000000000000}"/>
  <bookViews>
    <workbookView xWindow="-108" yWindow="-108" windowWidth="24792" windowHeight="13440" xr2:uid="{00000000-000D-0000-FFFF-FFFF00000000}"/>
  </bookViews>
  <sheets>
    <sheet name="List of Tables" sheetId="25" r:id="rId1"/>
    <sheet name="American Samoa 2015 HIES Expend" sheetId="11" r:id="rId2"/>
    <sheet name="Furniture" sheetId="10" r:id="rId3"/>
    <sheet name="Equipment" sheetId="19" r:id="rId4"/>
    <sheet name="Construction" sheetId="18" r:id="rId5"/>
    <sheet name="Appliances" sheetId="17" r:id="rId6"/>
    <sheet name="Computers" sheetId="16" r:id="rId7"/>
    <sheet name="Entertainment" sheetId="15" r:id="rId8"/>
    <sheet name="Small appliances" sheetId="14" r:id="rId9"/>
    <sheet name="Outer Equip" sheetId="13" r:id="rId10"/>
    <sheet name="Cleaning Supplies" sheetId="24" r:id="rId11"/>
    <sheet name="Repairs" sheetId="23" r:id="rId12"/>
    <sheet name="Clothing" sheetId="22" r:id="rId13"/>
    <sheet name="Clothing Acces" sheetId="21" r:id="rId14"/>
    <sheet name="Drug Store" sheetId="20" r:id="rId15"/>
    <sheet name="Auto exp" sheetId="3" r:id="rId16"/>
    <sheet name="Travel" sheetId="4" r:id="rId17"/>
    <sheet name="Health Insurance" sheetId="5" r:id="rId18"/>
    <sheet name="Medical" sheetId="6" r:id="rId19"/>
    <sheet name="Education" sheetId="12" r:id="rId20"/>
    <sheet name="Remittances" sheetId="8" r:id="rId21"/>
    <sheet name="Other Exp" sheetId="9" r:id="rId22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8" i="25" l="1"/>
  <c r="A27" i="25"/>
  <c r="A26" i="25"/>
  <c r="A25" i="25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A9" i="25"/>
  <c r="M10" i="20" l="1"/>
  <c r="L10" i="20"/>
  <c r="K10" i="20"/>
  <c r="J10" i="20"/>
  <c r="L9" i="20"/>
  <c r="K9" i="20"/>
  <c r="J9" i="20"/>
  <c r="M8" i="20"/>
  <c r="L8" i="20"/>
  <c r="K8" i="20"/>
  <c r="J8" i="20"/>
  <c r="M7" i="20"/>
  <c r="L7" i="20"/>
  <c r="K7" i="20"/>
  <c r="J7" i="20"/>
  <c r="M6" i="20"/>
  <c r="L6" i="20"/>
  <c r="K6" i="20"/>
  <c r="J6" i="20"/>
  <c r="M5" i="20"/>
  <c r="L5" i="20"/>
  <c r="K5" i="20"/>
  <c r="J5" i="20"/>
  <c r="M4" i="20"/>
  <c r="L4" i="20"/>
  <c r="K4" i="20"/>
  <c r="J4" i="20"/>
  <c r="L10" i="21"/>
  <c r="K10" i="21"/>
  <c r="J10" i="21"/>
  <c r="M9" i="21"/>
  <c r="L9" i="21"/>
  <c r="K9" i="21"/>
  <c r="J9" i="21"/>
  <c r="M8" i="21"/>
  <c r="L8" i="21"/>
  <c r="K8" i="21"/>
  <c r="J8" i="21"/>
  <c r="M7" i="21"/>
  <c r="L7" i="21"/>
  <c r="K7" i="21"/>
  <c r="J7" i="21"/>
  <c r="L6" i="21"/>
  <c r="K6" i="21"/>
  <c r="J6" i="21"/>
  <c r="M5" i="21"/>
  <c r="L5" i="21"/>
  <c r="K5" i="21"/>
  <c r="J5" i="21"/>
  <c r="M4" i="21"/>
  <c r="L4" i="21"/>
  <c r="K4" i="21"/>
  <c r="J4" i="21"/>
  <c r="M29" i="22"/>
  <c r="L29" i="22"/>
  <c r="K29" i="22"/>
  <c r="J29" i="22"/>
  <c r="M28" i="22"/>
  <c r="L28" i="22"/>
  <c r="K28" i="22"/>
  <c r="J28" i="22"/>
  <c r="M27" i="22"/>
  <c r="L27" i="22"/>
  <c r="K27" i="22"/>
  <c r="J27" i="22"/>
  <c r="M26" i="22"/>
  <c r="L26" i="22"/>
  <c r="K26" i="22"/>
  <c r="J26" i="22"/>
  <c r="M24" i="22"/>
  <c r="L24" i="22"/>
  <c r="K24" i="22"/>
  <c r="J24" i="22"/>
  <c r="M23" i="22"/>
  <c r="L23" i="22"/>
  <c r="K23" i="22"/>
  <c r="J23" i="22"/>
  <c r="M22" i="22"/>
  <c r="L22" i="22"/>
  <c r="K22" i="22"/>
  <c r="J22" i="22"/>
  <c r="M20" i="22"/>
  <c r="L20" i="22"/>
  <c r="K20" i="22"/>
  <c r="J20" i="22"/>
  <c r="M19" i="22"/>
  <c r="L19" i="22"/>
  <c r="K19" i="22"/>
  <c r="J19" i="22"/>
  <c r="M18" i="22"/>
  <c r="L18" i="22"/>
  <c r="K18" i="22"/>
  <c r="J18" i="22"/>
  <c r="L17" i="22"/>
  <c r="K17" i="22"/>
  <c r="J17" i="22"/>
  <c r="M16" i="22"/>
  <c r="L16" i="22"/>
  <c r="K16" i="22"/>
  <c r="J16" i="22"/>
  <c r="M15" i="22"/>
  <c r="L15" i="22"/>
  <c r="K15" i="22"/>
  <c r="J15" i="22"/>
  <c r="M14" i="22"/>
  <c r="L14" i="22"/>
  <c r="K14" i="22"/>
  <c r="J14" i="22"/>
  <c r="M13" i="22"/>
  <c r="L13" i="22"/>
  <c r="K13" i="22"/>
  <c r="J13" i="22"/>
  <c r="M11" i="22"/>
  <c r="L11" i="22"/>
  <c r="K11" i="22"/>
  <c r="J11" i="22"/>
  <c r="M10" i="22"/>
  <c r="L10" i="22"/>
  <c r="K10" i="22"/>
  <c r="J10" i="22"/>
  <c r="M9" i="22"/>
  <c r="L9" i="22"/>
  <c r="K9" i="22"/>
  <c r="J9" i="22"/>
  <c r="M8" i="22"/>
  <c r="L8" i="22"/>
  <c r="K8" i="22"/>
  <c r="J8" i="22"/>
  <c r="M7" i="22"/>
  <c r="L7" i="22"/>
  <c r="K7" i="22"/>
  <c r="J7" i="22"/>
  <c r="M6" i="22"/>
  <c r="L6" i="22"/>
  <c r="K6" i="22"/>
  <c r="J6" i="22"/>
  <c r="M5" i="22"/>
  <c r="L5" i="22"/>
  <c r="K5" i="22"/>
  <c r="J5" i="22"/>
  <c r="M4" i="22"/>
  <c r="L4" i="22"/>
  <c r="K4" i="22"/>
  <c r="J4" i="22"/>
  <c r="M12" i="23"/>
  <c r="L12" i="23"/>
  <c r="K12" i="23"/>
  <c r="J12" i="23"/>
  <c r="L11" i="23"/>
  <c r="K11" i="23"/>
  <c r="J11" i="23"/>
  <c r="L10" i="23"/>
  <c r="K10" i="23"/>
  <c r="J10" i="23"/>
  <c r="L9" i="23"/>
  <c r="K9" i="23"/>
  <c r="J9" i="23"/>
  <c r="L8" i="23"/>
  <c r="K8" i="23"/>
  <c r="J8" i="23"/>
  <c r="M7" i="23"/>
  <c r="L7" i="23"/>
  <c r="K7" i="23"/>
  <c r="J7" i="23"/>
  <c r="L6" i="23"/>
  <c r="K6" i="23"/>
  <c r="J6" i="23"/>
  <c r="L5" i="23"/>
  <c r="K5" i="23"/>
  <c r="J5" i="23"/>
  <c r="M4" i="23"/>
  <c r="L4" i="23"/>
  <c r="K4" i="23"/>
  <c r="J4" i="23"/>
  <c r="L11" i="24"/>
  <c r="K11" i="24"/>
  <c r="J11" i="24"/>
  <c r="M10" i="24"/>
  <c r="L10" i="24"/>
  <c r="K10" i="24"/>
  <c r="J10" i="24"/>
  <c r="L9" i="24"/>
  <c r="K9" i="24"/>
  <c r="J9" i="24"/>
  <c r="L8" i="24"/>
  <c r="K8" i="24"/>
  <c r="J8" i="24"/>
  <c r="L7" i="24"/>
  <c r="K7" i="24"/>
  <c r="J7" i="24"/>
  <c r="M6" i="24"/>
  <c r="L6" i="24"/>
  <c r="K6" i="24"/>
  <c r="J6" i="24"/>
  <c r="M5" i="24"/>
  <c r="L5" i="24"/>
  <c r="K5" i="24"/>
  <c r="J5" i="24"/>
  <c r="M4" i="24"/>
  <c r="L4" i="24"/>
  <c r="K4" i="24"/>
  <c r="J4" i="24"/>
  <c r="L11" i="13"/>
  <c r="K11" i="13"/>
  <c r="J11" i="13"/>
  <c r="L10" i="13"/>
  <c r="K10" i="13"/>
  <c r="J10" i="13"/>
  <c r="M9" i="13"/>
  <c r="L9" i="13"/>
  <c r="K9" i="13"/>
  <c r="J9" i="13"/>
  <c r="M8" i="13"/>
  <c r="L8" i="13"/>
  <c r="K8" i="13"/>
  <c r="J8" i="13"/>
  <c r="M7" i="13"/>
  <c r="L7" i="13"/>
  <c r="K7" i="13"/>
  <c r="J7" i="13"/>
  <c r="M6" i="13"/>
  <c r="L6" i="13"/>
  <c r="K6" i="13"/>
  <c r="J6" i="13"/>
  <c r="M5" i="13"/>
  <c r="L5" i="13"/>
  <c r="K5" i="13"/>
  <c r="J5" i="13"/>
  <c r="M4" i="13"/>
  <c r="L4" i="13"/>
  <c r="K4" i="13"/>
  <c r="J4" i="13"/>
  <c r="M12" i="14"/>
  <c r="L12" i="14"/>
  <c r="K12" i="14"/>
  <c r="J12" i="14"/>
  <c r="M11" i="14"/>
  <c r="L11" i="14"/>
  <c r="K11" i="14"/>
  <c r="J11" i="14"/>
  <c r="M10" i="14"/>
  <c r="L10" i="14"/>
  <c r="K10" i="14"/>
  <c r="J10" i="14"/>
  <c r="M9" i="14"/>
  <c r="L9" i="14"/>
  <c r="K9" i="14"/>
  <c r="J9" i="14"/>
  <c r="L8" i="14"/>
  <c r="K8" i="14"/>
  <c r="J8" i="14"/>
  <c r="M7" i="14"/>
  <c r="L7" i="14"/>
  <c r="K7" i="14"/>
  <c r="J7" i="14"/>
  <c r="M6" i="14"/>
  <c r="L6" i="14"/>
  <c r="K6" i="14"/>
  <c r="J6" i="14"/>
  <c r="M5" i="14"/>
  <c r="L5" i="14"/>
  <c r="K5" i="14"/>
  <c r="J5" i="14"/>
  <c r="L4" i="14"/>
  <c r="K4" i="14"/>
  <c r="J4" i="14"/>
  <c r="M24" i="15"/>
  <c r="L24" i="15"/>
  <c r="K24" i="15"/>
  <c r="J24" i="15"/>
  <c r="M23" i="15"/>
  <c r="L23" i="15"/>
  <c r="K23" i="15"/>
  <c r="J23" i="15"/>
  <c r="L22" i="15"/>
  <c r="K22" i="15"/>
  <c r="J22" i="15"/>
  <c r="M21" i="15"/>
  <c r="L21" i="15"/>
  <c r="K21" i="15"/>
  <c r="J21" i="15"/>
  <c r="L20" i="15"/>
  <c r="K20" i="15"/>
  <c r="J20" i="15"/>
  <c r="L19" i="15"/>
  <c r="K19" i="15"/>
  <c r="J19" i="15"/>
  <c r="L18" i="15"/>
  <c r="K18" i="15"/>
  <c r="J18" i="15"/>
  <c r="L17" i="15"/>
  <c r="K17" i="15"/>
  <c r="J17" i="15"/>
  <c r="M16" i="15"/>
  <c r="L16" i="15"/>
  <c r="K16" i="15"/>
  <c r="J16" i="15"/>
  <c r="L15" i="15"/>
  <c r="K15" i="15"/>
  <c r="J15" i="15"/>
  <c r="L14" i="15"/>
  <c r="K14" i="15"/>
  <c r="J14" i="15"/>
  <c r="L13" i="15"/>
  <c r="K13" i="15"/>
  <c r="J13" i="15"/>
  <c r="L12" i="15"/>
  <c r="K12" i="15"/>
  <c r="J12" i="15"/>
  <c r="L11" i="15"/>
  <c r="K11" i="15"/>
  <c r="J11" i="15"/>
  <c r="M10" i="15"/>
  <c r="L10" i="15"/>
  <c r="K10" i="15"/>
  <c r="J10" i="15"/>
  <c r="M9" i="15"/>
  <c r="L9" i="15"/>
  <c r="K9" i="15"/>
  <c r="J9" i="15"/>
  <c r="L8" i="15"/>
  <c r="K8" i="15"/>
  <c r="J8" i="15"/>
  <c r="M7" i="15"/>
  <c r="L7" i="15"/>
  <c r="K7" i="15"/>
  <c r="J7" i="15"/>
  <c r="L6" i="15"/>
  <c r="K6" i="15"/>
  <c r="J6" i="15"/>
  <c r="L5" i="15"/>
  <c r="K5" i="15"/>
  <c r="J5" i="15"/>
  <c r="L4" i="15"/>
  <c r="K4" i="15"/>
  <c r="J4" i="15"/>
  <c r="L17" i="16"/>
  <c r="K17" i="16"/>
  <c r="J17" i="16"/>
  <c r="L16" i="16"/>
  <c r="K16" i="16"/>
  <c r="J16" i="16"/>
  <c r="M15" i="16"/>
  <c r="L15" i="16"/>
  <c r="K15" i="16"/>
  <c r="J15" i="16"/>
  <c r="M14" i="16"/>
  <c r="L14" i="16"/>
  <c r="K14" i="16"/>
  <c r="J14" i="16"/>
  <c r="M13" i="16"/>
  <c r="L13" i="16"/>
  <c r="K13" i="16"/>
  <c r="J13" i="16"/>
  <c r="L12" i="16"/>
  <c r="K12" i="16"/>
  <c r="J12" i="16"/>
  <c r="L11" i="16"/>
  <c r="K11" i="16"/>
  <c r="J11" i="16"/>
  <c r="L10" i="16"/>
  <c r="K10" i="16"/>
  <c r="J10" i="16"/>
  <c r="L9" i="16"/>
  <c r="K9" i="16"/>
  <c r="J9" i="16"/>
  <c r="M8" i="16"/>
  <c r="L8" i="16"/>
  <c r="K8" i="16"/>
  <c r="J8" i="16"/>
  <c r="M7" i="16"/>
  <c r="L7" i="16"/>
  <c r="K7" i="16"/>
  <c r="J7" i="16"/>
  <c r="M6" i="16"/>
  <c r="L6" i="16"/>
  <c r="K6" i="16"/>
  <c r="J6" i="16"/>
  <c r="M5" i="16"/>
  <c r="L5" i="16"/>
  <c r="K5" i="16"/>
  <c r="J5" i="16"/>
  <c r="M4" i="16"/>
  <c r="L4" i="16"/>
  <c r="K4" i="16"/>
  <c r="J4" i="16"/>
  <c r="M18" i="17"/>
  <c r="L18" i="17"/>
  <c r="K18" i="17"/>
  <c r="J18" i="17"/>
  <c r="L17" i="17"/>
  <c r="K17" i="17"/>
  <c r="J17" i="17"/>
  <c r="M16" i="17"/>
  <c r="L16" i="17"/>
  <c r="K16" i="17"/>
  <c r="J16" i="17"/>
  <c r="L15" i="17"/>
  <c r="K15" i="17"/>
  <c r="J15" i="17"/>
  <c r="M14" i="17"/>
  <c r="L14" i="17"/>
  <c r="K14" i="17"/>
  <c r="J14" i="17"/>
  <c r="M13" i="17"/>
  <c r="L13" i="17"/>
  <c r="K13" i="17"/>
  <c r="J13" i="17"/>
  <c r="M12" i="17"/>
  <c r="L12" i="17"/>
  <c r="K12" i="17"/>
  <c r="J12" i="17"/>
  <c r="M11" i="17"/>
  <c r="L11" i="17"/>
  <c r="K11" i="17"/>
  <c r="J11" i="17"/>
  <c r="L10" i="17"/>
  <c r="K10" i="17"/>
  <c r="J10" i="17"/>
  <c r="L9" i="17"/>
  <c r="K9" i="17"/>
  <c r="J9" i="17"/>
  <c r="M8" i="17"/>
  <c r="L8" i="17"/>
  <c r="K8" i="17"/>
  <c r="J8" i="17"/>
  <c r="M7" i="17"/>
  <c r="L7" i="17"/>
  <c r="K7" i="17"/>
  <c r="J7" i="17"/>
  <c r="L6" i="17"/>
  <c r="K6" i="17"/>
  <c r="J6" i="17"/>
  <c r="M5" i="17"/>
  <c r="L5" i="17"/>
  <c r="K5" i="17"/>
  <c r="J5" i="17"/>
  <c r="M4" i="17"/>
  <c r="L4" i="17"/>
  <c r="K4" i="17"/>
  <c r="J4" i="17"/>
  <c r="L17" i="18"/>
  <c r="K17" i="18"/>
  <c r="J17" i="18"/>
  <c r="M16" i="18"/>
  <c r="L16" i="18"/>
  <c r="K16" i="18"/>
  <c r="J16" i="18"/>
  <c r="L15" i="18"/>
  <c r="K15" i="18"/>
  <c r="J15" i="18"/>
  <c r="L14" i="18"/>
  <c r="K14" i="18"/>
  <c r="J14" i="18"/>
  <c r="L13" i="18"/>
  <c r="K13" i="18"/>
  <c r="J13" i="18"/>
  <c r="L12" i="18"/>
  <c r="K12" i="18"/>
  <c r="J12" i="18"/>
  <c r="L11" i="18"/>
  <c r="K11" i="18"/>
  <c r="J11" i="18"/>
  <c r="M10" i="18"/>
  <c r="L10" i="18"/>
  <c r="K10" i="18"/>
  <c r="J10" i="18"/>
  <c r="L9" i="18"/>
  <c r="K9" i="18"/>
  <c r="J9" i="18"/>
  <c r="M8" i="18"/>
  <c r="L8" i="18"/>
  <c r="K8" i="18"/>
  <c r="J8" i="18"/>
  <c r="L7" i="18"/>
  <c r="K7" i="18"/>
  <c r="J7" i="18"/>
  <c r="M6" i="18"/>
  <c r="L6" i="18"/>
  <c r="K6" i="18"/>
  <c r="J6" i="18"/>
  <c r="M5" i="18"/>
  <c r="L5" i="18"/>
  <c r="K5" i="18"/>
  <c r="J5" i="18"/>
  <c r="M4" i="18"/>
  <c r="L4" i="18"/>
  <c r="K4" i="18"/>
  <c r="J4" i="18"/>
  <c r="L13" i="19"/>
  <c r="K13" i="19"/>
  <c r="J13" i="19"/>
  <c r="L12" i="19"/>
  <c r="K12" i="19"/>
  <c r="J12" i="19"/>
  <c r="L11" i="19"/>
  <c r="K11" i="19"/>
  <c r="J11" i="19"/>
  <c r="L10" i="19"/>
  <c r="K10" i="19"/>
  <c r="J10" i="19"/>
  <c r="M9" i="19"/>
  <c r="L9" i="19"/>
  <c r="K9" i="19"/>
  <c r="J9" i="19"/>
  <c r="L8" i="19"/>
  <c r="K8" i="19"/>
  <c r="J8" i="19"/>
  <c r="L7" i="19"/>
  <c r="K7" i="19"/>
  <c r="J7" i="19"/>
  <c r="M6" i="19"/>
  <c r="L6" i="19"/>
  <c r="K6" i="19"/>
  <c r="J6" i="19"/>
  <c r="M5" i="19"/>
  <c r="L5" i="19"/>
  <c r="K5" i="19"/>
  <c r="J5" i="19"/>
  <c r="L4" i="19"/>
  <c r="K4" i="19"/>
  <c r="J4" i="19"/>
  <c r="D9" i="12"/>
  <c r="D8" i="12"/>
  <c r="D7" i="12"/>
  <c r="D6" i="12"/>
  <c r="D5" i="12"/>
  <c r="D4" i="12"/>
  <c r="D3" i="12"/>
  <c r="D5" i="11" l="1"/>
  <c r="D6" i="11"/>
  <c r="D7" i="11"/>
  <c r="D8" i="11"/>
  <c r="D9" i="11"/>
  <c r="D10" i="11"/>
  <c r="D11" i="11"/>
  <c r="D12" i="11"/>
  <c r="D13" i="11"/>
  <c r="D4" i="11"/>
  <c r="J4" i="10"/>
  <c r="K4" i="10"/>
  <c r="L4" i="10"/>
  <c r="M4" i="10"/>
  <c r="J5" i="10"/>
  <c r="K5" i="10"/>
  <c r="L5" i="10"/>
  <c r="M5" i="10"/>
  <c r="J6" i="10"/>
  <c r="K6" i="10"/>
  <c r="L6" i="10"/>
  <c r="M6" i="10"/>
  <c r="J7" i="10"/>
  <c r="K7" i="10"/>
  <c r="L7" i="10"/>
  <c r="M7" i="10"/>
  <c r="J8" i="10"/>
  <c r="K8" i="10"/>
  <c r="L8" i="10"/>
  <c r="M8" i="10"/>
  <c r="J9" i="10"/>
  <c r="K9" i="10"/>
  <c r="L9" i="10"/>
  <c r="M9" i="10"/>
  <c r="J10" i="10"/>
  <c r="K10" i="10"/>
  <c r="L10" i="10"/>
  <c r="J11" i="10"/>
  <c r="K11" i="10"/>
  <c r="L11" i="10"/>
  <c r="M11" i="10"/>
  <c r="H4" i="3"/>
  <c r="I4" i="3"/>
  <c r="J4" i="3"/>
  <c r="H5" i="3"/>
  <c r="I5" i="3"/>
  <c r="J5" i="3"/>
  <c r="H6" i="3"/>
  <c r="I6" i="3"/>
  <c r="J6" i="3"/>
  <c r="C28" i="4"/>
  <c r="D28" i="4"/>
  <c r="E28" i="4"/>
  <c r="C29" i="4"/>
  <c r="C43" i="4" s="1"/>
  <c r="D29" i="4"/>
  <c r="D43" i="4" s="1"/>
  <c r="E29" i="4"/>
  <c r="E43" i="4" s="1"/>
  <c r="C30" i="4"/>
  <c r="D30" i="4"/>
  <c r="E30" i="4"/>
  <c r="E44" i="4" s="1"/>
  <c r="C31" i="4"/>
  <c r="D31" i="4"/>
  <c r="E31" i="4"/>
  <c r="C32" i="4"/>
  <c r="D32" i="4"/>
  <c r="E32" i="4"/>
  <c r="C33" i="4"/>
  <c r="D33" i="4"/>
  <c r="E33" i="4"/>
  <c r="C34" i="4"/>
  <c r="D34" i="4"/>
  <c r="E34" i="4"/>
  <c r="C35" i="4"/>
  <c r="D35" i="4"/>
  <c r="E35" i="4"/>
  <c r="C36" i="4"/>
  <c r="D36" i="4"/>
  <c r="E36" i="4"/>
  <c r="C37" i="4"/>
  <c r="D37" i="4"/>
  <c r="E37" i="4"/>
  <c r="C38" i="4"/>
  <c r="D38" i="4"/>
  <c r="E38" i="4"/>
  <c r="C39" i="4"/>
  <c r="D39" i="4"/>
  <c r="E39" i="4"/>
  <c r="C40" i="4"/>
  <c r="D40" i="4"/>
  <c r="E40" i="4"/>
  <c r="H5" i="6"/>
  <c r="I5" i="6"/>
  <c r="J5" i="6"/>
  <c r="H6" i="6"/>
  <c r="I6" i="6"/>
  <c r="J6" i="6"/>
  <c r="H7" i="6"/>
  <c r="I7" i="6"/>
  <c r="J7" i="6"/>
  <c r="H8" i="6"/>
  <c r="I8" i="6"/>
  <c r="J8" i="6"/>
  <c r="H9" i="6"/>
  <c r="I9" i="6"/>
  <c r="J9" i="6"/>
  <c r="H10" i="6"/>
  <c r="I10" i="6"/>
  <c r="J10" i="6"/>
  <c r="H11" i="6"/>
  <c r="I11" i="6"/>
  <c r="J11" i="6"/>
  <c r="H12" i="6"/>
  <c r="I12" i="6"/>
  <c r="J12" i="6"/>
  <c r="I4" i="6"/>
  <c r="J4" i="6"/>
  <c r="H4" i="6"/>
  <c r="H41" i="9"/>
  <c r="I41" i="9"/>
  <c r="J41" i="9"/>
  <c r="H27" i="9"/>
  <c r="I27" i="9"/>
  <c r="J27" i="9"/>
  <c r="H29" i="9"/>
  <c r="I29" i="9"/>
  <c r="J29" i="9"/>
  <c r="H25" i="9"/>
  <c r="I25" i="9"/>
  <c r="J25" i="9"/>
  <c r="H21" i="9"/>
  <c r="I21" i="9"/>
  <c r="J21" i="9"/>
  <c r="H22" i="9"/>
  <c r="I22" i="9"/>
  <c r="J22" i="9"/>
  <c r="H20" i="9"/>
  <c r="I20" i="9"/>
  <c r="J20" i="9"/>
  <c r="H37" i="9"/>
  <c r="I37" i="9"/>
  <c r="J37" i="9"/>
  <c r="H31" i="9"/>
  <c r="I31" i="9"/>
  <c r="J31" i="9"/>
  <c r="H23" i="9"/>
  <c r="I23" i="9"/>
  <c r="J23" i="9"/>
  <c r="H26" i="9"/>
  <c r="I26" i="9"/>
  <c r="J26" i="9"/>
  <c r="H32" i="9"/>
  <c r="I32" i="9"/>
  <c r="J32" i="9"/>
  <c r="H28" i="9"/>
  <c r="I28" i="9"/>
  <c r="J28" i="9"/>
  <c r="H30" i="9"/>
  <c r="I30" i="9"/>
  <c r="J30" i="9"/>
  <c r="H38" i="9"/>
  <c r="I38" i="9"/>
  <c r="J38" i="9"/>
  <c r="H24" i="9"/>
  <c r="I24" i="9"/>
  <c r="J24" i="9"/>
  <c r="H36" i="9"/>
  <c r="I36" i="9"/>
  <c r="J36" i="9"/>
  <c r="H39" i="9"/>
  <c r="I39" i="9"/>
  <c r="J39" i="9"/>
  <c r="H33" i="9"/>
  <c r="I33" i="9"/>
  <c r="J33" i="9"/>
  <c r="H35" i="9"/>
  <c r="I35" i="9"/>
  <c r="J35" i="9"/>
  <c r="H34" i="9"/>
  <c r="I34" i="9"/>
  <c r="J34" i="9"/>
  <c r="H40" i="9"/>
  <c r="I40" i="9"/>
  <c r="J40" i="9"/>
  <c r="E45" i="4" l="1"/>
  <c r="E46" i="4" s="1"/>
  <c r="E47" i="4" s="1"/>
  <c r="D44" i="4"/>
  <c r="D45" i="4" s="1"/>
  <c r="D46" i="4" s="1"/>
  <c r="D47" i="4" s="1"/>
  <c r="C44" i="4"/>
  <c r="C45" i="4" s="1"/>
  <c r="C46" i="4" s="1"/>
  <c r="C47" i="4" s="1"/>
</calcChain>
</file>

<file path=xl/sharedStrings.xml><?xml version="1.0" encoding="utf-8"?>
<sst xmlns="http://schemas.openxmlformats.org/spreadsheetml/2006/main" count="611" uniqueCount="336">
  <si>
    <t>Total</t>
  </si>
  <si>
    <t>Manu'a</t>
  </si>
  <si>
    <t>Bedroom furniture</t>
  </si>
  <si>
    <t>Living room furniture</t>
  </si>
  <si>
    <t>Dining room furniture</t>
  </si>
  <si>
    <t>Kitchen furniture</t>
  </si>
  <si>
    <t>Furniture other</t>
  </si>
  <si>
    <t>Rugs carpets</t>
  </si>
  <si>
    <t>Linoleum</t>
  </si>
  <si>
    <t>Mats woven</t>
  </si>
  <si>
    <t>Health exercise equipment</t>
  </si>
  <si>
    <t>Camping equipment</t>
  </si>
  <si>
    <t>Hunting/fishing equipment</t>
  </si>
  <si>
    <t>Water sports equipment</t>
  </si>
  <si>
    <t>Automobile accessories</t>
  </si>
  <si>
    <t>Bicycles</t>
  </si>
  <si>
    <t>Golf equipment</t>
  </si>
  <si>
    <t>Tennis equipment</t>
  </si>
  <si>
    <t>Sports other equipment</t>
  </si>
  <si>
    <t>Building addition like a room</t>
  </si>
  <si>
    <t>Remodeling inside room</t>
  </si>
  <si>
    <t>Remodeling outside room</t>
  </si>
  <si>
    <t>Repairing roof or gutters</t>
  </si>
  <si>
    <t>Air conditioning</t>
  </si>
  <si>
    <t>Plumbing installation</t>
  </si>
  <si>
    <t>Electrical repairs</t>
  </si>
  <si>
    <t>Window panes</t>
  </si>
  <si>
    <t>Hurricane shutters</t>
  </si>
  <si>
    <t>Other repairs</t>
  </si>
  <si>
    <t>Other construction</t>
  </si>
  <si>
    <t>Stove electric</t>
  </si>
  <si>
    <t>Stove gas</t>
  </si>
  <si>
    <t>Range hood exhaust fan</t>
  </si>
  <si>
    <t>Refrigerator</t>
  </si>
  <si>
    <t>Freezer</t>
  </si>
  <si>
    <t>Garbage disposal</t>
  </si>
  <si>
    <t>Vaccum cleaner</t>
  </si>
  <si>
    <t>Microwave oven</t>
  </si>
  <si>
    <t>Washing machine</t>
  </si>
  <si>
    <t>Generator</t>
  </si>
  <si>
    <t>Water heater</t>
  </si>
  <si>
    <t>Air conditioner</t>
  </si>
  <si>
    <t>Sewing machine</t>
  </si>
  <si>
    <t>Major appliance other</t>
  </si>
  <si>
    <t>Desktop computer</t>
  </si>
  <si>
    <t>Laptop notebook computer</t>
  </si>
  <si>
    <t>Tablet computer iPad</t>
  </si>
  <si>
    <t>Electronic reader</t>
  </si>
  <si>
    <t>Combine print/fax/copier</t>
  </si>
  <si>
    <t>Copier</t>
  </si>
  <si>
    <t>Printer/photo printer</t>
  </si>
  <si>
    <t>Scanner</t>
  </si>
  <si>
    <t>CD/DVD burner</t>
  </si>
  <si>
    <t>DVD/memory stick</t>
  </si>
  <si>
    <t>Flash drive</t>
  </si>
  <si>
    <t>External memory/hard drive</t>
  </si>
  <si>
    <t>Software and accessories</t>
  </si>
  <si>
    <t>Wireless router/printer</t>
  </si>
  <si>
    <t>TV not flat screen</t>
  </si>
  <si>
    <t>TV Flat screen</t>
  </si>
  <si>
    <t>TV UHD curved screen</t>
  </si>
  <si>
    <t>DVD/VCR recorder/player</t>
  </si>
  <si>
    <t>DVD player</t>
  </si>
  <si>
    <t>CD player</t>
  </si>
  <si>
    <t>MP3 play/iPod</t>
  </si>
  <si>
    <t>Speakers blue tooth wireless</t>
  </si>
  <si>
    <t>Stereo entertainment system</t>
  </si>
  <si>
    <t>Spakers surround sound</t>
  </si>
  <si>
    <t>Video game console</t>
  </si>
  <si>
    <t>Camcorder/video recorder</t>
  </si>
  <si>
    <t>Internet/phone/TV combined</t>
  </si>
  <si>
    <t>Games video portable</t>
  </si>
  <si>
    <t>Video equip other</t>
  </si>
  <si>
    <t>Phone cellular</t>
  </si>
  <si>
    <t>Phone smart</t>
  </si>
  <si>
    <t>Phone landline</t>
  </si>
  <si>
    <t>Answering machine</t>
  </si>
  <si>
    <t>Toaster</t>
  </si>
  <si>
    <t>Razor electric</t>
  </si>
  <si>
    <t>Razor safety</t>
  </si>
  <si>
    <t>Floor cleaning electric</t>
  </si>
  <si>
    <t>Rice cooker</t>
  </si>
  <si>
    <t>Appliances other small</t>
  </si>
  <si>
    <t>Lawn mower</t>
  </si>
  <si>
    <t>Weed wacker</t>
  </si>
  <si>
    <t>Chain saw</t>
  </si>
  <si>
    <t>Hand tools electric</t>
  </si>
  <si>
    <t>Hand tools non-power</t>
  </si>
  <si>
    <t>Kitchen utensils</t>
  </si>
  <si>
    <t>Outdoor equipment</t>
  </si>
  <si>
    <t>Hardware others</t>
  </si>
  <si>
    <t>Household cleaning products</t>
  </si>
  <si>
    <t>Household paper products</t>
  </si>
  <si>
    <t>Housekeeping supplies other</t>
  </si>
  <si>
    <t>Housekeeping servies</t>
  </si>
  <si>
    <t>Cooking services</t>
  </si>
  <si>
    <t>Driving serives</t>
  </si>
  <si>
    <t>Moving stroage freight services</t>
  </si>
  <si>
    <t>Repair kitchen appliances</t>
  </si>
  <si>
    <t>Repair electronic items</t>
  </si>
  <si>
    <t>Repair computer</t>
  </si>
  <si>
    <t>Repair lawn equipment</t>
  </si>
  <si>
    <t>Repair hand or power tools</t>
  </si>
  <si>
    <t>Termites or pest control</t>
  </si>
  <si>
    <t>Service contracts for appliances</t>
  </si>
  <si>
    <t>Service contracts for computers</t>
  </si>
  <si>
    <t>Repair furniture</t>
  </si>
  <si>
    <t>Men's suits</t>
  </si>
  <si>
    <t>Men's dress shirts</t>
  </si>
  <si>
    <t>Men's causual shirts/tee shirts</t>
  </si>
  <si>
    <t>Men's pants/shorts</t>
  </si>
  <si>
    <t>Men's accessories</t>
  </si>
  <si>
    <t>Apparel other men's</t>
  </si>
  <si>
    <t>Boy's pants</t>
  </si>
  <si>
    <t>Apparel other boys</t>
  </si>
  <si>
    <t>Women's outerwear</t>
  </si>
  <si>
    <t>Women's dresses</t>
  </si>
  <si>
    <t>Women's suits and separates</t>
  </si>
  <si>
    <t>Women's underwear nightwear</t>
  </si>
  <si>
    <t>Women's accessories</t>
  </si>
  <si>
    <t>Apparel other womens</t>
  </si>
  <si>
    <t>Girls dresses</t>
  </si>
  <si>
    <t>Girls othe accessories</t>
  </si>
  <si>
    <t>Infants footware</t>
  </si>
  <si>
    <t>Infants jackets</t>
  </si>
  <si>
    <t>Watches</t>
  </si>
  <si>
    <t>Jewelry</t>
  </si>
  <si>
    <t>Wigs</t>
  </si>
  <si>
    <t>Sewing materials</t>
  </si>
  <si>
    <t>Sewing other</t>
  </si>
  <si>
    <t>Clothing services</t>
  </si>
  <si>
    <t>Repari clothing tailoring</t>
  </si>
  <si>
    <t>Drugs prescription</t>
  </si>
  <si>
    <t>Drugs non-prescription</t>
  </si>
  <si>
    <t>Bandages ban aids</t>
  </si>
  <si>
    <t>Eyeglasses prescription</t>
  </si>
  <si>
    <t>Eyeglasses non prescription</t>
  </si>
  <si>
    <t>Medical supplies other</t>
  </si>
  <si>
    <t>Sunglasses</t>
  </si>
  <si>
    <t>remittances</t>
  </si>
  <si>
    <t>Water 3 gallons</t>
  </si>
  <si>
    <t>Water trucked</t>
  </si>
  <si>
    <t>Licenses</t>
  </si>
  <si>
    <t>Health spa establishments</t>
  </si>
  <si>
    <t>Body and facial massage</t>
  </si>
  <si>
    <t>Salons</t>
  </si>
  <si>
    <t>Manicures and pedicures</t>
  </si>
  <si>
    <t>Haircuts</t>
  </si>
  <si>
    <t>Hair dying and coloring</t>
  </si>
  <si>
    <t>Hari weaving</t>
  </si>
  <si>
    <t>Nutrition centers</t>
  </si>
  <si>
    <t>Weddings</t>
  </si>
  <si>
    <t>Funerals</t>
  </si>
  <si>
    <t>Traditional feasts</t>
  </si>
  <si>
    <t>Family events other</t>
  </si>
  <si>
    <t>Church activities</t>
  </si>
  <si>
    <t>School fund raising</t>
  </si>
  <si>
    <t>Legal and accounting fees</t>
  </si>
  <si>
    <t>Computer and other games</t>
  </si>
  <si>
    <t>Dry cleaning services</t>
  </si>
  <si>
    <t>Fitness centers</t>
  </si>
  <si>
    <t>Fees annual for social or sports clubs</t>
  </si>
  <si>
    <t>Child support</t>
  </si>
  <si>
    <t>Mass transit</t>
  </si>
  <si>
    <t>Mutual funds stocks bonds</t>
  </si>
  <si>
    <t>Alimony</t>
  </si>
  <si>
    <t>Veterinary services</t>
  </si>
  <si>
    <t>Child day care</t>
  </si>
  <si>
    <t>After school programs</t>
  </si>
  <si>
    <t>Home security alarm system</t>
  </si>
  <si>
    <t>Automobile purchase</t>
  </si>
  <si>
    <t>Automobile selling price</t>
  </si>
  <si>
    <t>Automobile repair costs</t>
  </si>
  <si>
    <t>Air fare</t>
  </si>
  <si>
    <t>Other road transportation</t>
  </si>
  <si>
    <t>Transportation other/unspecified</t>
  </si>
  <si>
    <t>American Samoa</t>
  </si>
  <si>
    <t>Hawaii</t>
  </si>
  <si>
    <t>California</t>
  </si>
  <si>
    <t>United States - other</t>
  </si>
  <si>
    <t>Australia/New Zealand</t>
  </si>
  <si>
    <t>Samoa</t>
  </si>
  <si>
    <t>Other</t>
  </si>
  <si>
    <t xml:space="preserve">       air travel cost</t>
  </si>
  <si>
    <t>0 - 999</t>
  </si>
  <si>
    <t>1000 - 1999</t>
  </si>
  <si>
    <t>2000 - 2999</t>
  </si>
  <si>
    <t>3000 - 3999</t>
  </si>
  <si>
    <t>4000 - 4999</t>
  </si>
  <si>
    <t>5000 - 5999</t>
  </si>
  <si>
    <t>6000 - 6999</t>
  </si>
  <si>
    <t>7000 - 7999</t>
  </si>
  <si>
    <t>8000 - 8999</t>
  </si>
  <si>
    <t>9000 - 9999</t>
  </si>
  <si>
    <t>10000 or more</t>
  </si>
  <si>
    <t>Median</t>
  </si>
  <si>
    <t>Mean</t>
  </si>
  <si>
    <t>Have health insurance</t>
  </si>
  <si>
    <t>Medical specialist's charge</t>
  </si>
  <si>
    <t>Obstatrician charges</t>
  </si>
  <si>
    <t>Other medical practitioner costs</t>
  </si>
  <si>
    <t>Cardiologist charges (Heart doctor)</t>
  </si>
  <si>
    <t>Opthalmologists (Eye doctor)</t>
  </si>
  <si>
    <t>Endocrinologist (Diabetes doctor)</t>
  </si>
  <si>
    <t>Pulmonologist (Lung doctor)</t>
  </si>
  <si>
    <t>Dental services</t>
  </si>
  <si>
    <t>Endodontist (Root canal specialist)</t>
  </si>
  <si>
    <t>Hospital costs</t>
  </si>
  <si>
    <t>Emergency room</t>
  </si>
  <si>
    <t>Health insurance payment</t>
  </si>
  <si>
    <t>Other medicine</t>
  </si>
  <si>
    <t>College tuition</t>
  </si>
  <si>
    <t>Secondary school tuition</t>
  </si>
  <si>
    <t>Primary school tuition</t>
  </si>
  <si>
    <t>Preschool tuition</t>
  </si>
  <si>
    <t>Other school tuition</t>
  </si>
  <si>
    <t>School registration</t>
  </si>
  <si>
    <t>Remittances</t>
  </si>
  <si>
    <t xml:space="preserve">       Other Item code 7</t>
  </si>
  <si>
    <t xml:space="preserve">    Total</t>
  </si>
  <si>
    <t xml:space="preserve">United States   </t>
  </si>
  <si>
    <t xml:space="preserve">    Hawaii</t>
  </si>
  <si>
    <t xml:space="preserve">    California</t>
  </si>
  <si>
    <t xml:space="preserve">    Other US</t>
  </si>
  <si>
    <t>Elsewhere</t>
  </si>
  <si>
    <t>Education Item</t>
  </si>
  <si>
    <t>Cases</t>
  </si>
  <si>
    <t>Total Amount</t>
  </si>
  <si>
    <t xml:space="preserve">Per case </t>
  </si>
  <si>
    <t>Source: 2015 American Samoa Household Income and Expenditures Survey</t>
  </si>
  <si>
    <t>Eastern</t>
  </si>
  <si>
    <t>Western</t>
  </si>
  <si>
    <t>Other places</t>
  </si>
  <si>
    <t>Destinations:</t>
  </si>
  <si>
    <t>Amounts (in $000)</t>
  </si>
  <si>
    <t>Average</t>
  </si>
  <si>
    <t>Note: Manu'a amounts included in total but not distribution</t>
  </si>
  <si>
    <t>Christenings</t>
  </si>
  <si>
    <t>Note: Manu'a inlcuded in total but not distribution.</t>
  </si>
  <si>
    <t>Amounts ($000)</t>
  </si>
  <si>
    <t>Expenses</t>
  </si>
  <si>
    <t>Other medical</t>
  </si>
  <si>
    <t>Amount</t>
  </si>
  <si>
    <t xml:space="preserve">Medical  </t>
  </si>
  <si>
    <t>Median Air Cost</t>
  </si>
  <si>
    <t>DESTINATION</t>
  </si>
  <si>
    <t>TYPE OF FARE</t>
  </si>
  <si>
    <t>Travel</t>
  </si>
  <si>
    <t>Selected Auto Expenses</t>
  </si>
  <si>
    <t>Note: Manu'a in total but not distribution.</t>
  </si>
  <si>
    <t>Purchases</t>
  </si>
  <si>
    <t>Furniture</t>
  </si>
  <si>
    <t>Various</t>
  </si>
  <si>
    <t>Equipment</t>
  </si>
  <si>
    <t>Accoustic/electric musical equip</t>
  </si>
  <si>
    <t>Dirveways</t>
  </si>
  <si>
    <t>Landscaping/yard maintenance</t>
  </si>
  <si>
    <t>Dwelling under construction</t>
  </si>
  <si>
    <t>Home repairs</t>
  </si>
  <si>
    <t>and Construction</t>
  </si>
  <si>
    <t xml:space="preserve">Appliances  </t>
  </si>
  <si>
    <t>Hair dryer</t>
  </si>
  <si>
    <t>Electric toothbrush</t>
  </si>
  <si>
    <t>Water dispenser</t>
  </si>
  <si>
    <t xml:space="preserve">Kitchen and </t>
  </si>
  <si>
    <t>Outside Equipment</t>
  </si>
  <si>
    <t>Drug Store</t>
  </si>
  <si>
    <t>Supplies</t>
  </si>
  <si>
    <t xml:space="preserve">Clothing  </t>
  </si>
  <si>
    <t>Accessories</t>
  </si>
  <si>
    <t>Infants dresses</t>
  </si>
  <si>
    <t>Infants diapers</t>
  </si>
  <si>
    <t>Infants other clothing</t>
  </si>
  <si>
    <t>Clothing</t>
  </si>
  <si>
    <t>Repairs and</t>
  </si>
  <si>
    <t>Contracts</t>
  </si>
  <si>
    <t>Household services other</t>
  </si>
  <si>
    <t>Cleaning</t>
  </si>
  <si>
    <t>Clothes dryer</t>
  </si>
  <si>
    <t>Kitchen</t>
  </si>
  <si>
    <t>Appliances</t>
  </si>
  <si>
    <t>Computers and</t>
  </si>
  <si>
    <t>Camera non-digital</t>
  </si>
  <si>
    <t>Photo frame digital</t>
  </si>
  <si>
    <t>TV, DVD, and</t>
  </si>
  <si>
    <t>Phones</t>
  </si>
  <si>
    <t>Male footwear</t>
  </si>
  <si>
    <t>Female footware</t>
  </si>
  <si>
    <t>Table E01. Housing Expenses, American Samoa: 2015</t>
  </si>
  <si>
    <t>Item</t>
  </si>
  <si>
    <t>Total Hshlds Responding</t>
  </si>
  <si>
    <t>Total Expenditures</t>
  </si>
  <si>
    <t>Average Monthly</t>
  </si>
  <si>
    <t>Monthly Rent</t>
  </si>
  <si>
    <t>Telephone Exp</t>
  </si>
  <si>
    <t>Electric Exp</t>
  </si>
  <si>
    <t>Cable Exp</t>
  </si>
  <si>
    <t>Internet Exp</t>
  </si>
  <si>
    <t>Gas</t>
  </si>
  <si>
    <t>Water</t>
  </si>
  <si>
    <t>Solid waste</t>
  </si>
  <si>
    <t>Home Insurance</t>
  </si>
  <si>
    <t>Mortgage</t>
  </si>
  <si>
    <t>Sample Units</t>
  </si>
  <si>
    <t>All units</t>
  </si>
  <si>
    <t>OTHERS:</t>
  </si>
  <si>
    <t>Total paid</t>
  </si>
  <si>
    <t>Average Paid</t>
  </si>
  <si>
    <t xml:space="preserve">     Total</t>
  </si>
  <si>
    <t xml:space="preserve">       Percent</t>
  </si>
  <si>
    <t>Persons covered</t>
  </si>
  <si>
    <t>Premium</t>
  </si>
  <si>
    <t xml:space="preserve">  Premium per person</t>
  </si>
  <si>
    <t>Source: 2015 American Samoa Income and Expenditures Survey</t>
  </si>
  <si>
    <t>2015 American Samoa HIES by Expenditures</t>
  </si>
  <si>
    <t>List of Tables</t>
  </si>
  <si>
    <t>Table E02     .  Furniture Purchases by District, American Samoa: 2015</t>
  </si>
  <si>
    <t>Table E03    .  Various Equipment Purchases by District, American Samoa: 2015</t>
  </si>
  <si>
    <t>Table E04    .  Home Repairs and Construction by District, American Samoa: 2015</t>
  </si>
  <si>
    <t>Table  E05   .  Kitchen Appliances by District, American Samoa: 2015</t>
  </si>
  <si>
    <t>Table   E06  .  Computers and Accessories by District, American Samoa: 2015</t>
  </si>
  <si>
    <t>Table  E07   .  Television, DVD players, and Phones by District, American Samoa: 2015</t>
  </si>
  <si>
    <t>Table E08    .  Furniture purchases by District, American Samoa: 2015</t>
  </si>
  <si>
    <t>Table   E09  .  Kitchen and Outside Equipment by District, American Samoa: 2015</t>
  </si>
  <si>
    <t>Table  E10   .  Cleaning Purchases by District, American Samoa: 2015</t>
  </si>
  <si>
    <t>Table   E11  .  Repair and Contracts by District, American Samoa: 2015</t>
  </si>
  <si>
    <t>Table   E12  .  Clothing by District, American Samoa: 2015</t>
  </si>
  <si>
    <t>Table  E13   .  Clothing Accessories by District, American Samoa: 2015</t>
  </si>
  <si>
    <t>Table  E14   .  Drug Store Supplies by District, American Samoa: 2015</t>
  </si>
  <si>
    <t>Table E15   . Selected Automobile Expenses, by District, American Samoa: 2015</t>
  </si>
  <si>
    <t>Table  E16   . Travel by District, American Samoa: 2015</t>
  </si>
  <si>
    <t>Table E17   . Medical Insurance, American Samoa: 2015</t>
  </si>
  <si>
    <t>Table  E18  . Medical Expenses by District, American Samoa: 2015</t>
  </si>
  <si>
    <t>Table E19   . Education Expenditures, American Samoa: 2015</t>
  </si>
  <si>
    <t>Table  E20  . Annual Remittances by District, American Samoa: 2015</t>
  </si>
  <si>
    <t>Table  E21  . Other Expenses, American Samoa: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</si>
</sst>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12"/>
      <color rgb="FF111111"/>
      <name val="Times New Roman"/>
      <family val="1"/>
    </font>
    <font>
      <sz val="8"/>
      <color rgb="FF000000"/>
      <name val="Times New Roman"/>
      <family val="1"/>
    </font>
    <font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3">
    <xf numFmtId="0" fontId="0" fillId="0" borderId="0" xfId="0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164" fontId="1" fillId="0" borderId="0" xfId="0" applyNumberFormat="1" applyFont="1"/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1" fillId="0" borderId="4" xfId="0" applyNumberFormat="1" applyFont="1" applyBorder="1"/>
    <xf numFmtId="3" fontId="1" fillId="0" borderId="5" xfId="0" applyNumberFormat="1" applyFont="1" applyBorder="1"/>
    <xf numFmtId="3" fontId="1" fillId="0" borderId="6" xfId="0" applyNumberFormat="1" applyFont="1" applyBorder="1" applyAlignment="1">
      <alignment horizontal="left"/>
    </xf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/>
    <xf numFmtId="3" fontId="1" fillId="0" borderId="5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left"/>
    </xf>
    <xf numFmtId="3" fontId="2" fillId="0" borderId="0" xfId="0" applyNumberFormat="1" applyFont="1" applyAlignment="1">
      <alignment horizontal="left"/>
    </xf>
    <xf numFmtId="3" fontId="2" fillId="0" borderId="0" xfId="0" applyNumberFormat="1" applyFont="1"/>
    <xf numFmtId="164" fontId="2" fillId="0" borderId="0" xfId="0" applyNumberFormat="1" applyFont="1"/>
    <xf numFmtId="0" fontId="2" fillId="0" borderId="0" xfId="0" applyFont="1"/>
    <xf numFmtId="3" fontId="2" fillId="0" borderId="5" xfId="0" applyNumberFormat="1" applyFont="1" applyBorder="1" applyAlignment="1">
      <alignment horizontal="left"/>
    </xf>
    <xf numFmtId="3" fontId="2" fillId="0" borderId="6" xfId="0" applyNumberFormat="1" applyFont="1" applyBorder="1" applyAlignment="1">
      <alignment horizontal="left"/>
    </xf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left"/>
    </xf>
    <xf numFmtId="3" fontId="2" fillId="0" borderId="4" xfId="0" applyNumberFormat="1" applyFont="1" applyBorder="1"/>
    <xf numFmtId="164" fontId="2" fillId="0" borderId="4" xfId="0" applyNumberFormat="1" applyFont="1" applyBorder="1"/>
    <xf numFmtId="3" fontId="2" fillId="0" borderId="0" xfId="0" applyNumberFormat="1" applyFont="1" applyBorder="1" applyAlignment="1">
      <alignment horizontal="left"/>
    </xf>
    <xf numFmtId="3" fontId="2" fillId="0" borderId="0" xfId="0" applyNumberFormat="1" applyFont="1" applyBorder="1"/>
    <xf numFmtId="164" fontId="2" fillId="0" borderId="0" xfId="0" applyNumberFormat="1" applyFont="1" applyBorder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6" fontId="4" fillId="0" borderId="0" xfId="0" applyNumberFormat="1" applyFont="1" applyAlignment="1">
      <alignment horizontal="right" vertical="center"/>
    </xf>
    <xf numFmtId="8" fontId="4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4" fillId="0" borderId="10" xfId="0" applyFont="1" applyBorder="1" applyAlignment="1">
      <alignment vertical="center"/>
    </xf>
    <xf numFmtId="0" fontId="4" fillId="0" borderId="13" xfId="0" applyFont="1" applyBorder="1" applyAlignment="1"/>
    <xf numFmtId="0" fontId="4" fillId="0" borderId="16" xfId="0" applyFont="1" applyBorder="1" applyAlignment="1">
      <alignment horizontal="right" wrapText="1"/>
    </xf>
    <xf numFmtId="0" fontId="4" fillId="0" borderId="15" xfId="0" applyFont="1" applyBorder="1" applyAlignment="1">
      <alignment horizontal="right" wrapText="1"/>
    </xf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3" fontId="1" fillId="0" borderId="1" xfId="0" applyNumberFormat="1" applyFont="1" applyBorder="1" applyAlignment="1">
      <alignment horizontal="right"/>
    </xf>
    <xf numFmtId="165" fontId="1" fillId="0" borderId="0" xfId="0" applyNumberFormat="1" applyFont="1"/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right" wrapText="1"/>
    </xf>
    <xf numFmtId="0" fontId="4" fillId="0" borderId="14" xfId="0" applyFont="1" applyBorder="1" applyAlignment="1">
      <alignment horizontal="right" wrapText="1"/>
    </xf>
    <xf numFmtId="3" fontId="2" fillId="0" borderId="7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0" borderId="0" xfId="1" applyAlignment="1">
      <alignment horizontal="left"/>
    </xf>
    <xf numFmtId="0" fontId="6" fillId="0" borderId="0" xfId="1" quotePrefix="1" applyAlignment="1">
      <alignment horizontal="left"/>
    </xf>
    <xf numFmtId="3" fontId="6" fillId="0" borderId="0" xfId="1" applyNumberFormat="1" applyAlignment="1">
      <alignment horizontal="left"/>
    </xf>
    <xf numFmtId="3" fontId="6" fillId="0" borderId="0" xfId="1" quotePrefix="1" applyNumberFormat="1" applyAlignment="1">
      <alignment horizontal="left"/>
    </xf>
    <xf numFmtId="3" fontId="7" fillId="0" borderId="0" xfId="0" applyNumberFormat="1" applyFont="1"/>
    <xf numFmtId="0" fontId="0" fillId="0" borderId="0" xfId="0" applyFont="1"/>
    <xf numFmtId="3" fontId="7" fillId="0" borderId="1" xfId="0" applyNumberFormat="1" applyFont="1" applyBorder="1"/>
    <xf numFmtId="3" fontId="7" fillId="0" borderId="2" xfId="0" applyNumberFormat="1" applyFont="1" applyBorder="1" applyAlignment="1">
      <alignment horizontal="right"/>
    </xf>
    <xf numFmtId="3" fontId="7" fillId="0" borderId="3" xfId="0" applyNumberFormat="1" applyFont="1" applyBorder="1" applyAlignment="1">
      <alignment horizontal="right"/>
    </xf>
    <xf numFmtId="164" fontId="7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28C43-4B95-4602-B2F2-99100AD49A92}">
  <dimension ref="A1:I30"/>
  <sheetViews>
    <sheetView tabSelected="1" topLeftCell="A7" workbookViewId="0">
      <selection activeCell="A10" sqref="A10:I10"/>
    </sheetView>
  </sheetViews>
  <sheetFormatPr defaultColWidth="9.88671875" defaultRowHeight="14.4" x14ac:dyDescent="0.3"/>
  <sheetData>
    <row r="1" spans="1:9" x14ac:dyDescent="0.3">
      <c r="A1" s="51" t="s">
        <v>314</v>
      </c>
      <c r="B1" s="51"/>
      <c r="C1" s="51"/>
      <c r="D1" s="51"/>
      <c r="E1" s="51"/>
      <c r="F1" s="51"/>
      <c r="G1" s="51"/>
      <c r="H1" s="51"/>
      <c r="I1" s="51"/>
    </row>
    <row r="2" spans="1:9" x14ac:dyDescent="0.3">
      <c r="A2" s="51"/>
      <c r="B2" s="51"/>
      <c r="C2" s="51"/>
      <c r="D2" s="51"/>
      <c r="E2" s="51"/>
      <c r="F2" s="51"/>
      <c r="G2" s="51"/>
      <c r="H2" s="51"/>
      <c r="I2" s="51"/>
    </row>
    <row r="3" spans="1:9" x14ac:dyDescent="0.3">
      <c r="A3" s="51"/>
      <c r="B3" s="51"/>
      <c r="C3" s="51"/>
      <c r="D3" s="51"/>
      <c r="E3" s="51"/>
      <c r="F3" s="51"/>
      <c r="G3" s="51"/>
      <c r="H3" s="51"/>
      <c r="I3" s="51"/>
    </row>
    <row r="4" spans="1:9" x14ac:dyDescent="0.3">
      <c r="A4" s="51"/>
      <c r="B4" s="51"/>
      <c r="C4" s="51"/>
      <c r="D4" s="51"/>
      <c r="E4" s="51"/>
      <c r="F4" s="51"/>
      <c r="G4" s="51"/>
      <c r="H4" s="51"/>
      <c r="I4" s="51"/>
    </row>
    <row r="5" spans="1:9" x14ac:dyDescent="0.3">
      <c r="A5" s="51" t="s">
        <v>315</v>
      </c>
      <c r="B5" s="51"/>
      <c r="C5" s="51"/>
      <c r="D5" s="51"/>
      <c r="E5" s="51"/>
      <c r="F5" s="51"/>
      <c r="G5" s="51"/>
      <c r="H5" s="51"/>
      <c r="I5" s="51"/>
    </row>
    <row r="6" spans="1:9" x14ac:dyDescent="0.3">
      <c r="A6" s="51"/>
      <c r="B6" s="51"/>
      <c r="C6" s="51"/>
      <c r="D6" s="51"/>
      <c r="E6" s="51"/>
      <c r="F6" s="51"/>
      <c r="G6" s="51"/>
      <c r="H6" s="51"/>
      <c r="I6" s="51"/>
    </row>
    <row r="7" spans="1:9" x14ac:dyDescent="0.3">
      <c r="A7" s="51"/>
      <c r="B7" s="51"/>
      <c r="C7" s="51"/>
      <c r="D7" s="51"/>
      <c r="E7" s="51"/>
      <c r="F7" s="51"/>
      <c r="G7" s="51"/>
      <c r="H7" s="51"/>
      <c r="I7" s="51"/>
    </row>
    <row r="8" spans="1:9" x14ac:dyDescent="0.3">
      <c r="A8" s="51"/>
      <c r="B8" s="51"/>
      <c r="C8" s="51"/>
      <c r="D8" s="51"/>
      <c r="E8" s="51"/>
      <c r="F8" s="51"/>
      <c r="G8" s="51"/>
      <c r="H8" s="51"/>
      <c r="I8" s="51"/>
    </row>
    <row r="9" spans="1:9" x14ac:dyDescent="0.3">
      <c r="A9" s="54" t="str">
        <f>'American Samoa 2015 HIES Expend'!A1</f>
        <v>Table E01. Housing Expenses, American Samoa: 2015</v>
      </c>
      <c r="B9" s="53"/>
      <c r="C9" s="53"/>
      <c r="D9" s="53"/>
      <c r="E9" s="53"/>
      <c r="F9" s="53"/>
      <c r="G9" s="53"/>
      <c r="H9" s="53"/>
      <c r="I9" s="53"/>
    </row>
    <row r="10" spans="1:9" x14ac:dyDescent="0.3">
      <c r="A10" s="55" t="str">
        <f>Furniture!A1</f>
        <v>Table E02     .  Furniture Purchases by District, American Samoa: 2015</v>
      </c>
      <c r="B10" s="53"/>
      <c r="C10" s="53"/>
      <c r="D10" s="53"/>
      <c r="E10" s="53"/>
      <c r="F10" s="53"/>
      <c r="G10" s="53"/>
      <c r="H10" s="53"/>
      <c r="I10" s="53"/>
    </row>
    <row r="11" spans="1:9" x14ac:dyDescent="0.3">
      <c r="A11" s="55" t="str">
        <f>Equipment!A1</f>
        <v>Table E03    .  Various Equipment Purchases by District, American Samoa: 2015</v>
      </c>
      <c r="B11" s="53"/>
      <c r="C11" s="53"/>
      <c r="D11" s="53"/>
      <c r="E11" s="53"/>
      <c r="F11" s="53"/>
      <c r="G11" s="53"/>
      <c r="H11" s="53"/>
      <c r="I11" s="53"/>
    </row>
    <row r="12" spans="1:9" x14ac:dyDescent="0.3">
      <c r="A12" s="55" t="str">
        <f>Construction!A1</f>
        <v>Table E04    .  Home Repairs and Construction by District, American Samoa: 2015</v>
      </c>
      <c r="B12" s="53"/>
      <c r="C12" s="53"/>
      <c r="D12" s="53"/>
      <c r="E12" s="53"/>
      <c r="F12" s="53"/>
      <c r="G12" s="53"/>
      <c r="H12" s="53"/>
      <c r="I12" s="53"/>
    </row>
    <row r="13" spans="1:9" x14ac:dyDescent="0.3">
      <c r="A13" s="55" t="str">
        <f>Appliances!A1</f>
        <v>Table  E05   .  Kitchen Appliances by District, American Samoa: 2015</v>
      </c>
      <c r="B13" s="53"/>
      <c r="C13" s="53"/>
      <c r="D13" s="53"/>
      <c r="E13" s="53"/>
      <c r="F13" s="53"/>
      <c r="G13" s="53"/>
      <c r="H13" s="53"/>
      <c r="I13" s="53"/>
    </row>
    <row r="14" spans="1:9" x14ac:dyDescent="0.3">
      <c r="A14" s="55" t="str">
        <f>Computers!A1</f>
        <v>Table   E06  .  Computers and Accessories by District, American Samoa: 2015</v>
      </c>
      <c r="B14" s="53"/>
      <c r="C14" s="53"/>
      <c r="D14" s="53"/>
      <c r="E14" s="53"/>
      <c r="F14" s="53"/>
      <c r="G14" s="53"/>
      <c r="H14" s="53"/>
      <c r="I14" s="53"/>
    </row>
    <row r="15" spans="1:9" x14ac:dyDescent="0.3">
      <c r="A15" s="55" t="str">
        <f>Entertainment!A1</f>
        <v>Table  E07   .  Television, DVD players, and Phones by District, American Samoa: 2015</v>
      </c>
      <c r="B15" s="53"/>
      <c r="C15" s="53"/>
      <c r="D15" s="53"/>
      <c r="E15" s="53"/>
      <c r="F15" s="53"/>
      <c r="G15" s="53"/>
      <c r="H15" s="53"/>
      <c r="I15" s="53"/>
    </row>
    <row r="16" spans="1:9" x14ac:dyDescent="0.3">
      <c r="A16" s="56" t="str">
        <f>'Small appliances'!A1</f>
        <v>Table E08    .  Furniture purchases by District, American Samoa: 2015</v>
      </c>
      <c r="B16" s="53"/>
      <c r="C16" s="53"/>
      <c r="D16" s="53"/>
      <c r="E16" s="53"/>
      <c r="F16" s="53"/>
      <c r="G16" s="53"/>
      <c r="H16" s="53"/>
      <c r="I16" s="53"/>
    </row>
    <row r="17" spans="1:9" x14ac:dyDescent="0.3">
      <c r="A17" s="56" t="str">
        <f>'Outer Equip'!A1</f>
        <v>Table   E09  .  Kitchen and Outside Equipment by District, American Samoa: 2015</v>
      </c>
      <c r="B17" s="53"/>
      <c r="C17" s="53"/>
      <c r="D17" s="53"/>
      <c r="E17" s="53"/>
      <c r="F17" s="53"/>
      <c r="G17" s="53"/>
      <c r="H17" s="53"/>
      <c r="I17" s="53"/>
    </row>
    <row r="18" spans="1:9" x14ac:dyDescent="0.3">
      <c r="A18" s="56" t="str">
        <f>'Cleaning Supplies'!A1</f>
        <v>Table  E10   .  Cleaning Purchases by District, American Samoa: 2015</v>
      </c>
      <c r="B18" s="53"/>
      <c r="C18" s="53"/>
      <c r="D18" s="53"/>
      <c r="E18" s="53"/>
      <c r="F18" s="53"/>
      <c r="G18" s="53"/>
      <c r="H18" s="53"/>
      <c r="I18" s="53"/>
    </row>
    <row r="19" spans="1:9" x14ac:dyDescent="0.3">
      <c r="A19" s="55" t="str">
        <f>Repairs!A1</f>
        <v>Table   E11  .  Repair and Contracts by District, American Samoa: 2015</v>
      </c>
      <c r="B19" s="53"/>
      <c r="C19" s="53"/>
      <c r="D19" s="53"/>
      <c r="E19" s="53"/>
      <c r="F19" s="53"/>
      <c r="G19" s="53"/>
      <c r="H19" s="53"/>
      <c r="I19" s="53"/>
    </row>
    <row r="20" spans="1:9" x14ac:dyDescent="0.3">
      <c r="A20" s="55" t="str">
        <f>Clothing!A1</f>
        <v>Table   E12  .  Clothing by District, American Samoa: 2015</v>
      </c>
      <c r="B20" s="53"/>
      <c r="C20" s="53"/>
      <c r="D20" s="53"/>
      <c r="E20" s="53"/>
      <c r="F20" s="53"/>
      <c r="G20" s="53"/>
      <c r="H20" s="53"/>
      <c r="I20" s="53"/>
    </row>
    <row r="21" spans="1:9" x14ac:dyDescent="0.3">
      <c r="A21" s="56" t="str">
        <f>'Drug Store'!A1</f>
        <v>Table  E14   .  Drug Store Supplies by District, American Samoa: 2015</v>
      </c>
      <c r="B21" s="53"/>
      <c r="C21" s="53"/>
      <c r="D21" s="53"/>
      <c r="E21" s="53"/>
      <c r="F21" s="53"/>
      <c r="G21" s="53"/>
      <c r="H21" s="53"/>
      <c r="I21" s="53"/>
    </row>
    <row r="22" spans="1:9" x14ac:dyDescent="0.3">
      <c r="A22" s="56" t="str">
        <f>'Auto exp'!A1</f>
        <v>Table E15   . Selected Automobile Expenses, by District, American Samoa: 2015</v>
      </c>
      <c r="B22" s="53"/>
      <c r="C22" s="53"/>
      <c r="D22" s="53"/>
      <c r="E22" s="53"/>
      <c r="F22" s="53"/>
      <c r="G22" s="53"/>
      <c r="H22" s="53"/>
      <c r="I22" s="53"/>
    </row>
    <row r="23" spans="1:9" x14ac:dyDescent="0.3">
      <c r="A23" s="55" t="str">
        <f>Travel!A1</f>
        <v>Table  E16   . Travel by District, American Samoa: 2015</v>
      </c>
      <c r="B23" s="53"/>
      <c r="C23" s="53"/>
      <c r="D23" s="53"/>
      <c r="E23" s="53"/>
      <c r="F23" s="53"/>
      <c r="G23" s="53"/>
      <c r="H23" s="53"/>
      <c r="I23" s="53"/>
    </row>
    <row r="24" spans="1:9" x14ac:dyDescent="0.3">
      <c r="A24" s="56" t="str">
        <f>'Health Insurance'!A1</f>
        <v>Table E17   . Medical Insurance, American Samoa: 2015</v>
      </c>
      <c r="B24" s="53"/>
      <c r="C24" s="53"/>
      <c r="D24" s="53"/>
      <c r="E24" s="53"/>
      <c r="F24" s="53"/>
      <c r="G24" s="53"/>
      <c r="H24" s="53"/>
      <c r="I24" s="53"/>
    </row>
    <row r="25" spans="1:9" x14ac:dyDescent="0.3">
      <c r="A25" s="55" t="str">
        <f>Medical!A1</f>
        <v>Table  E18  . Medical Expenses by District, American Samoa: 2015</v>
      </c>
      <c r="B25" s="53"/>
      <c r="C25" s="53"/>
      <c r="D25" s="53"/>
      <c r="E25" s="53"/>
      <c r="F25" s="53"/>
      <c r="G25" s="53"/>
      <c r="H25" s="53"/>
      <c r="I25" s="53"/>
    </row>
    <row r="26" spans="1:9" x14ac:dyDescent="0.3">
      <c r="A26" s="55" t="str">
        <f>Education!A1</f>
        <v>Table E19   . Education Expenditures, American Samoa: 2015</v>
      </c>
      <c r="B26" s="53"/>
      <c r="C26" s="53"/>
      <c r="D26" s="53"/>
      <c r="E26" s="53"/>
      <c r="F26" s="53"/>
      <c r="G26" s="53"/>
      <c r="H26" s="53"/>
      <c r="I26" s="53"/>
    </row>
    <row r="27" spans="1:9" x14ac:dyDescent="0.3">
      <c r="A27" s="55" t="str">
        <f>Remittances!A1</f>
        <v>Table  E20  . Annual Remittances by District, American Samoa: 2015</v>
      </c>
      <c r="B27" s="53"/>
      <c r="C27" s="53"/>
      <c r="D27" s="53"/>
      <c r="E27" s="53"/>
      <c r="F27" s="53"/>
      <c r="G27" s="53"/>
      <c r="H27" s="53"/>
      <c r="I27" s="53"/>
    </row>
    <row r="28" spans="1:9" x14ac:dyDescent="0.3">
      <c r="A28" s="56" t="str">
        <f>'Other Exp'!A1</f>
        <v>Table  E21  . Other Expenses, American Samoa: 2015</v>
      </c>
      <c r="B28" s="53"/>
      <c r="C28" s="53"/>
      <c r="D28" s="53"/>
      <c r="E28" s="53"/>
      <c r="F28" s="53"/>
      <c r="G28" s="53"/>
      <c r="H28" s="53"/>
      <c r="I28" s="53"/>
    </row>
    <row r="29" spans="1:9" x14ac:dyDescent="0.3">
      <c r="A29" s="52"/>
      <c r="B29" s="52"/>
      <c r="C29" s="52"/>
      <c r="D29" s="52"/>
      <c r="E29" s="52"/>
      <c r="F29" s="52"/>
      <c r="G29" s="52"/>
      <c r="H29" s="52"/>
      <c r="I29" s="52"/>
    </row>
    <row r="30" spans="1:9" x14ac:dyDescent="0.3">
      <c r="A30" s="52"/>
      <c r="B30" s="52"/>
      <c r="C30" s="52"/>
      <c r="D30" s="52"/>
      <c r="E30" s="52"/>
      <c r="F30" s="52"/>
      <c r="G30" s="52"/>
      <c r="H30" s="52"/>
      <c r="I30" s="52"/>
    </row>
  </sheetData>
  <mergeCells count="24">
    <mergeCell ref="A25:I25"/>
    <mergeCell ref="A26:I26"/>
    <mergeCell ref="A27:I27"/>
    <mergeCell ref="A28:I28"/>
    <mergeCell ref="A29:I29"/>
    <mergeCell ref="A30:I30"/>
    <mergeCell ref="A19:I19"/>
    <mergeCell ref="A20:I20"/>
    <mergeCell ref="A21:I21"/>
    <mergeCell ref="A22:I22"/>
    <mergeCell ref="A23:I23"/>
    <mergeCell ref="A24:I24"/>
    <mergeCell ref="A13:I13"/>
    <mergeCell ref="A14:I14"/>
    <mergeCell ref="A15:I15"/>
    <mergeCell ref="A16:I16"/>
    <mergeCell ref="A17:I17"/>
    <mergeCell ref="A18:I18"/>
    <mergeCell ref="A1:I4"/>
    <mergeCell ref="A5:I8"/>
    <mergeCell ref="A9:I9"/>
    <mergeCell ref="A10:I10"/>
    <mergeCell ref="A11:I11"/>
    <mergeCell ref="A12:I12"/>
  </mergeCells>
  <hyperlinks>
    <hyperlink ref="A9:I9" location="'American Samoa 2015 HIES Expend'!A1" display="'American Samoa 2015 HIES Expend'!A1" xr:uid="{1DEA1B2D-D651-4CA2-BDAB-87761EE1D4F0}"/>
    <hyperlink ref="A10:I10" location="Furniture!A1" display="Furniture!A1" xr:uid="{A1D9A7AC-E45F-497E-B0D5-D7EA5D6B4EBD}"/>
    <hyperlink ref="A11:I11" location="Equipment!A1" display="Equipment!A1" xr:uid="{905AF889-5AFF-4140-850A-DF7B3B3C019C}"/>
    <hyperlink ref="A12:I12" location="Construction!A1" display="Construction!A1" xr:uid="{9B43F49E-AF3A-4B94-98CE-A6EA364D5210}"/>
    <hyperlink ref="A13:I13" location="Appliances!A1" display="Appliances!A1" xr:uid="{764F22C0-EBB9-4396-9A0F-D7C5652A5B07}"/>
    <hyperlink ref="A14:I14" location="Computers!A1" display="Computers!A1" xr:uid="{C5332B7C-B734-4E66-9A4A-0DD7741682E9}"/>
    <hyperlink ref="A15:I15" location="Entertainment!A1" display="Entertainment!A1" xr:uid="{D6B9A210-21FE-482A-8E56-1DAF6F29019F}"/>
    <hyperlink ref="A16:I16" location="'Small appliances'!A1" display="'Small appliances'!A1" xr:uid="{7974071D-13AA-4230-A437-46056DCBB1AD}"/>
    <hyperlink ref="A17:I17" location="'Outer Equip'!A1" display="'Outer Equip'!A1" xr:uid="{4DDEC48C-6207-4B70-A9B2-4E7D4A5E5E74}"/>
    <hyperlink ref="A18:I18" location="'Cleaning Supplies'!A1" display="'Cleaning Supplies'!A1" xr:uid="{29AA870E-F571-4AD6-A686-97AE9FD7C5E9}"/>
    <hyperlink ref="A19:I19" location="Repairs!A1" display="Repairs!A1" xr:uid="{3464A887-627D-443C-A633-CF8D5FC037AF}"/>
    <hyperlink ref="A20:I20" location="Clothing!A1" display="Clothing!A1" xr:uid="{0BF0F698-26C5-4256-B0D2-6F004E818304}"/>
    <hyperlink ref="A21:I21" location="'Drug Store'!A1" display="'Drug Store'!A1" xr:uid="{EAC509F9-3348-4626-AC79-2C47B3B4C5FF}"/>
    <hyperlink ref="A22:I22" location="'Auto exp'!A1" display="'Auto exp'!A1" xr:uid="{7F866631-5BB0-4946-9C50-AC9B3C276CF7}"/>
    <hyperlink ref="A23:I23" location="Travel!A1" display="Travel!A1" xr:uid="{A95C97A5-0FA0-4042-9A6A-5193794105AD}"/>
    <hyperlink ref="A24:I24" location="'Health Insurance'!A1" display="'Health Insurance'!A1" xr:uid="{31D2987A-F40F-47FE-80E7-50B6A07C34CC}"/>
    <hyperlink ref="A25:I25" location="Medical!A1" display="Medical!A1" xr:uid="{299D89BD-98AE-4297-83C7-11B734CBD19D}"/>
    <hyperlink ref="A26:I26" location="Education!A1" display="Education!A1" xr:uid="{7EE532FD-9B44-466E-ABBE-46581D8985CA}"/>
    <hyperlink ref="A27:I27" location="Remittances!A1" display="Remittances!A1" xr:uid="{4532DF86-FEBA-4D41-BEEB-9DFE7F693965}"/>
    <hyperlink ref="A28:I28" location="'Other Exp'!A1" display="'Other Exp'!A1" xr:uid="{031E7804-068B-4DA8-BCA1-C16391BE5AA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86F73-F2FC-49E2-A269-79072E585CC8}">
  <dimension ref="A1:M13"/>
  <sheetViews>
    <sheetView view="pageBreakPreview" zoomScale="150" zoomScaleNormal="100" zoomScaleSheetLayoutView="150" workbookViewId="0">
      <selection activeCell="A2" sqref="A2"/>
    </sheetView>
  </sheetViews>
  <sheetFormatPr defaultRowHeight="14.4" x14ac:dyDescent="0.3"/>
  <cols>
    <col min="1" max="1" width="15.88671875" customWidth="1"/>
    <col min="2" max="5" width="5.109375" customWidth="1"/>
    <col min="6" max="9" width="7.77734375" customWidth="1"/>
    <col min="10" max="13" width="5.33203125" customWidth="1"/>
  </cols>
  <sheetData>
    <row r="1" spans="1:13" s="16" customFormat="1" ht="9.6" x14ac:dyDescent="0.2">
      <c r="A1" s="13" t="s">
        <v>323</v>
      </c>
      <c r="B1" s="14"/>
      <c r="C1" s="14"/>
      <c r="D1" s="14"/>
      <c r="E1" s="14"/>
      <c r="F1" s="15"/>
      <c r="G1" s="15"/>
      <c r="H1" s="15"/>
      <c r="I1" s="15"/>
      <c r="J1" s="15"/>
      <c r="K1" s="15"/>
      <c r="L1" s="15"/>
      <c r="M1" s="15"/>
    </row>
    <row r="2" spans="1:13" s="16" customFormat="1" ht="9.6" x14ac:dyDescent="0.2">
      <c r="A2" s="17" t="s">
        <v>264</v>
      </c>
      <c r="B2" s="45" t="s">
        <v>226</v>
      </c>
      <c r="C2" s="45"/>
      <c r="D2" s="45"/>
      <c r="E2" s="45"/>
      <c r="F2" s="45" t="s">
        <v>306</v>
      </c>
      <c r="G2" s="45"/>
      <c r="H2" s="45"/>
      <c r="I2" s="45"/>
      <c r="J2" s="45" t="s">
        <v>307</v>
      </c>
      <c r="K2" s="45"/>
      <c r="L2" s="45"/>
      <c r="M2" s="46"/>
    </row>
    <row r="3" spans="1:13" s="16" customFormat="1" ht="9.6" x14ac:dyDescent="0.2">
      <c r="A3" s="18" t="s">
        <v>265</v>
      </c>
      <c r="B3" s="19" t="s">
        <v>0</v>
      </c>
      <c r="C3" s="19" t="s">
        <v>230</v>
      </c>
      <c r="D3" s="19" t="s">
        <v>231</v>
      </c>
      <c r="E3" s="19" t="s">
        <v>1</v>
      </c>
      <c r="F3" s="19" t="s">
        <v>0</v>
      </c>
      <c r="G3" s="19" t="s">
        <v>230</v>
      </c>
      <c r="H3" s="19" t="s">
        <v>231</v>
      </c>
      <c r="I3" s="19" t="s">
        <v>1</v>
      </c>
      <c r="J3" s="19" t="s">
        <v>0</v>
      </c>
      <c r="K3" s="19" t="s">
        <v>230</v>
      </c>
      <c r="L3" s="19" t="s">
        <v>231</v>
      </c>
      <c r="M3" s="20" t="s">
        <v>1</v>
      </c>
    </row>
    <row r="4" spans="1:13" s="16" customFormat="1" ht="9.6" x14ac:dyDescent="0.2">
      <c r="A4" s="13" t="s">
        <v>83</v>
      </c>
      <c r="B4" s="14">
        <v>1007</v>
      </c>
      <c r="C4" s="14">
        <v>420</v>
      </c>
      <c r="D4" s="14">
        <v>552</v>
      </c>
      <c r="E4" s="14">
        <v>36</v>
      </c>
      <c r="F4" s="15">
        <v>304086</v>
      </c>
      <c r="G4" s="15">
        <v>106610</v>
      </c>
      <c r="H4" s="15">
        <v>182665</v>
      </c>
      <c r="I4" s="15">
        <v>14812</v>
      </c>
      <c r="J4" s="15">
        <f t="shared" ref="J4:M9" si="0">F4/B4</f>
        <v>301.97219463753726</v>
      </c>
      <c r="K4" s="15">
        <f t="shared" si="0"/>
        <v>253.83333333333334</v>
      </c>
      <c r="L4" s="15">
        <f t="shared" si="0"/>
        <v>330.91485507246375</v>
      </c>
      <c r="M4" s="15">
        <f t="shared" si="0"/>
        <v>411.44444444444446</v>
      </c>
    </row>
    <row r="5" spans="1:13" s="16" customFormat="1" ht="9.6" x14ac:dyDescent="0.2">
      <c r="A5" s="13" t="s">
        <v>84</v>
      </c>
      <c r="B5" s="14">
        <v>576</v>
      </c>
      <c r="C5" s="14">
        <v>228</v>
      </c>
      <c r="D5" s="14">
        <v>300</v>
      </c>
      <c r="E5" s="14">
        <v>48</v>
      </c>
      <c r="F5" s="15">
        <v>168255</v>
      </c>
      <c r="G5" s="15">
        <v>56022</v>
      </c>
      <c r="H5" s="15">
        <v>94154</v>
      </c>
      <c r="I5" s="15">
        <v>18080</v>
      </c>
      <c r="J5" s="15">
        <f t="shared" si="0"/>
        <v>292.109375</v>
      </c>
      <c r="K5" s="15">
        <f t="shared" si="0"/>
        <v>245.71052631578948</v>
      </c>
      <c r="L5" s="15">
        <f t="shared" si="0"/>
        <v>313.84666666666669</v>
      </c>
      <c r="M5" s="15">
        <f t="shared" si="0"/>
        <v>376.66666666666669</v>
      </c>
    </row>
    <row r="6" spans="1:13" s="16" customFormat="1" ht="9.6" x14ac:dyDescent="0.2">
      <c r="A6" s="13" t="s">
        <v>85</v>
      </c>
      <c r="B6" s="14">
        <v>444</v>
      </c>
      <c r="C6" s="14">
        <v>174</v>
      </c>
      <c r="D6" s="14">
        <v>246</v>
      </c>
      <c r="E6" s="14">
        <v>24</v>
      </c>
      <c r="F6" s="15">
        <v>122039</v>
      </c>
      <c r="G6" s="15">
        <v>45905</v>
      </c>
      <c r="H6" s="15">
        <v>66719</v>
      </c>
      <c r="I6" s="15">
        <v>9414</v>
      </c>
      <c r="J6" s="15">
        <f t="shared" si="0"/>
        <v>274.86261261261262</v>
      </c>
      <c r="K6" s="15">
        <f t="shared" si="0"/>
        <v>263.82183908045977</v>
      </c>
      <c r="L6" s="15">
        <f t="shared" si="0"/>
        <v>271.21544715447152</v>
      </c>
      <c r="M6" s="15">
        <f t="shared" si="0"/>
        <v>392.25</v>
      </c>
    </row>
    <row r="7" spans="1:13" s="16" customFormat="1" ht="9.6" x14ac:dyDescent="0.2">
      <c r="A7" s="13" t="s">
        <v>86</v>
      </c>
      <c r="B7" s="14">
        <v>324</v>
      </c>
      <c r="C7" s="14">
        <v>156</v>
      </c>
      <c r="D7" s="14">
        <v>138</v>
      </c>
      <c r="E7" s="14">
        <v>30</v>
      </c>
      <c r="F7" s="15">
        <v>69346</v>
      </c>
      <c r="G7" s="15">
        <v>34451</v>
      </c>
      <c r="H7" s="15">
        <v>27519</v>
      </c>
      <c r="I7" s="15">
        <v>7377</v>
      </c>
      <c r="J7" s="15">
        <f t="shared" si="0"/>
        <v>214.03086419753086</v>
      </c>
      <c r="K7" s="15">
        <f t="shared" si="0"/>
        <v>220.83974358974359</v>
      </c>
      <c r="L7" s="15">
        <f t="shared" si="0"/>
        <v>199.41304347826087</v>
      </c>
      <c r="M7" s="15">
        <f t="shared" si="0"/>
        <v>245.9</v>
      </c>
    </row>
    <row r="8" spans="1:13" s="16" customFormat="1" ht="9.6" x14ac:dyDescent="0.2">
      <c r="A8" s="13" t="s">
        <v>87</v>
      </c>
      <c r="B8" s="14">
        <v>204</v>
      </c>
      <c r="C8" s="14">
        <v>96</v>
      </c>
      <c r="D8" s="14">
        <v>96</v>
      </c>
      <c r="E8" s="14">
        <v>12</v>
      </c>
      <c r="F8" s="15">
        <v>31902</v>
      </c>
      <c r="G8" s="15">
        <v>16521</v>
      </c>
      <c r="H8" s="15">
        <v>14687</v>
      </c>
      <c r="I8" s="15">
        <v>696</v>
      </c>
      <c r="J8" s="15">
        <f t="shared" si="0"/>
        <v>156.38235294117646</v>
      </c>
      <c r="K8" s="15">
        <f t="shared" si="0"/>
        <v>172.09375</v>
      </c>
      <c r="L8" s="15">
        <f t="shared" si="0"/>
        <v>152.98958333333334</v>
      </c>
      <c r="M8" s="15">
        <f t="shared" si="0"/>
        <v>58</v>
      </c>
    </row>
    <row r="9" spans="1:13" s="16" customFormat="1" ht="9.6" x14ac:dyDescent="0.2">
      <c r="A9" s="13" t="s">
        <v>88</v>
      </c>
      <c r="B9" s="14">
        <v>894</v>
      </c>
      <c r="C9" s="14">
        <v>228</v>
      </c>
      <c r="D9" s="14">
        <v>630</v>
      </c>
      <c r="E9" s="14">
        <v>36</v>
      </c>
      <c r="F9" s="15">
        <v>134859</v>
      </c>
      <c r="G9" s="15">
        <v>30200</v>
      </c>
      <c r="H9" s="15">
        <v>101002</v>
      </c>
      <c r="I9" s="15">
        <v>3658</v>
      </c>
      <c r="J9" s="15">
        <f t="shared" si="0"/>
        <v>150.84899328859061</v>
      </c>
      <c r="K9" s="15">
        <f t="shared" si="0"/>
        <v>132.45614035087721</v>
      </c>
      <c r="L9" s="15">
        <f t="shared" si="0"/>
        <v>160.32063492063492</v>
      </c>
      <c r="M9" s="15">
        <f t="shared" si="0"/>
        <v>101.61111111111111</v>
      </c>
    </row>
    <row r="10" spans="1:13" s="16" customFormat="1" ht="9.6" x14ac:dyDescent="0.2">
      <c r="A10" s="13" t="s">
        <v>89</v>
      </c>
      <c r="B10" s="14">
        <v>246</v>
      </c>
      <c r="C10" s="14">
        <v>54</v>
      </c>
      <c r="D10" s="14">
        <v>192</v>
      </c>
      <c r="E10" s="14">
        <v>0</v>
      </c>
      <c r="F10" s="15">
        <v>81441</v>
      </c>
      <c r="G10" s="15">
        <v>13822</v>
      </c>
      <c r="H10" s="15">
        <v>67618</v>
      </c>
      <c r="I10" s="15">
        <v>0</v>
      </c>
      <c r="J10" s="15">
        <f t="shared" ref="J10:L11" si="1">F10/B10</f>
        <v>331.0609756097561</v>
      </c>
      <c r="K10" s="15">
        <f t="shared" si="1"/>
        <v>255.96296296296296</v>
      </c>
      <c r="L10" s="15">
        <f t="shared" si="1"/>
        <v>352.17708333333331</v>
      </c>
      <c r="M10" s="15">
        <v>0</v>
      </c>
    </row>
    <row r="11" spans="1:13" s="16" customFormat="1" ht="9.6" x14ac:dyDescent="0.2">
      <c r="A11" s="13" t="s">
        <v>90</v>
      </c>
      <c r="B11" s="14">
        <v>174</v>
      </c>
      <c r="C11" s="14">
        <v>96</v>
      </c>
      <c r="D11" s="14">
        <v>78</v>
      </c>
      <c r="E11" s="14">
        <v>0</v>
      </c>
      <c r="F11" s="15">
        <v>99953</v>
      </c>
      <c r="G11" s="15">
        <v>83870</v>
      </c>
      <c r="H11" s="15">
        <v>16083</v>
      </c>
      <c r="I11" s="15">
        <v>0</v>
      </c>
      <c r="J11" s="15">
        <f t="shared" si="1"/>
        <v>574.44252873563221</v>
      </c>
      <c r="K11" s="15">
        <f t="shared" si="1"/>
        <v>873.64583333333337</v>
      </c>
      <c r="L11" s="15">
        <f t="shared" si="1"/>
        <v>206.19230769230768</v>
      </c>
      <c r="M11" s="15">
        <v>0</v>
      </c>
    </row>
    <row r="12" spans="1:13" s="16" customFormat="1" ht="9.6" x14ac:dyDescent="0.2">
      <c r="A12" s="21" t="s">
        <v>229</v>
      </c>
      <c r="B12" s="22"/>
      <c r="C12" s="22"/>
      <c r="D12" s="22"/>
      <c r="E12" s="22"/>
      <c r="F12" s="23"/>
      <c r="G12" s="23"/>
      <c r="H12" s="23"/>
      <c r="I12" s="23"/>
      <c r="J12" s="23"/>
      <c r="K12" s="23"/>
      <c r="L12" s="23"/>
      <c r="M12" s="23"/>
    </row>
    <row r="13" spans="1:13" s="16" customFormat="1" ht="9.6" x14ac:dyDescent="0.2">
      <c r="A13" s="24"/>
      <c r="B13" s="25"/>
      <c r="C13" s="25"/>
      <c r="D13" s="25"/>
      <c r="E13" s="25"/>
      <c r="F13" s="26"/>
      <c r="G13" s="26"/>
      <c r="H13" s="26"/>
      <c r="I13" s="26"/>
      <c r="J13" s="26"/>
      <c r="K13" s="26"/>
      <c r="L13" s="26"/>
      <c r="M13" s="26"/>
    </row>
  </sheetData>
  <mergeCells count="3">
    <mergeCell ref="B2:E2"/>
    <mergeCell ref="F2:I2"/>
    <mergeCell ref="J2:M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8793B-4322-47EC-A3F1-46593CA86FBD}">
  <dimension ref="A1:M14"/>
  <sheetViews>
    <sheetView view="pageBreakPreview" zoomScale="150" zoomScaleNormal="100" zoomScaleSheetLayoutView="150" workbookViewId="0">
      <selection activeCell="A2" sqref="A2"/>
    </sheetView>
  </sheetViews>
  <sheetFormatPr defaultRowHeight="14.4" x14ac:dyDescent="0.3"/>
  <cols>
    <col min="1" max="1" width="15.88671875" customWidth="1"/>
    <col min="2" max="5" width="5.109375" customWidth="1"/>
    <col min="6" max="9" width="7.77734375" customWidth="1"/>
    <col min="10" max="13" width="5.33203125" customWidth="1"/>
  </cols>
  <sheetData>
    <row r="1" spans="1:13" s="16" customFormat="1" ht="9.6" x14ac:dyDescent="0.2">
      <c r="A1" s="13" t="s">
        <v>324</v>
      </c>
      <c r="B1" s="14"/>
      <c r="C1" s="14"/>
      <c r="D1" s="14"/>
      <c r="E1" s="14"/>
      <c r="F1" s="15"/>
      <c r="G1" s="15"/>
      <c r="H1" s="15"/>
      <c r="I1" s="15"/>
      <c r="J1" s="15"/>
      <c r="K1" s="15"/>
      <c r="L1" s="15"/>
      <c r="M1" s="15"/>
    </row>
    <row r="2" spans="1:13" s="16" customFormat="1" ht="9.6" x14ac:dyDescent="0.2">
      <c r="A2" s="17"/>
      <c r="B2" s="45" t="s">
        <v>226</v>
      </c>
      <c r="C2" s="45"/>
      <c r="D2" s="45"/>
      <c r="E2" s="45"/>
      <c r="F2" s="45" t="s">
        <v>306</v>
      </c>
      <c r="G2" s="45"/>
      <c r="H2" s="45"/>
      <c r="I2" s="45"/>
      <c r="J2" s="45" t="s">
        <v>307</v>
      </c>
      <c r="K2" s="45"/>
      <c r="L2" s="45"/>
      <c r="M2" s="46"/>
    </row>
    <row r="3" spans="1:13" s="16" customFormat="1" ht="9.6" x14ac:dyDescent="0.2">
      <c r="A3" s="18" t="s">
        <v>277</v>
      </c>
      <c r="B3" s="19" t="s">
        <v>0</v>
      </c>
      <c r="C3" s="19" t="s">
        <v>230</v>
      </c>
      <c r="D3" s="19" t="s">
        <v>231</v>
      </c>
      <c r="E3" s="19" t="s">
        <v>1</v>
      </c>
      <c r="F3" s="19" t="s">
        <v>0</v>
      </c>
      <c r="G3" s="19" t="s">
        <v>230</v>
      </c>
      <c r="H3" s="19" t="s">
        <v>231</v>
      </c>
      <c r="I3" s="19" t="s">
        <v>1</v>
      </c>
      <c r="J3" s="19" t="s">
        <v>0</v>
      </c>
      <c r="K3" s="19" t="s">
        <v>230</v>
      </c>
      <c r="L3" s="19" t="s">
        <v>231</v>
      </c>
      <c r="M3" s="20" t="s">
        <v>1</v>
      </c>
    </row>
    <row r="4" spans="1:13" s="16" customFormat="1" ht="9.6" x14ac:dyDescent="0.2">
      <c r="A4" s="13" t="s">
        <v>91</v>
      </c>
      <c r="B4" s="14">
        <v>8102</v>
      </c>
      <c r="C4" s="14">
        <v>3491</v>
      </c>
      <c r="D4" s="14">
        <v>4402</v>
      </c>
      <c r="E4" s="14">
        <v>210</v>
      </c>
      <c r="F4" s="15">
        <v>2625084</v>
      </c>
      <c r="G4" s="15">
        <v>884607</v>
      </c>
      <c r="H4" s="15">
        <v>1716060</v>
      </c>
      <c r="I4" s="15">
        <v>24418</v>
      </c>
      <c r="J4" s="15">
        <f t="shared" ref="J4:M6" si="0">F4/B4</f>
        <v>324.00444334732163</v>
      </c>
      <c r="K4" s="15">
        <f t="shared" si="0"/>
        <v>253.39644800916642</v>
      </c>
      <c r="L4" s="15">
        <f t="shared" si="0"/>
        <v>389.83643798273511</v>
      </c>
      <c r="M4" s="15">
        <f t="shared" si="0"/>
        <v>116.27619047619048</v>
      </c>
    </row>
    <row r="5" spans="1:13" s="16" customFormat="1" ht="9.6" x14ac:dyDescent="0.2">
      <c r="A5" s="13" t="s">
        <v>92</v>
      </c>
      <c r="B5" s="14">
        <v>7376</v>
      </c>
      <c r="C5" s="14">
        <v>3287</v>
      </c>
      <c r="D5" s="14">
        <v>3851</v>
      </c>
      <c r="E5" s="14">
        <v>240</v>
      </c>
      <c r="F5" s="15">
        <v>1500916</v>
      </c>
      <c r="G5" s="15">
        <v>537621</v>
      </c>
      <c r="H5" s="15">
        <v>839464</v>
      </c>
      <c r="I5" s="15">
        <v>123832</v>
      </c>
      <c r="J5" s="15">
        <f t="shared" si="0"/>
        <v>203.48644251626899</v>
      </c>
      <c r="K5" s="15">
        <f t="shared" si="0"/>
        <v>163.55978095527837</v>
      </c>
      <c r="L5" s="15">
        <f t="shared" si="0"/>
        <v>217.98597766813813</v>
      </c>
      <c r="M5" s="15">
        <f t="shared" si="0"/>
        <v>515.9666666666667</v>
      </c>
    </row>
    <row r="6" spans="1:13" s="16" customFormat="1" ht="9.6" x14ac:dyDescent="0.2">
      <c r="A6" s="13" t="s">
        <v>93</v>
      </c>
      <c r="B6" s="14">
        <v>1907</v>
      </c>
      <c r="C6" s="14">
        <v>540</v>
      </c>
      <c r="D6" s="14">
        <v>1260</v>
      </c>
      <c r="E6" s="14">
        <v>108</v>
      </c>
      <c r="F6" s="15">
        <v>438789</v>
      </c>
      <c r="G6" s="15">
        <v>171464</v>
      </c>
      <c r="H6" s="15">
        <v>258302</v>
      </c>
      <c r="I6" s="15">
        <v>9026</v>
      </c>
      <c r="J6" s="15">
        <f t="shared" si="0"/>
        <v>230.09386470896698</v>
      </c>
      <c r="K6" s="15">
        <f t="shared" si="0"/>
        <v>317.52592592592595</v>
      </c>
      <c r="L6" s="15">
        <f t="shared" si="0"/>
        <v>205.00158730158731</v>
      </c>
      <c r="M6" s="15">
        <f t="shared" si="0"/>
        <v>83.574074074074076</v>
      </c>
    </row>
    <row r="7" spans="1:13" s="16" customFormat="1" ht="9.6" x14ac:dyDescent="0.2">
      <c r="A7" s="13" t="s">
        <v>94</v>
      </c>
      <c r="B7" s="14">
        <v>156</v>
      </c>
      <c r="C7" s="14">
        <v>60</v>
      </c>
      <c r="D7" s="14">
        <v>96</v>
      </c>
      <c r="E7" s="14">
        <v>0</v>
      </c>
      <c r="F7" s="15">
        <v>41857</v>
      </c>
      <c r="G7" s="15">
        <v>12474</v>
      </c>
      <c r="H7" s="15">
        <v>29383</v>
      </c>
      <c r="I7" s="15">
        <v>0</v>
      </c>
      <c r="J7" s="15">
        <f t="shared" ref="J7:L11" si="1">F7/B7</f>
        <v>268.31410256410254</v>
      </c>
      <c r="K7" s="15">
        <f t="shared" si="1"/>
        <v>207.9</v>
      </c>
      <c r="L7" s="15">
        <f t="shared" si="1"/>
        <v>306.07291666666669</v>
      </c>
      <c r="M7" s="15">
        <v>0</v>
      </c>
    </row>
    <row r="8" spans="1:13" s="16" customFormat="1" ht="9.6" x14ac:dyDescent="0.2">
      <c r="A8" s="13" t="s">
        <v>95</v>
      </c>
      <c r="B8" s="14">
        <v>66</v>
      </c>
      <c r="C8" s="14">
        <v>30</v>
      </c>
      <c r="D8" s="14">
        <v>36</v>
      </c>
      <c r="E8" s="14">
        <v>0</v>
      </c>
      <c r="F8" s="15">
        <v>16965</v>
      </c>
      <c r="G8" s="15">
        <v>7736</v>
      </c>
      <c r="H8" s="15">
        <v>9229</v>
      </c>
      <c r="I8" s="15">
        <v>0</v>
      </c>
      <c r="J8" s="15">
        <f t="shared" si="1"/>
        <v>257.04545454545456</v>
      </c>
      <c r="K8" s="15">
        <f t="shared" si="1"/>
        <v>257.86666666666667</v>
      </c>
      <c r="L8" s="15">
        <f t="shared" si="1"/>
        <v>256.36111111111109</v>
      </c>
      <c r="M8" s="15">
        <v>0</v>
      </c>
    </row>
    <row r="9" spans="1:13" s="16" customFormat="1" ht="9.6" x14ac:dyDescent="0.2">
      <c r="A9" s="13" t="s">
        <v>96</v>
      </c>
      <c r="B9" s="14">
        <v>30</v>
      </c>
      <c r="C9" s="14">
        <v>12</v>
      </c>
      <c r="D9" s="14">
        <v>18</v>
      </c>
      <c r="E9" s="14">
        <v>0</v>
      </c>
      <c r="F9" s="15">
        <v>7136</v>
      </c>
      <c r="G9" s="15">
        <v>900</v>
      </c>
      <c r="H9" s="15">
        <v>6237</v>
      </c>
      <c r="I9" s="15">
        <v>0</v>
      </c>
      <c r="J9" s="15">
        <f t="shared" si="1"/>
        <v>237.86666666666667</v>
      </c>
      <c r="K9" s="15">
        <f t="shared" si="1"/>
        <v>75</v>
      </c>
      <c r="L9" s="15">
        <f t="shared" si="1"/>
        <v>346.5</v>
      </c>
      <c r="M9" s="15">
        <v>0</v>
      </c>
    </row>
    <row r="10" spans="1:13" s="16" customFormat="1" ht="9.6" x14ac:dyDescent="0.2">
      <c r="A10" s="13" t="s">
        <v>97</v>
      </c>
      <c r="B10" s="14">
        <v>30</v>
      </c>
      <c r="C10" s="14">
        <v>6</v>
      </c>
      <c r="D10" s="14">
        <v>18</v>
      </c>
      <c r="E10" s="14">
        <v>6</v>
      </c>
      <c r="F10" s="15">
        <v>20838</v>
      </c>
      <c r="G10" s="15">
        <v>600</v>
      </c>
      <c r="H10" s="15">
        <v>11244</v>
      </c>
      <c r="I10" s="15">
        <v>8995</v>
      </c>
      <c r="J10" s="15">
        <f t="shared" si="1"/>
        <v>694.6</v>
      </c>
      <c r="K10" s="15">
        <f t="shared" si="1"/>
        <v>100</v>
      </c>
      <c r="L10" s="15">
        <f t="shared" si="1"/>
        <v>624.66666666666663</v>
      </c>
      <c r="M10" s="15">
        <f>I10/E10</f>
        <v>1499.1666666666667</v>
      </c>
    </row>
    <row r="11" spans="1:13" s="16" customFormat="1" ht="9.6" x14ac:dyDescent="0.2">
      <c r="A11" s="13" t="s">
        <v>276</v>
      </c>
      <c r="B11" s="14">
        <v>96</v>
      </c>
      <c r="C11" s="14">
        <v>42</v>
      </c>
      <c r="D11" s="14">
        <v>54</v>
      </c>
      <c r="E11" s="14">
        <v>0</v>
      </c>
      <c r="F11" s="15">
        <v>48813</v>
      </c>
      <c r="G11" s="15">
        <v>23688</v>
      </c>
      <c r="H11" s="15">
        <v>25127</v>
      </c>
      <c r="I11" s="15">
        <v>0</v>
      </c>
      <c r="J11" s="15">
        <f t="shared" si="1"/>
        <v>508.46875</v>
      </c>
      <c r="K11" s="15">
        <f t="shared" si="1"/>
        <v>564</v>
      </c>
      <c r="L11" s="15">
        <f t="shared" si="1"/>
        <v>465.31481481481484</v>
      </c>
      <c r="M11" s="15">
        <v>0</v>
      </c>
    </row>
    <row r="12" spans="1:13" s="16" customFormat="1" ht="9.6" x14ac:dyDescent="0.2">
      <c r="A12" s="21" t="s">
        <v>229</v>
      </c>
      <c r="B12" s="22"/>
      <c r="C12" s="22"/>
      <c r="D12" s="22"/>
      <c r="E12" s="22"/>
      <c r="F12" s="23"/>
      <c r="G12" s="23"/>
      <c r="H12" s="23"/>
      <c r="I12" s="23"/>
      <c r="J12" s="23"/>
      <c r="K12" s="23"/>
      <c r="L12" s="23"/>
      <c r="M12" s="23"/>
    </row>
    <row r="13" spans="1:13" s="16" customFormat="1" ht="9.6" x14ac:dyDescent="0.2">
      <c r="A13" s="13"/>
      <c r="B13" s="14"/>
      <c r="C13" s="14"/>
      <c r="D13" s="14"/>
      <c r="E13" s="14"/>
      <c r="F13" s="15"/>
      <c r="G13" s="15"/>
      <c r="H13" s="15"/>
      <c r="I13" s="15"/>
      <c r="J13" s="15"/>
      <c r="K13" s="15"/>
      <c r="L13" s="15"/>
      <c r="M13" s="15"/>
    </row>
    <row r="14" spans="1:13" s="16" customFormat="1" ht="9.6" x14ac:dyDescent="0.2">
      <c r="A14" s="13"/>
      <c r="B14" s="14"/>
      <c r="C14" s="14"/>
      <c r="D14" s="14"/>
      <c r="E14" s="14"/>
      <c r="F14" s="15"/>
      <c r="G14" s="15"/>
      <c r="H14" s="15"/>
      <c r="I14" s="15"/>
      <c r="J14" s="15"/>
      <c r="K14" s="15"/>
      <c r="L14" s="15"/>
      <c r="M14" s="15"/>
    </row>
  </sheetData>
  <mergeCells count="3">
    <mergeCell ref="B2:E2"/>
    <mergeCell ref="F2:I2"/>
    <mergeCell ref="J2:M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46E77-3ABF-45A5-AD50-0C3F316C5711}">
  <dimension ref="A1:M15"/>
  <sheetViews>
    <sheetView view="pageBreakPreview" zoomScale="150" zoomScaleNormal="100" zoomScaleSheetLayoutView="150" workbookViewId="0">
      <selection activeCell="A2" sqref="A2"/>
    </sheetView>
  </sheetViews>
  <sheetFormatPr defaultRowHeight="14.4" x14ac:dyDescent="0.3"/>
  <cols>
    <col min="1" max="1" width="15.88671875" customWidth="1"/>
    <col min="2" max="5" width="5.109375" customWidth="1"/>
    <col min="6" max="9" width="7.77734375" customWidth="1"/>
    <col min="10" max="13" width="5.33203125" customWidth="1"/>
  </cols>
  <sheetData>
    <row r="1" spans="1:13" s="16" customFormat="1" ht="9.6" x14ac:dyDescent="0.2">
      <c r="A1" s="13" t="s">
        <v>325</v>
      </c>
      <c r="B1" s="14"/>
      <c r="C1" s="14"/>
      <c r="D1" s="14"/>
      <c r="E1" s="14"/>
      <c r="F1" s="15"/>
      <c r="G1" s="15"/>
      <c r="H1" s="15"/>
      <c r="I1" s="15"/>
      <c r="J1" s="15"/>
      <c r="K1" s="15"/>
      <c r="L1" s="15"/>
      <c r="M1" s="15"/>
    </row>
    <row r="2" spans="1:13" s="16" customFormat="1" ht="9.6" x14ac:dyDescent="0.2">
      <c r="A2" s="17" t="s">
        <v>274</v>
      </c>
      <c r="B2" s="45" t="s">
        <v>226</v>
      </c>
      <c r="C2" s="45"/>
      <c r="D2" s="45"/>
      <c r="E2" s="45"/>
      <c r="F2" s="45" t="s">
        <v>306</v>
      </c>
      <c r="G2" s="45"/>
      <c r="H2" s="45"/>
      <c r="I2" s="45"/>
      <c r="J2" s="45" t="s">
        <v>307</v>
      </c>
      <c r="K2" s="45"/>
      <c r="L2" s="45"/>
      <c r="M2" s="46"/>
    </row>
    <row r="3" spans="1:13" s="16" customFormat="1" ht="9.6" x14ac:dyDescent="0.2">
      <c r="A3" s="18" t="s">
        <v>275</v>
      </c>
      <c r="B3" s="19" t="s">
        <v>0</v>
      </c>
      <c r="C3" s="19" t="s">
        <v>230</v>
      </c>
      <c r="D3" s="19" t="s">
        <v>231</v>
      </c>
      <c r="E3" s="19" t="s">
        <v>1</v>
      </c>
      <c r="F3" s="19" t="s">
        <v>0</v>
      </c>
      <c r="G3" s="19" t="s">
        <v>230</v>
      </c>
      <c r="H3" s="19" t="s">
        <v>231</v>
      </c>
      <c r="I3" s="19" t="s">
        <v>1</v>
      </c>
      <c r="J3" s="19" t="s">
        <v>0</v>
      </c>
      <c r="K3" s="19" t="s">
        <v>230</v>
      </c>
      <c r="L3" s="19" t="s">
        <v>231</v>
      </c>
      <c r="M3" s="20" t="s">
        <v>1</v>
      </c>
    </row>
    <row r="4" spans="1:13" s="16" customFormat="1" ht="9.6" x14ac:dyDescent="0.2">
      <c r="A4" s="13" t="s">
        <v>98</v>
      </c>
      <c r="B4" s="14">
        <v>828</v>
      </c>
      <c r="C4" s="14">
        <v>366</v>
      </c>
      <c r="D4" s="14">
        <v>456</v>
      </c>
      <c r="E4" s="14">
        <v>6</v>
      </c>
      <c r="F4" s="15">
        <v>1499471</v>
      </c>
      <c r="G4" s="15">
        <v>582656</v>
      </c>
      <c r="H4" s="15">
        <v>871841</v>
      </c>
      <c r="I4" s="15">
        <v>44975</v>
      </c>
      <c r="J4" s="15">
        <f>F4/B4</f>
        <v>1810.9553140096618</v>
      </c>
      <c r="K4" s="15">
        <f>G4/C4</f>
        <v>1591.9562841530055</v>
      </c>
      <c r="L4" s="15">
        <f>H4/D4</f>
        <v>1911.9320175438597</v>
      </c>
      <c r="M4" s="15">
        <f>I4/E4</f>
        <v>7495.833333333333</v>
      </c>
    </row>
    <row r="5" spans="1:13" s="16" customFormat="1" ht="9.6" x14ac:dyDescent="0.2">
      <c r="A5" s="13" t="s">
        <v>99</v>
      </c>
      <c r="B5" s="14">
        <v>420</v>
      </c>
      <c r="C5" s="14">
        <v>198</v>
      </c>
      <c r="D5" s="14">
        <v>222</v>
      </c>
      <c r="E5" s="14">
        <v>0</v>
      </c>
      <c r="F5" s="15">
        <v>310268</v>
      </c>
      <c r="G5" s="15">
        <v>174204</v>
      </c>
      <c r="H5" s="15">
        <v>136066</v>
      </c>
      <c r="I5" s="15">
        <v>0</v>
      </c>
      <c r="J5" s="15">
        <f t="shared" ref="J5:L12" si="0">F5/B5</f>
        <v>738.73333333333335</v>
      </c>
      <c r="K5" s="15">
        <f t="shared" si="0"/>
        <v>879.81818181818187</v>
      </c>
      <c r="L5" s="15">
        <f t="shared" si="0"/>
        <v>612.90990990990986</v>
      </c>
      <c r="M5" s="15">
        <v>0</v>
      </c>
    </row>
    <row r="6" spans="1:13" s="16" customFormat="1" ht="9.6" x14ac:dyDescent="0.2">
      <c r="A6" s="13" t="s">
        <v>100</v>
      </c>
      <c r="B6" s="14">
        <v>72</v>
      </c>
      <c r="C6" s="14">
        <v>30</v>
      </c>
      <c r="D6" s="14">
        <v>42</v>
      </c>
      <c r="E6" s="14">
        <v>0</v>
      </c>
      <c r="F6" s="15">
        <v>13253</v>
      </c>
      <c r="G6" s="15">
        <v>6776</v>
      </c>
      <c r="H6" s="15">
        <v>6477</v>
      </c>
      <c r="I6" s="15">
        <v>0</v>
      </c>
      <c r="J6" s="15">
        <f t="shared" si="0"/>
        <v>184.06944444444446</v>
      </c>
      <c r="K6" s="15">
        <f t="shared" si="0"/>
        <v>225.86666666666667</v>
      </c>
      <c r="L6" s="15">
        <f t="shared" si="0"/>
        <v>154.21428571428572</v>
      </c>
      <c r="M6" s="15">
        <v>0</v>
      </c>
    </row>
    <row r="7" spans="1:13" s="16" customFormat="1" ht="9.6" x14ac:dyDescent="0.2">
      <c r="A7" s="13" t="s">
        <v>101</v>
      </c>
      <c r="B7" s="14">
        <v>126</v>
      </c>
      <c r="C7" s="14">
        <v>30</v>
      </c>
      <c r="D7" s="14">
        <v>72</v>
      </c>
      <c r="E7" s="14">
        <v>24</v>
      </c>
      <c r="F7" s="15">
        <v>18350</v>
      </c>
      <c r="G7" s="15">
        <v>6537</v>
      </c>
      <c r="H7" s="15">
        <v>8605</v>
      </c>
      <c r="I7" s="15">
        <v>3208</v>
      </c>
      <c r="J7" s="15">
        <f t="shared" si="0"/>
        <v>145.63492063492063</v>
      </c>
      <c r="K7" s="15">
        <f t="shared" si="0"/>
        <v>217.9</v>
      </c>
      <c r="L7" s="15">
        <f t="shared" si="0"/>
        <v>119.51388888888889</v>
      </c>
      <c r="M7" s="15">
        <f>I7/E7</f>
        <v>133.66666666666666</v>
      </c>
    </row>
    <row r="8" spans="1:13" s="16" customFormat="1" ht="9.6" x14ac:dyDescent="0.2">
      <c r="A8" s="13" t="s">
        <v>102</v>
      </c>
      <c r="B8" s="14">
        <v>36</v>
      </c>
      <c r="C8" s="14">
        <v>12</v>
      </c>
      <c r="D8" s="14">
        <v>24</v>
      </c>
      <c r="E8" s="14">
        <v>0</v>
      </c>
      <c r="F8" s="15">
        <v>7706</v>
      </c>
      <c r="G8" s="15">
        <v>5158</v>
      </c>
      <c r="H8" s="15">
        <v>2548</v>
      </c>
      <c r="I8" s="15">
        <v>0</v>
      </c>
      <c r="J8" s="15">
        <f t="shared" si="0"/>
        <v>214.05555555555554</v>
      </c>
      <c r="K8" s="15">
        <f t="shared" si="0"/>
        <v>429.83333333333331</v>
      </c>
      <c r="L8" s="15">
        <f t="shared" si="0"/>
        <v>106.16666666666667</v>
      </c>
      <c r="M8" s="15">
        <v>0</v>
      </c>
    </row>
    <row r="9" spans="1:13" s="16" customFormat="1" ht="9.6" x14ac:dyDescent="0.2">
      <c r="A9" s="13" t="s">
        <v>103</v>
      </c>
      <c r="B9" s="14">
        <v>36</v>
      </c>
      <c r="C9" s="14">
        <v>6</v>
      </c>
      <c r="D9" s="14">
        <v>30</v>
      </c>
      <c r="E9" s="14">
        <v>0</v>
      </c>
      <c r="F9" s="15">
        <v>34091</v>
      </c>
      <c r="G9" s="15">
        <v>29983</v>
      </c>
      <c r="H9" s="15">
        <v>4108</v>
      </c>
      <c r="I9" s="15">
        <v>0</v>
      </c>
      <c r="J9" s="15">
        <f t="shared" si="0"/>
        <v>946.97222222222217</v>
      </c>
      <c r="K9" s="15">
        <f t="shared" si="0"/>
        <v>4997.166666666667</v>
      </c>
      <c r="L9" s="15">
        <f t="shared" si="0"/>
        <v>136.93333333333334</v>
      </c>
      <c r="M9" s="15">
        <v>0</v>
      </c>
    </row>
    <row r="10" spans="1:13" s="16" customFormat="1" ht="9.6" x14ac:dyDescent="0.2">
      <c r="A10" s="13" t="s">
        <v>104</v>
      </c>
      <c r="B10" s="14">
        <v>18</v>
      </c>
      <c r="C10" s="14">
        <v>6</v>
      </c>
      <c r="D10" s="14">
        <v>12</v>
      </c>
      <c r="E10" s="14">
        <v>0</v>
      </c>
      <c r="F10" s="15">
        <v>2339</v>
      </c>
      <c r="G10" s="15">
        <v>600</v>
      </c>
      <c r="H10" s="15">
        <v>1739</v>
      </c>
      <c r="I10" s="15">
        <v>0</v>
      </c>
      <c r="J10" s="15">
        <f t="shared" si="0"/>
        <v>129.94444444444446</v>
      </c>
      <c r="K10" s="15">
        <f t="shared" si="0"/>
        <v>100</v>
      </c>
      <c r="L10" s="15">
        <f t="shared" si="0"/>
        <v>144.91666666666666</v>
      </c>
      <c r="M10" s="15">
        <v>0</v>
      </c>
    </row>
    <row r="11" spans="1:13" s="16" customFormat="1" ht="9.6" x14ac:dyDescent="0.2">
      <c r="A11" s="13" t="s">
        <v>105</v>
      </c>
      <c r="B11" s="14">
        <v>24</v>
      </c>
      <c r="C11" s="14">
        <v>12</v>
      </c>
      <c r="D11" s="14">
        <v>12</v>
      </c>
      <c r="E11" s="14">
        <v>0</v>
      </c>
      <c r="F11" s="15">
        <v>3046</v>
      </c>
      <c r="G11" s="15">
        <v>959</v>
      </c>
      <c r="H11" s="15">
        <v>2087</v>
      </c>
      <c r="I11" s="15">
        <v>0</v>
      </c>
      <c r="J11" s="15">
        <f t="shared" si="0"/>
        <v>126.91666666666667</v>
      </c>
      <c r="K11" s="15">
        <f t="shared" si="0"/>
        <v>79.916666666666671</v>
      </c>
      <c r="L11" s="15">
        <f t="shared" si="0"/>
        <v>173.91666666666666</v>
      </c>
      <c r="M11" s="15">
        <v>0</v>
      </c>
    </row>
    <row r="12" spans="1:13" s="16" customFormat="1" ht="9.6" x14ac:dyDescent="0.2">
      <c r="A12" s="13" t="s">
        <v>106</v>
      </c>
      <c r="B12" s="14">
        <v>60</v>
      </c>
      <c r="C12" s="14">
        <v>30</v>
      </c>
      <c r="D12" s="14">
        <v>24</v>
      </c>
      <c r="E12" s="14">
        <v>6</v>
      </c>
      <c r="F12" s="15">
        <v>22817</v>
      </c>
      <c r="G12" s="15">
        <v>18530</v>
      </c>
      <c r="H12" s="15">
        <v>2489</v>
      </c>
      <c r="I12" s="15">
        <v>1799</v>
      </c>
      <c r="J12" s="15">
        <f t="shared" si="0"/>
        <v>380.28333333333336</v>
      </c>
      <c r="K12" s="15">
        <f t="shared" si="0"/>
        <v>617.66666666666663</v>
      </c>
      <c r="L12" s="15">
        <f t="shared" si="0"/>
        <v>103.70833333333333</v>
      </c>
      <c r="M12" s="15">
        <f>I12/E12</f>
        <v>299.83333333333331</v>
      </c>
    </row>
    <row r="13" spans="1:13" s="16" customFormat="1" ht="9.6" x14ac:dyDescent="0.2">
      <c r="A13" s="21" t="s">
        <v>229</v>
      </c>
      <c r="B13" s="22"/>
      <c r="C13" s="22"/>
      <c r="D13" s="22"/>
      <c r="E13" s="22"/>
      <c r="F13" s="23"/>
      <c r="G13" s="23"/>
      <c r="H13" s="23"/>
      <c r="I13" s="23"/>
      <c r="J13" s="23"/>
      <c r="K13" s="23"/>
      <c r="L13" s="23"/>
      <c r="M13" s="23"/>
    </row>
    <row r="14" spans="1:13" s="16" customFormat="1" ht="9.6" x14ac:dyDescent="0.2">
      <c r="A14" s="13"/>
      <c r="B14" s="14"/>
      <c r="C14" s="14"/>
      <c r="D14" s="14"/>
      <c r="E14" s="14"/>
      <c r="F14" s="15"/>
      <c r="G14" s="15"/>
      <c r="H14" s="15"/>
      <c r="I14" s="15"/>
      <c r="J14" s="15"/>
      <c r="K14" s="15"/>
      <c r="L14" s="15"/>
      <c r="M14" s="15"/>
    </row>
    <row r="15" spans="1:13" s="16" customFormat="1" ht="9.6" x14ac:dyDescent="0.2">
      <c r="A15" s="13"/>
      <c r="B15" s="14"/>
      <c r="C15" s="14"/>
      <c r="D15" s="14"/>
      <c r="E15" s="14"/>
      <c r="F15" s="15"/>
      <c r="G15" s="15"/>
      <c r="H15" s="15"/>
      <c r="I15" s="15"/>
      <c r="J15" s="15"/>
      <c r="K15" s="15"/>
      <c r="L15" s="15"/>
      <c r="M15" s="15"/>
    </row>
  </sheetData>
  <mergeCells count="3">
    <mergeCell ref="B2:E2"/>
    <mergeCell ref="F2:I2"/>
    <mergeCell ref="J2:M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A5351-4BCA-4331-BE71-479361249E86}">
  <dimension ref="A1:M31"/>
  <sheetViews>
    <sheetView view="pageBreakPreview" zoomScale="150" zoomScaleNormal="100" zoomScaleSheetLayoutView="150" workbookViewId="0">
      <selection activeCell="A2" sqref="A2"/>
    </sheetView>
  </sheetViews>
  <sheetFormatPr defaultRowHeight="14.4" x14ac:dyDescent="0.3"/>
  <cols>
    <col min="1" max="1" width="15.88671875" customWidth="1"/>
    <col min="2" max="5" width="5.109375" customWidth="1"/>
    <col min="6" max="9" width="7.77734375" customWidth="1"/>
    <col min="10" max="13" width="5.33203125" customWidth="1"/>
  </cols>
  <sheetData>
    <row r="1" spans="1:13" s="16" customFormat="1" ht="9.6" x14ac:dyDescent="0.2">
      <c r="A1" s="13" t="s">
        <v>326</v>
      </c>
      <c r="B1" s="14"/>
      <c r="C1" s="14"/>
      <c r="D1" s="14"/>
      <c r="E1" s="14"/>
      <c r="F1" s="15"/>
      <c r="G1" s="15"/>
      <c r="H1" s="15"/>
      <c r="I1" s="15"/>
      <c r="J1" s="15"/>
      <c r="K1" s="15"/>
      <c r="L1" s="15"/>
      <c r="M1" s="15"/>
    </row>
    <row r="2" spans="1:13" s="16" customFormat="1" ht="9.6" x14ac:dyDescent="0.2">
      <c r="A2" s="17"/>
      <c r="B2" s="45" t="s">
        <v>226</v>
      </c>
      <c r="C2" s="45"/>
      <c r="D2" s="45"/>
      <c r="E2" s="45"/>
      <c r="F2" s="45" t="s">
        <v>306</v>
      </c>
      <c r="G2" s="45"/>
      <c r="H2" s="45"/>
      <c r="I2" s="45"/>
      <c r="J2" s="45" t="s">
        <v>307</v>
      </c>
      <c r="K2" s="45"/>
      <c r="L2" s="45"/>
      <c r="M2" s="46"/>
    </row>
    <row r="3" spans="1:13" s="16" customFormat="1" ht="9.6" x14ac:dyDescent="0.2">
      <c r="A3" s="18" t="s">
        <v>273</v>
      </c>
      <c r="B3" s="19" t="s">
        <v>0</v>
      </c>
      <c r="C3" s="19" t="s">
        <v>230</v>
      </c>
      <c r="D3" s="19" t="s">
        <v>231</v>
      </c>
      <c r="E3" s="19" t="s">
        <v>1</v>
      </c>
      <c r="F3" s="19" t="s">
        <v>0</v>
      </c>
      <c r="G3" s="19" t="s">
        <v>230</v>
      </c>
      <c r="H3" s="19" t="s">
        <v>231</v>
      </c>
      <c r="I3" s="19" t="s">
        <v>1</v>
      </c>
      <c r="J3" s="19" t="s">
        <v>0</v>
      </c>
      <c r="K3" s="19" t="s">
        <v>230</v>
      </c>
      <c r="L3" s="19" t="s">
        <v>231</v>
      </c>
      <c r="M3" s="20" t="s">
        <v>1</v>
      </c>
    </row>
    <row r="4" spans="1:13" s="16" customFormat="1" ht="9.6" x14ac:dyDescent="0.2">
      <c r="A4" s="13" t="s">
        <v>107</v>
      </c>
      <c r="B4" s="14">
        <v>1325</v>
      </c>
      <c r="C4" s="14">
        <v>558</v>
      </c>
      <c r="D4" s="14">
        <v>762</v>
      </c>
      <c r="E4" s="14">
        <v>6</v>
      </c>
      <c r="F4" s="15">
        <v>249078</v>
      </c>
      <c r="G4" s="15">
        <v>102088</v>
      </c>
      <c r="H4" s="15">
        <v>146091</v>
      </c>
      <c r="I4" s="15">
        <v>900</v>
      </c>
      <c r="J4" s="15">
        <f t="shared" ref="J4:M11" si="0">F4/B4</f>
        <v>187.9833962264151</v>
      </c>
      <c r="K4" s="15">
        <f t="shared" si="0"/>
        <v>182.95340501792114</v>
      </c>
      <c r="L4" s="15">
        <f t="shared" si="0"/>
        <v>191.72047244094489</v>
      </c>
      <c r="M4" s="15">
        <f t="shared" si="0"/>
        <v>150</v>
      </c>
    </row>
    <row r="5" spans="1:13" s="16" customFormat="1" ht="9.6" x14ac:dyDescent="0.2">
      <c r="A5" s="13" t="s">
        <v>108</v>
      </c>
      <c r="B5" s="14">
        <v>2309</v>
      </c>
      <c r="C5" s="14">
        <v>954</v>
      </c>
      <c r="D5" s="14">
        <v>1320</v>
      </c>
      <c r="E5" s="14">
        <v>36</v>
      </c>
      <c r="F5" s="15">
        <v>294533</v>
      </c>
      <c r="G5" s="15">
        <v>132850</v>
      </c>
      <c r="H5" s="15">
        <v>157455</v>
      </c>
      <c r="I5" s="15">
        <v>4227</v>
      </c>
      <c r="J5" s="15">
        <f t="shared" si="0"/>
        <v>127.55868341273279</v>
      </c>
      <c r="K5" s="15">
        <f t="shared" si="0"/>
        <v>139.25576519916143</v>
      </c>
      <c r="L5" s="15">
        <f t="shared" si="0"/>
        <v>119.28409090909091</v>
      </c>
      <c r="M5" s="15">
        <f t="shared" si="0"/>
        <v>117.41666666666667</v>
      </c>
    </row>
    <row r="6" spans="1:13" s="16" customFormat="1" ht="9.6" x14ac:dyDescent="0.2">
      <c r="A6" s="13" t="s">
        <v>109</v>
      </c>
      <c r="B6" s="14">
        <v>3292</v>
      </c>
      <c r="C6" s="14">
        <v>1614</v>
      </c>
      <c r="D6" s="14">
        <v>1631</v>
      </c>
      <c r="E6" s="14">
        <v>48</v>
      </c>
      <c r="F6" s="15">
        <v>373605</v>
      </c>
      <c r="G6" s="15">
        <v>181867</v>
      </c>
      <c r="H6" s="15">
        <v>187049</v>
      </c>
      <c r="I6" s="15">
        <v>4690</v>
      </c>
      <c r="J6" s="15">
        <f t="shared" si="0"/>
        <v>113.48876063183475</v>
      </c>
      <c r="K6" s="15">
        <f t="shared" si="0"/>
        <v>112.680916976456</v>
      </c>
      <c r="L6" s="15">
        <f t="shared" si="0"/>
        <v>114.68362967504598</v>
      </c>
      <c r="M6" s="15">
        <f t="shared" si="0"/>
        <v>97.708333333333329</v>
      </c>
    </row>
    <row r="7" spans="1:13" s="16" customFormat="1" ht="9.6" x14ac:dyDescent="0.2">
      <c r="A7" s="13" t="s">
        <v>110</v>
      </c>
      <c r="B7" s="14">
        <v>2633</v>
      </c>
      <c r="C7" s="14">
        <v>1164</v>
      </c>
      <c r="D7" s="14">
        <v>1428</v>
      </c>
      <c r="E7" s="14">
        <v>42</v>
      </c>
      <c r="F7" s="15">
        <v>300338</v>
      </c>
      <c r="G7" s="15">
        <v>137420</v>
      </c>
      <c r="H7" s="15">
        <v>156165</v>
      </c>
      <c r="I7" s="15">
        <v>6753</v>
      </c>
      <c r="J7" s="15">
        <f t="shared" si="0"/>
        <v>114.06684390429169</v>
      </c>
      <c r="K7" s="15">
        <f t="shared" si="0"/>
        <v>118.05841924398625</v>
      </c>
      <c r="L7" s="15">
        <f t="shared" si="0"/>
        <v>109.35924369747899</v>
      </c>
      <c r="M7" s="15">
        <f t="shared" si="0"/>
        <v>160.78571428571428</v>
      </c>
    </row>
    <row r="8" spans="1:13" s="16" customFormat="1" ht="9.6" x14ac:dyDescent="0.2">
      <c r="A8" s="13" t="s">
        <v>111</v>
      </c>
      <c r="B8" s="14">
        <v>1967</v>
      </c>
      <c r="C8" s="14">
        <v>720</v>
      </c>
      <c r="D8" s="14">
        <v>1212</v>
      </c>
      <c r="E8" s="14">
        <v>36</v>
      </c>
      <c r="F8" s="15">
        <v>157437</v>
      </c>
      <c r="G8" s="15">
        <v>64956</v>
      </c>
      <c r="H8" s="15">
        <v>88493</v>
      </c>
      <c r="I8" s="15">
        <v>3989</v>
      </c>
      <c r="J8" s="15">
        <f t="shared" si="0"/>
        <v>80.039145907473312</v>
      </c>
      <c r="K8" s="15">
        <f t="shared" si="0"/>
        <v>90.216666666666669</v>
      </c>
      <c r="L8" s="15">
        <f t="shared" si="0"/>
        <v>73.014026402640269</v>
      </c>
      <c r="M8" s="15">
        <f t="shared" si="0"/>
        <v>110.80555555555556</v>
      </c>
    </row>
    <row r="9" spans="1:13" s="16" customFormat="1" ht="9.6" x14ac:dyDescent="0.2">
      <c r="A9" s="13" t="s">
        <v>112</v>
      </c>
      <c r="B9" s="14">
        <v>947</v>
      </c>
      <c r="C9" s="14">
        <v>372</v>
      </c>
      <c r="D9" s="14">
        <v>558</v>
      </c>
      <c r="E9" s="14">
        <v>18</v>
      </c>
      <c r="F9" s="15">
        <v>146097</v>
      </c>
      <c r="G9" s="15">
        <v>51440</v>
      </c>
      <c r="H9" s="15">
        <v>91360</v>
      </c>
      <c r="I9" s="15">
        <v>3299</v>
      </c>
      <c r="J9" s="15">
        <f t="shared" si="0"/>
        <v>154.27349524815205</v>
      </c>
      <c r="K9" s="15">
        <f t="shared" si="0"/>
        <v>138.27956989247312</v>
      </c>
      <c r="L9" s="15">
        <f t="shared" si="0"/>
        <v>163.72759856630825</v>
      </c>
      <c r="M9" s="15">
        <f t="shared" si="0"/>
        <v>183.27777777777777</v>
      </c>
    </row>
    <row r="10" spans="1:13" s="16" customFormat="1" ht="9.6" x14ac:dyDescent="0.2">
      <c r="A10" s="13" t="s">
        <v>113</v>
      </c>
      <c r="B10" s="14">
        <v>2878</v>
      </c>
      <c r="C10" s="14">
        <v>1464</v>
      </c>
      <c r="D10" s="14">
        <v>1368</v>
      </c>
      <c r="E10" s="14">
        <v>48</v>
      </c>
      <c r="F10" s="15">
        <v>411223</v>
      </c>
      <c r="G10" s="15">
        <v>202388</v>
      </c>
      <c r="H10" s="15">
        <v>199539</v>
      </c>
      <c r="I10" s="15">
        <v>9295</v>
      </c>
      <c r="J10" s="15">
        <f t="shared" si="0"/>
        <v>142.88498957609451</v>
      </c>
      <c r="K10" s="15">
        <f t="shared" si="0"/>
        <v>138.2431693989071</v>
      </c>
      <c r="L10" s="15">
        <f t="shared" si="0"/>
        <v>145.86184210526315</v>
      </c>
      <c r="M10" s="15">
        <f t="shared" si="0"/>
        <v>193.64583333333334</v>
      </c>
    </row>
    <row r="11" spans="1:13" s="16" customFormat="1" ht="9.6" x14ac:dyDescent="0.2">
      <c r="A11" s="13" t="s">
        <v>114</v>
      </c>
      <c r="B11" s="14">
        <v>977</v>
      </c>
      <c r="C11" s="14">
        <v>474</v>
      </c>
      <c r="D11" s="14">
        <v>468</v>
      </c>
      <c r="E11" s="14">
        <v>36</v>
      </c>
      <c r="F11" s="15">
        <v>127597</v>
      </c>
      <c r="G11" s="15">
        <v>58395</v>
      </c>
      <c r="H11" s="15">
        <v>63535</v>
      </c>
      <c r="I11" s="15">
        <v>5667</v>
      </c>
      <c r="J11" s="15">
        <f t="shared" si="0"/>
        <v>130.60081883316275</v>
      </c>
      <c r="K11" s="15">
        <f t="shared" si="0"/>
        <v>123.19620253164557</v>
      </c>
      <c r="L11" s="15">
        <f t="shared" si="0"/>
        <v>135.758547008547</v>
      </c>
      <c r="M11" s="15">
        <f t="shared" si="0"/>
        <v>157.41666666666666</v>
      </c>
    </row>
    <row r="12" spans="1:13" s="16" customFormat="1" ht="9.6" x14ac:dyDescent="0.2">
      <c r="A12" s="13"/>
      <c r="B12" s="14"/>
      <c r="C12" s="14"/>
      <c r="D12" s="14"/>
      <c r="E12" s="14"/>
      <c r="F12" s="15"/>
      <c r="G12" s="15"/>
      <c r="H12" s="15"/>
      <c r="I12" s="15"/>
      <c r="J12" s="15"/>
      <c r="K12" s="15"/>
      <c r="L12" s="15"/>
      <c r="M12" s="15"/>
    </row>
    <row r="13" spans="1:13" s="16" customFormat="1" ht="9.6" x14ac:dyDescent="0.2">
      <c r="A13" s="13" t="s">
        <v>115</v>
      </c>
      <c r="B13" s="14">
        <v>1589</v>
      </c>
      <c r="C13" s="14">
        <v>684</v>
      </c>
      <c r="D13" s="14">
        <v>888</v>
      </c>
      <c r="E13" s="14">
        <v>18</v>
      </c>
      <c r="F13" s="15">
        <v>284009</v>
      </c>
      <c r="G13" s="15">
        <v>124744</v>
      </c>
      <c r="H13" s="15">
        <v>157017</v>
      </c>
      <c r="I13" s="15">
        <v>2249</v>
      </c>
      <c r="J13" s="15">
        <f t="shared" ref="J13:M16" si="1">F13/B13</f>
        <v>178.73442416614222</v>
      </c>
      <c r="K13" s="15">
        <f t="shared" si="1"/>
        <v>182.37426900584796</v>
      </c>
      <c r="L13" s="15">
        <f t="shared" si="1"/>
        <v>176.82094594594594</v>
      </c>
      <c r="M13" s="15">
        <f t="shared" si="1"/>
        <v>124.94444444444444</v>
      </c>
    </row>
    <row r="14" spans="1:13" s="16" customFormat="1" ht="9.6" x14ac:dyDescent="0.2">
      <c r="A14" s="13" t="s">
        <v>116</v>
      </c>
      <c r="B14" s="14">
        <v>3886</v>
      </c>
      <c r="C14" s="14">
        <v>1548</v>
      </c>
      <c r="D14" s="14">
        <v>2291</v>
      </c>
      <c r="E14" s="14">
        <v>48</v>
      </c>
      <c r="F14" s="15">
        <v>729820</v>
      </c>
      <c r="G14" s="15">
        <v>317626</v>
      </c>
      <c r="H14" s="15">
        <v>403500</v>
      </c>
      <c r="I14" s="15">
        <v>8696</v>
      </c>
      <c r="J14" s="15">
        <f t="shared" si="1"/>
        <v>187.80751415337107</v>
      </c>
      <c r="K14" s="15">
        <f t="shared" si="1"/>
        <v>205.18475452196381</v>
      </c>
      <c r="L14" s="15">
        <f t="shared" si="1"/>
        <v>176.1239633347883</v>
      </c>
      <c r="M14" s="15">
        <f t="shared" si="1"/>
        <v>181.16666666666666</v>
      </c>
    </row>
    <row r="15" spans="1:13" s="16" customFormat="1" ht="9.6" x14ac:dyDescent="0.2">
      <c r="A15" s="13" t="s">
        <v>117</v>
      </c>
      <c r="B15" s="14">
        <v>1283</v>
      </c>
      <c r="C15" s="14">
        <v>834</v>
      </c>
      <c r="D15" s="14">
        <v>438</v>
      </c>
      <c r="E15" s="14">
        <v>12</v>
      </c>
      <c r="F15" s="15">
        <v>156196</v>
      </c>
      <c r="G15" s="15">
        <v>96797</v>
      </c>
      <c r="H15" s="15">
        <v>58108</v>
      </c>
      <c r="I15" s="15">
        <v>1289</v>
      </c>
      <c r="J15" s="15">
        <f t="shared" si="1"/>
        <v>121.74279033515199</v>
      </c>
      <c r="K15" s="15">
        <f t="shared" si="1"/>
        <v>116.06354916067146</v>
      </c>
      <c r="L15" s="15">
        <f t="shared" si="1"/>
        <v>132.66666666666666</v>
      </c>
      <c r="M15" s="15">
        <f t="shared" si="1"/>
        <v>107.41666666666667</v>
      </c>
    </row>
    <row r="16" spans="1:13" s="16" customFormat="1" ht="9.6" x14ac:dyDescent="0.2">
      <c r="A16" s="13" t="s">
        <v>118</v>
      </c>
      <c r="B16" s="14">
        <v>2513</v>
      </c>
      <c r="C16" s="14">
        <v>1182</v>
      </c>
      <c r="D16" s="14">
        <v>1284</v>
      </c>
      <c r="E16" s="14">
        <v>48</v>
      </c>
      <c r="F16" s="15">
        <v>262517</v>
      </c>
      <c r="G16" s="15">
        <v>133186</v>
      </c>
      <c r="H16" s="15">
        <v>123784</v>
      </c>
      <c r="I16" s="15">
        <v>5547</v>
      </c>
      <c r="J16" s="15">
        <f t="shared" si="1"/>
        <v>104.46358933545564</v>
      </c>
      <c r="K16" s="15">
        <f t="shared" si="1"/>
        <v>112.67851099830796</v>
      </c>
      <c r="L16" s="15">
        <f t="shared" si="1"/>
        <v>96.404984423676012</v>
      </c>
      <c r="M16" s="15">
        <f t="shared" si="1"/>
        <v>115.5625</v>
      </c>
    </row>
    <row r="17" spans="1:13" s="16" customFormat="1" ht="9.6" x14ac:dyDescent="0.2">
      <c r="A17" s="13" t="s">
        <v>119</v>
      </c>
      <c r="B17" s="14">
        <v>1103</v>
      </c>
      <c r="C17" s="14">
        <v>456</v>
      </c>
      <c r="D17" s="14">
        <v>648</v>
      </c>
      <c r="E17" s="14">
        <v>0</v>
      </c>
      <c r="F17" s="15">
        <v>116192</v>
      </c>
      <c r="G17" s="15">
        <v>46264</v>
      </c>
      <c r="H17" s="15">
        <v>69928</v>
      </c>
      <c r="I17" s="15">
        <v>0</v>
      </c>
      <c r="J17" s="15">
        <f t="shared" ref="J17:L20" si="2">F17/B17</f>
        <v>105.34179510426111</v>
      </c>
      <c r="K17" s="15">
        <f t="shared" si="2"/>
        <v>101.45614035087719</v>
      </c>
      <c r="L17" s="15">
        <f t="shared" si="2"/>
        <v>107.91358024691358</v>
      </c>
      <c r="M17" s="15">
        <v>0</v>
      </c>
    </row>
    <row r="18" spans="1:13" s="16" customFormat="1" ht="9.6" x14ac:dyDescent="0.2">
      <c r="A18" s="13" t="s">
        <v>120</v>
      </c>
      <c r="B18" s="14">
        <v>1535</v>
      </c>
      <c r="C18" s="14">
        <v>624</v>
      </c>
      <c r="D18" s="14">
        <v>888</v>
      </c>
      <c r="E18" s="14">
        <v>24</v>
      </c>
      <c r="F18" s="15">
        <v>270259</v>
      </c>
      <c r="G18" s="15">
        <v>96067</v>
      </c>
      <c r="H18" s="15">
        <v>169184</v>
      </c>
      <c r="I18" s="15">
        <v>5007</v>
      </c>
      <c r="J18" s="15">
        <f t="shared" si="2"/>
        <v>176.06449511400652</v>
      </c>
      <c r="K18" s="15">
        <f t="shared" si="2"/>
        <v>153.95352564102564</v>
      </c>
      <c r="L18" s="15">
        <f t="shared" si="2"/>
        <v>190.52252252252254</v>
      </c>
      <c r="M18" s="15">
        <f>I18/E18</f>
        <v>208.625</v>
      </c>
    </row>
    <row r="19" spans="1:13" s="16" customFormat="1" ht="9.6" x14ac:dyDescent="0.2">
      <c r="A19" s="13" t="s">
        <v>121</v>
      </c>
      <c r="B19" s="14">
        <v>2806</v>
      </c>
      <c r="C19" s="14">
        <v>1428</v>
      </c>
      <c r="D19" s="14">
        <v>1344</v>
      </c>
      <c r="E19" s="14">
        <v>36</v>
      </c>
      <c r="F19" s="15">
        <v>466260</v>
      </c>
      <c r="G19" s="15">
        <v>246741</v>
      </c>
      <c r="H19" s="15">
        <v>210657</v>
      </c>
      <c r="I19" s="15">
        <v>8864</v>
      </c>
      <c r="J19" s="15">
        <f t="shared" si="2"/>
        <v>166.16535994297934</v>
      </c>
      <c r="K19" s="15">
        <f t="shared" si="2"/>
        <v>172.78781512605042</v>
      </c>
      <c r="L19" s="15">
        <f t="shared" si="2"/>
        <v>156.73883928571428</v>
      </c>
      <c r="M19" s="15">
        <f>I19/E19</f>
        <v>246.22222222222223</v>
      </c>
    </row>
    <row r="20" spans="1:13" s="16" customFormat="1" ht="9.6" x14ac:dyDescent="0.2">
      <c r="A20" s="13" t="s">
        <v>122</v>
      </c>
      <c r="B20" s="14">
        <v>929</v>
      </c>
      <c r="C20" s="14">
        <v>390</v>
      </c>
      <c r="D20" s="14">
        <v>516</v>
      </c>
      <c r="E20" s="14">
        <v>24</v>
      </c>
      <c r="F20" s="15">
        <v>115352</v>
      </c>
      <c r="G20" s="15">
        <v>47913</v>
      </c>
      <c r="H20" s="15">
        <v>59823</v>
      </c>
      <c r="I20" s="15">
        <v>7616</v>
      </c>
      <c r="J20" s="15">
        <f t="shared" si="2"/>
        <v>124.16792249730894</v>
      </c>
      <c r="K20" s="15">
        <f t="shared" si="2"/>
        <v>122.85384615384615</v>
      </c>
      <c r="L20" s="15">
        <f t="shared" si="2"/>
        <v>115.93604651162791</v>
      </c>
      <c r="M20" s="15">
        <f>I20/E20</f>
        <v>317.33333333333331</v>
      </c>
    </row>
    <row r="21" spans="1:13" s="16" customFormat="1" ht="9.6" x14ac:dyDescent="0.2">
      <c r="A21" s="13"/>
      <c r="B21" s="14"/>
      <c r="C21" s="14"/>
      <c r="D21" s="14"/>
      <c r="E21" s="14"/>
      <c r="F21" s="15"/>
      <c r="G21" s="15"/>
      <c r="H21" s="15"/>
      <c r="I21" s="15"/>
      <c r="J21" s="15"/>
      <c r="K21" s="15"/>
      <c r="L21" s="15"/>
      <c r="M21" s="15"/>
    </row>
    <row r="22" spans="1:13" s="16" customFormat="1" ht="9.6" x14ac:dyDescent="0.2">
      <c r="A22" s="13" t="s">
        <v>286</v>
      </c>
      <c r="B22" s="14">
        <v>6656</v>
      </c>
      <c r="C22" s="14">
        <v>3119</v>
      </c>
      <c r="D22" s="14">
        <v>3461</v>
      </c>
      <c r="E22" s="14">
        <v>78</v>
      </c>
      <c r="F22" s="15">
        <v>709414</v>
      </c>
      <c r="G22" s="15">
        <v>362398</v>
      </c>
      <c r="H22" s="15">
        <v>336642</v>
      </c>
      <c r="I22" s="15">
        <v>10374</v>
      </c>
      <c r="J22" s="15">
        <f t="shared" ref="J22:M24" si="3">F22/B22</f>
        <v>106.58263221153847</v>
      </c>
      <c r="K22" s="15">
        <f t="shared" si="3"/>
        <v>116.19044565565886</v>
      </c>
      <c r="L22" s="15">
        <f t="shared" si="3"/>
        <v>97.267263796590584</v>
      </c>
      <c r="M22" s="15">
        <f t="shared" si="3"/>
        <v>133</v>
      </c>
    </row>
    <row r="23" spans="1:13" s="16" customFormat="1" ht="9.6" x14ac:dyDescent="0.2">
      <c r="A23" s="13" t="s">
        <v>287</v>
      </c>
      <c r="B23" s="14">
        <v>6177</v>
      </c>
      <c r="C23" s="14">
        <v>3035</v>
      </c>
      <c r="D23" s="14">
        <v>3077</v>
      </c>
      <c r="E23" s="14">
        <v>66</v>
      </c>
      <c r="F23" s="15">
        <v>641519</v>
      </c>
      <c r="G23" s="15">
        <v>303625</v>
      </c>
      <c r="H23" s="15">
        <v>327701</v>
      </c>
      <c r="I23" s="15">
        <v>10194</v>
      </c>
      <c r="J23" s="15">
        <f t="shared" si="3"/>
        <v>103.85607900275214</v>
      </c>
      <c r="K23" s="15">
        <f t="shared" si="3"/>
        <v>100.04118616144976</v>
      </c>
      <c r="L23" s="15">
        <f t="shared" si="3"/>
        <v>106.5001624959376</v>
      </c>
      <c r="M23" s="15">
        <f t="shared" si="3"/>
        <v>154.45454545454547</v>
      </c>
    </row>
    <row r="24" spans="1:13" s="16" customFormat="1" ht="9.6" x14ac:dyDescent="0.2">
      <c r="A24" s="13" t="s">
        <v>123</v>
      </c>
      <c r="B24" s="14">
        <v>576</v>
      </c>
      <c r="C24" s="14">
        <v>258</v>
      </c>
      <c r="D24" s="14">
        <v>294</v>
      </c>
      <c r="E24" s="14">
        <v>24</v>
      </c>
      <c r="F24" s="15">
        <v>66827</v>
      </c>
      <c r="G24" s="15">
        <v>25277</v>
      </c>
      <c r="H24" s="15">
        <v>39422</v>
      </c>
      <c r="I24" s="15">
        <v>2129</v>
      </c>
      <c r="J24" s="15">
        <f t="shared" si="3"/>
        <v>116.01909722222223</v>
      </c>
      <c r="K24" s="15">
        <f t="shared" si="3"/>
        <v>97.97286821705427</v>
      </c>
      <c r="L24" s="15">
        <f t="shared" si="3"/>
        <v>134.08843537414967</v>
      </c>
      <c r="M24" s="15">
        <f t="shared" si="3"/>
        <v>88.708333333333329</v>
      </c>
    </row>
    <row r="25" spans="1:13" s="16" customFormat="1" ht="9.6" x14ac:dyDescent="0.2">
      <c r="A25" s="13"/>
      <c r="B25" s="14"/>
      <c r="C25" s="14"/>
      <c r="D25" s="14"/>
      <c r="E25" s="14"/>
      <c r="F25" s="15"/>
      <c r="G25" s="15"/>
      <c r="H25" s="15"/>
      <c r="I25" s="15"/>
      <c r="J25" s="15"/>
      <c r="K25" s="15"/>
      <c r="L25" s="15"/>
      <c r="M25" s="15"/>
    </row>
    <row r="26" spans="1:13" s="16" customFormat="1" ht="9.6" x14ac:dyDescent="0.2">
      <c r="A26" s="13" t="s">
        <v>124</v>
      </c>
      <c r="B26" s="14">
        <v>240</v>
      </c>
      <c r="C26" s="14">
        <v>132</v>
      </c>
      <c r="D26" s="14">
        <v>96</v>
      </c>
      <c r="E26" s="14">
        <v>12</v>
      </c>
      <c r="F26" s="15">
        <v>27501</v>
      </c>
      <c r="G26" s="15">
        <v>13889</v>
      </c>
      <c r="H26" s="15">
        <v>13013</v>
      </c>
      <c r="I26" s="15">
        <v>600</v>
      </c>
      <c r="J26" s="15">
        <f t="shared" ref="J26:M29" si="4">F26/B26</f>
        <v>114.58750000000001</v>
      </c>
      <c r="K26" s="15">
        <f t="shared" si="4"/>
        <v>105.21969696969697</v>
      </c>
      <c r="L26" s="15">
        <f t="shared" si="4"/>
        <v>135.55208333333334</v>
      </c>
      <c r="M26" s="15">
        <f t="shared" si="4"/>
        <v>50</v>
      </c>
    </row>
    <row r="27" spans="1:13" s="16" customFormat="1" ht="9.6" x14ac:dyDescent="0.2">
      <c r="A27" s="13" t="s">
        <v>270</v>
      </c>
      <c r="B27" s="14">
        <v>588</v>
      </c>
      <c r="C27" s="14">
        <v>294</v>
      </c>
      <c r="D27" s="14">
        <v>282</v>
      </c>
      <c r="E27" s="14">
        <v>12</v>
      </c>
      <c r="F27" s="15">
        <v>87030</v>
      </c>
      <c r="G27" s="15">
        <v>37029</v>
      </c>
      <c r="H27" s="15">
        <v>48441</v>
      </c>
      <c r="I27" s="15">
        <v>1559</v>
      </c>
      <c r="J27" s="15">
        <f t="shared" si="4"/>
        <v>148.01020408163265</v>
      </c>
      <c r="K27" s="15">
        <f t="shared" si="4"/>
        <v>125.94897959183673</v>
      </c>
      <c r="L27" s="15">
        <f t="shared" si="4"/>
        <v>171.77659574468086</v>
      </c>
      <c r="M27" s="15">
        <f t="shared" si="4"/>
        <v>129.91666666666666</v>
      </c>
    </row>
    <row r="28" spans="1:13" s="16" customFormat="1" ht="9.6" x14ac:dyDescent="0.2">
      <c r="A28" s="13" t="s">
        <v>271</v>
      </c>
      <c r="B28" s="14">
        <v>840</v>
      </c>
      <c r="C28" s="14">
        <v>408</v>
      </c>
      <c r="D28" s="14">
        <v>408</v>
      </c>
      <c r="E28" s="14">
        <v>24</v>
      </c>
      <c r="F28" s="15">
        <v>150157</v>
      </c>
      <c r="G28" s="15">
        <v>69802</v>
      </c>
      <c r="H28" s="15">
        <v>75559</v>
      </c>
      <c r="I28" s="15">
        <v>4798</v>
      </c>
      <c r="J28" s="15">
        <f t="shared" si="4"/>
        <v>178.75833333333333</v>
      </c>
      <c r="K28" s="15">
        <f t="shared" si="4"/>
        <v>171.08333333333334</v>
      </c>
      <c r="L28" s="15">
        <f t="shared" si="4"/>
        <v>185.19362745098039</v>
      </c>
      <c r="M28" s="15">
        <f t="shared" si="4"/>
        <v>199.91666666666666</v>
      </c>
    </row>
    <row r="29" spans="1:13" s="16" customFormat="1" ht="9.6" x14ac:dyDescent="0.2">
      <c r="A29" s="13" t="s">
        <v>272</v>
      </c>
      <c r="B29" s="14">
        <v>1619</v>
      </c>
      <c r="C29" s="14">
        <v>720</v>
      </c>
      <c r="D29" s="14">
        <v>876</v>
      </c>
      <c r="E29" s="14">
        <v>24</v>
      </c>
      <c r="F29" s="15">
        <v>318658</v>
      </c>
      <c r="G29" s="15">
        <v>143273</v>
      </c>
      <c r="H29" s="15">
        <v>169688</v>
      </c>
      <c r="I29" s="15">
        <v>5697</v>
      </c>
      <c r="J29" s="15">
        <f t="shared" si="4"/>
        <v>196.82396541074738</v>
      </c>
      <c r="K29" s="15">
        <f t="shared" si="4"/>
        <v>198.99027777777778</v>
      </c>
      <c r="L29" s="15">
        <f t="shared" si="4"/>
        <v>193.70776255707761</v>
      </c>
      <c r="M29" s="15">
        <f t="shared" si="4"/>
        <v>237.375</v>
      </c>
    </row>
    <row r="30" spans="1:13" s="16" customFormat="1" ht="9.6" x14ac:dyDescent="0.2">
      <c r="A30" s="21" t="s">
        <v>229</v>
      </c>
      <c r="B30" s="22"/>
      <c r="C30" s="22"/>
      <c r="D30" s="22"/>
      <c r="E30" s="22"/>
      <c r="F30" s="23"/>
      <c r="G30" s="23"/>
      <c r="H30" s="23"/>
      <c r="I30" s="23"/>
      <c r="J30" s="23"/>
      <c r="K30" s="23"/>
      <c r="L30" s="23"/>
      <c r="M30" s="23"/>
    </row>
    <row r="31" spans="1:13" s="16" customFormat="1" ht="9.6" x14ac:dyDescent="0.2">
      <c r="A31" s="13"/>
      <c r="B31" s="14"/>
      <c r="C31" s="14"/>
      <c r="D31" s="14"/>
      <c r="E31" s="14"/>
      <c r="F31" s="15"/>
      <c r="G31" s="15"/>
      <c r="H31" s="15"/>
      <c r="I31" s="15"/>
      <c r="J31" s="15"/>
      <c r="K31" s="15"/>
      <c r="L31" s="15"/>
      <c r="M31" s="15"/>
    </row>
  </sheetData>
  <mergeCells count="3">
    <mergeCell ref="J2:M2"/>
    <mergeCell ref="B2:E2"/>
    <mergeCell ref="F2:I2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FF16A-C4C0-451F-B834-098AFCE930E2}">
  <dimension ref="A1:M13"/>
  <sheetViews>
    <sheetView view="pageBreakPreview" zoomScale="150" zoomScaleNormal="100" zoomScaleSheetLayoutView="150" workbookViewId="0">
      <selection activeCell="A2" sqref="A2"/>
    </sheetView>
  </sheetViews>
  <sheetFormatPr defaultRowHeight="14.4" x14ac:dyDescent="0.3"/>
  <cols>
    <col min="1" max="1" width="15.88671875" customWidth="1"/>
    <col min="2" max="5" width="5.109375" customWidth="1"/>
    <col min="6" max="9" width="7.77734375" customWidth="1"/>
    <col min="10" max="13" width="5.33203125" customWidth="1"/>
  </cols>
  <sheetData>
    <row r="1" spans="1:13" s="16" customFormat="1" ht="9.6" x14ac:dyDescent="0.2">
      <c r="A1" s="13" t="s">
        <v>327</v>
      </c>
      <c r="B1" s="14"/>
      <c r="C1" s="14"/>
      <c r="D1" s="14"/>
      <c r="E1" s="14"/>
      <c r="F1" s="15"/>
      <c r="G1" s="15"/>
      <c r="H1" s="15"/>
      <c r="I1" s="15"/>
      <c r="J1" s="15"/>
      <c r="K1" s="15"/>
      <c r="L1" s="15"/>
      <c r="M1" s="15"/>
    </row>
    <row r="2" spans="1:13" s="16" customFormat="1" ht="9.6" x14ac:dyDescent="0.2">
      <c r="A2" s="17" t="s">
        <v>268</v>
      </c>
      <c r="B2" s="45" t="s">
        <v>226</v>
      </c>
      <c r="C2" s="45"/>
      <c r="D2" s="45"/>
      <c r="E2" s="45"/>
      <c r="F2" s="45" t="s">
        <v>306</v>
      </c>
      <c r="G2" s="45"/>
      <c r="H2" s="45"/>
      <c r="I2" s="45"/>
      <c r="J2" s="45" t="s">
        <v>307</v>
      </c>
      <c r="K2" s="45"/>
      <c r="L2" s="45"/>
      <c r="M2" s="46"/>
    </row>
    <row r="3" spans="1:13" s="16" customFormat="1" ht="9.6" x14ac:dyDescent="0.2">
      <c r="A3" s="18" t="s">
        <v>269</v>
      </c>
      <c r="B3" s="19" t="s">
        <v>0</v>
      </c>
      <c r="C3" s="19" t="s">
        <v>230</v>
      </c>
      <c r="D3" s="19" t="s">
        <v>231</v>
      </c>
      <c r="E3" s="19" t="s">
        <v>1</v>
      </c>
      <c r="F3" s="19" t="s">
        <v>0</v>
      </c>
      <c r="G3" s="19" t="s">
        <v>230</v>
      </c>
      <c r="H3" s="19" t="s">
        <v>231</v>
      </c>
      <c r="I3" s="19" t="s">
        <v>1</v>
      </c>
      <c r="J3" s="19" t="s">
        <v>0</v>
      </c>
      <c r="K3" s="19" t="s">
        <v>230</v>
      </c>
      <c r="L3" s="19" t="s">
        <v>231</v>
      </c>
      <c r="M3" s="20" t="s">
        <v>1</v>
      </c>
    </row>
    <row r="4" spans="1:13" s="16" customFormat="1" ht="9.6" x14ac:dyDescent="0.2">
      <c r="A4" s="13" t="s">
        <v>125</v>
      </c>
      <c r="B4" s="14">
        <v>420</v>
      </c>
      <c r="C4" s="14">
        <v>210</v>
      </c>
      <c r="D4" s="14">
        <v>192</v>
      </c>
      <c r="E4" s="14">
        <v>18</v>
      </c>
      <c r="F4" s="15">
        <v>73597</v>
      </c>
      <c r="G4" s="15">
        <v>37798</v>
      </c>
      <c r="H4" s="15">
        <v>34601</v>
      </c>
      <c r="I4" s="15">
        <v>1200</v>
      </c>
      <c r="J4" s="15">
        <f t="shared" ref="J4:M5" si="0">F4/B4</f>
        <v>175.23095238095237</v>
      </c>
      <c r="K4" s="15">
        <f t="shared" si="0"/>
        <v>179.99047619047619</v>
      </c>
      <c r="L4" s="15">
        <f t="shared" si="0"/>
        <v>180.21354166666666</v>
      </c>
      <c r="M4" s="15">
        <f t="shared" si="0"/>
        <v>66.666666666666671</v>
      </c>
    </row>
    <row r="5" spans="1:13" s="16" customFormat="1" ht="9.6" x14ac:dyDescent="0.2">
      <c r="A5" s="13" t="s">
        <v>126</v>
      </c>
      <c r="B5" s="14">
        <v>762</v>
      </c>
      <c r="C5" s="14">
        <v>348</v>
      </c>
      <c r="D5" s="14">
        <v>402</v>
      </c>
      <c r="E5" s="14">
        <v>12</v>
      </c>
      <c r="F5" s="15">
        <v>193225</v>
      </c>
      <c r="G5" s="15">
        <v>115316</v>
      </c>
      <c r="H5" s="15">
        <v>75809</v>
      </c>
      <c r="I5" s="15">
        <v>2099</v>
      </c>
      <c r="J5" s="15">
        <f t="shared" si="0"/>
        <v>253.57611548556432</v>
      </c>
      <c r="K5" s="15">
        <f t="shared" si="0"/>
        <v>331.36781609195401</v>
      </c>
      <c r="L5" s="15">
        <f t="shared" si="0"/>
        <v>188.57960199004975</v>
      </c>
      <c r="M5" s="15">
        <f t="shared" si="0"/>
        <v>174.91666666666666</v>
      </c>
    </row>
    <row r="6" spans="1:13" s="16" customFormat="1" ht="9.6" x14ac:dyDescent="0.2">
      <c r="A6" s="13" t="s">
        <v>127</v>
      </c>
      <c r="B6" s="14">
        <v>120</v>
      </c>
      <c r="C6" s="14">
        <v>90</v>
      </c>
      <c r="D6" s="14">
        <v>30</v>
      </c>
      <c r="E6" s="14">
        <v>0</v>
      </c>
      <c r="F6" s="15">
        <v>6153</v>
      </c>
      <c r="G6" s="15">
        <v>5536</v>
      </c>
      <c r="H6" s="15">
        <v>618</v>
      </c>
      <c r="I6" s="15">
        <v>0</v>
      </c>
      <c r="J6" s="15">
        <f t="shared" ref="J6:L10" si="1">F6/B6</f>
        <v>51.274999999999999</v>
      </c>
      <c r="K6" s="15">
        <f t="shared" si="1"/>
        <v>61.511111111111113</v>
      </c>
      <c r="L6" s="15">
        <f t="shared" si="1"/>
        <v>20.6</v>
      </c>
      <c r="M6" s="15">
        <v>0</v>
      </c>
    </row>
    <row r="7" spans="1:13" s="16" customFormat="1" ht="9.6" x14ac:dyDescent="0.2">
      <c r="A7" s="13" t="s">
        <v>128</v>
      </c>
      <c r="B7" s="14">
        <v>1121</v>
      </c>
      <c r="C7" s="14">
        <v>522</v>
      </c>
      <c r="D7" s="14">
        <v>588</v>
      </c>
      <c r="E7" s="14">
        <v>12</v>
      </c>
      <c r="F7" s="15">
        <v>203240</v>
      </c>
      <c r="G7" s="15">
        <v>116653</v>
      </c>
      <c r="H7" s="15">
        <v>82388</v>
      </c>
      <c r="I7" s="15">
        <v>4198</v>
      </c>
      <c r="J7" s="15">
        <f t="shared" si="1"/>
        <v>181.30240856378234</v>
      </c>
      <c r="K7" s="15">
        <f t="shared" si="1"/>
        <v>223.47318007662835</v>
      </c>
      <c r="L7" s="15">
        <f t="shared" si="1"/>
        <v>140.1156462585034</v>
      </c>
      <c r="M7" s="15">
        <f>I7/E7</f>
        <v>349.83333333333331</v>
      </c>
    </row>
    <row r="8" spans="1:13" s="16" customFormat="1" ht="9.6" x14ac:dyDescent="0.2">
      <c r="A8" s="13" t="s">
        <v>129</v>
      </c>
      <c r="B8" s="14">
        <v>402</v>
      </c>
      <c r="C8" s="14">
        <v>192</v>
      </c>
      <c r="D8" s="14">
        <v>192</v>
      </c>
      <c r="E8" s="14">
        <v>18</v>
      </c>
      <c r="F8" s="15">
        <v>81009</v>
      </c>
      <c r="G8" s="15">
        <v>48124</v>
      </c>
      <c r="H8" s="15">
        <v>30817</v>
      </c>
      <c r="I8" s="15">
        <v>2069</v>
      </c>
      <c r="J8" s="15">
        <f t="shared" si="1"/>
        <v>201.51492537313433</v>
      </c>
      <c r="K8" s="15">
        <f t="shared" si="1"/>
        <v>250.64583333333334</v>
      </c>
      <c r="L8" s="15">
        <f t="shared" si="1"/>
        <v>160.50520833333334</v>
      </c>
      <c r="M8" s="15">
        <f>I8/E8</f>
        <v>114.94444444444444</v>
      </c>
    </row>
    <row r="9" spans="1:13" s="16" customFormat="1" ht="9.6" x14ac:dyDescent="0.2">
      <c r="A9" s="13" t="s">
        <v>130</v>
      </c>
      <c r="B9" s="14">
        <v>270</v>
      </c>
      <c r="C9" s="14">
        <v>72</v>
      </c>
      <c r="D9" s="14">
        <v>192</v>
      </c>
      <c r="E9" s="14">
        <v>6</v>
      </c>
      <c r="F9" s="15">
        <v>47908</v>
      </c>
      <c r="G9" s="15">
        <v>10392</v>
      </c>
      <c r="H9" s="15">
        <v>36616</v>
      </c>
      <c r="I9" s="15">
        <v>900</v>
      </c>
      <c r="J9" s="15">
        <f t="shared" si="1"/>
        <v>177.43703703703704</v>
      </c>
      <c r="K9" s="15">
        <f t="shared" si="1"/>
        <v>144.33333333333334</v>
      </c>
      <c r="L9" s="15">
        <f t="shared" si="1"/>
        <v>190.70833333333334</v>
      </c>
      <c r="M9" s="15">
        <f>I9/E9</f>
        <v>150</v>
      </c>
    </row>
    <row r="10" spans="1:13" s="16" customFormat="1" ht="9.6" x14ac:dyDescent="0.2">
      <c r="A10" s="13" t="s">
        <v>131</v>
      </c>
      <c r="B10" s="14">
        <v>312</v>
      </c>
      <c r="C10" s="14">
        <v>36</v>
      </c>
      <c r="D10" s="14">
        <v>276</v>
      </c>
      <c r="E10" s="14">
        <v>0</v>
      </c>
      <c r="F10" s="15">
        <v>50648</v>
      </c>
      <c r="G10" s="15">
        <v>10194</v>
      </c>
      <c r="H10" s="15">
        <v>40454</v>
      </c>
      <c r="I10" s="15">
        <v>0</v>
      </c>
      <c r="J10" s="15">
        <f t="shared" si="1"/>
        <v>162.33333333333334</v>
      </c>
      <c r="K10" s="15">
        <f t="shared" si="1"/>
        <v>283.16666666666669</v>
      </c>
      <c r="L10" s="15">
        <f t="shared" si="1"/>
        <v>146.57246376811594</v>
      </c>
      <c r="M10" s="15">
        <v>0</v>
      </c>
    </row>
    <row r="11" spans="1:13" s="16" customFormat="1" ht="9.6" x14ac:dyDescent="0.2">
      <c r="A11" s="21" t="s">
        <v>229</v>
      </c>
      <c r="B11" s="22"/>
      <c r="C11" s="22"/>
      <c r="D11" s="22"/>
      <c r="E11" s="22"/>
      <c r="F11" s="23"/>
      <c r="G11" s="23"/>
      <c r="H11" s="23"/>
      <c r="I11" s="23"/>
      <c r="J11" s="23"/>
      <c r="K11" s="23"/>
      <c r="L11" s="23"/>
      <c r="M11" s="23"/>
    </row>
    <row r="12" spans="1:13" s="16" customFormat="1" ht="9.6" x14ac:dyDescent="0.2">
      <c r="A12" s="24"/>
      <c r="B12" s="25"/>
      <c r="C12" s="25"/>
      <c r="D12" s="25"/>
      <c r="E12" s="25"/>
      <c r="F12" s="26"/>
      <c r="G12" s="26"/>
      <c r="H12" s="26"/>
      <c r="I12" s="26"/>
      <c r="J12" s="26"/>
      <c r="K12" s="26"/>
      <c r="L12" s="26"/>
      <c r="M12" s="26"/>
    </row>
    <row r="13" spans="1:13" s="16" customFormat="1" ht="9.6" x14ac:dyDescent="0.2">
      <c r="A13" s="24"/>
      <c r="B13" s="25"/>
      <c r="C13" s="25"/>
      <c r="D13" s="25"/>
      <c r="E13" s="25"/>
      <c r="F13" s="26"/>
      <c r="G13" s="26"/>
      <c r="H13" s="26"/>
      <c r="I13" s="26"/>
      <c r="J13" s="26"/>
      <c r="K13" s="26"/>
      <c r="L13" s="26"/>
      <c r="M13" s="26"/>
    </row>
  </sheetData>
  <mergeCells count="3">
    <mergeCell ref="B2:E2"/>
    <mergeCell ref="F2:I2"/>
    <mergeCell ref="J2:M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3CE8F-11D3-4DA2-9624-1D2E8A2FF83D}">
  <dimension ref="A1:M11"/>
  <sheetViews>
    <sheetView view="pageBreakPreview" zoomScale="150" zoomScaleNormal="100" zoomScaleSheetLayoutView="150" workbookViewId="0">
      <selection activeCell="A2" sqref="A2"/>
    </sheetView>
  </sheetViews>
  <sheetFormatPr defaultRowHeight="14.4" x14ac:dyDescent="0.3"/>
  <cols>
    <col min="1" max="1" width="15.88671875" customWidth="1"/>
    <col min="2" max="5" width="5.109375" customWidth="1"/>
    <col min="6" max="9" width="7.77734375" customWidth="1"/>
    <col min="10" max="13" width="5.33203125" customWidth="1"/>
  </cols>
  <sheetData>
    <row r="1" spans="1:13" s="16" customFormat="1" ht="9.6" x14ac:dyDescent="0.2">
      <c r="A1" s="13" t="s">
        <v>328</v>
      </c>
      <c r="B1" s="14"/>
      <c r="C1" s="14"/>
      <c r="D1" s="14"/>
      <c r="E1" s="14"/>
      <c r="F1" s="15"/>
      <c r="G1" s="15"/>
      <c r="H1" s="15"/>
      <c r="I1" s="15"/>
      <c r="J1" s="15"/>
      <c r="K1" s="15"/>
      <c r="L1" s="15"/>
      <c r="M1" s="15"/>
    </row>
    <row r="2" spans="1:13" s="16" customFormat="1" ht="9.6" x14ac:dyDescent="0.2">
      <c r="A2" s="17" t="s">
        <v>266</v>
      </c>
      <c r="B2" s="45" t="s">
        <v>226</v>
      </c>
      <c r="C2" s="45"/>
      <c r="D2" s="45"/>
      <c r="E2" s="45"/>
      <c r="F2" s="45" t="s">
        <v>306</v>
      </c>
      <c r="G2" s="45"/>
      <c r="H2" s="45"/>
      <c r="I2" s="45"/>
      <c r="J2" s="45" t="s">
        <v>307</v>
      </c>
      <c r="K2" s="45"/>
      <c r="L2" s="45"/>
      <c r="M2" s="46"/>
    </row>
    <row r="3" spans="1:13" s="16" customFormat="1" ht="9.6" x14ac:dyDescent="0.2">
      <c r="A3" s="18" t="s">
        <v>267</v>
      </c>
      <c r="B3" s="19" t="s">
        <v>0</v>
      </c>
      <c r="C3" s="19" t="s">
        <v>230</v>
      </c>
      <c r="D3" s="19" t="s">
        <v>231</v>
      </c>
      <c r="E3" s="19" t="s">
        <v>1</v>
      </c>
      <c r="F3" s="19" t="s">
        <v>0</v>
      </c>
      <c r="G3" s="19" t="s">
        <v>230</v>
      </c>
      <c r="H3" s="19" t="s">
        <v>231</v>
      </c>
      <c r="I3" s="19" t="s">
        <v>1</v>
      </c>
      <c r="J3" s="19" t="s">
        <v>0</v>
      </c>
      <c r="K3" s="19" t="s">
        <v>230</v>
      </c>
      <c r="L3" s="19" t="s">
        <v>231</v>
      </c>
      <c r="M3" s="20" t="s">
        <v>1</v>
      </c>
    </row>
    <row r="4" spans="1:13" s="16" customFormat="1" ht="9.6" x14ac:dyDescent="0.2">
      <c r="A4" s="13" t="s">
        <v>132</v>
      </c>
      <c r="B4" s="14">
        <v>4324</v>
      </c>
      <c r="C4" s="14">
        <v>2129</v>
      </c>
      <c r="D4" s="14">
        <v>2147</v>
      </c>
      <c r="E4" s="14">
        <v>48</v>
      </c>
      <c r="F4" s="15">
        <v>625538</v>
      </c>
      <c r="G4" s="15">
        <v>367028</v>
      </c>
      <c r="H4" s="15">
        <v>255902</v>
      </c>
      <c r="I4" s="15">
        <v>2610</v>
      </c>
      <c r="J4" s="15">
        <f t="shared" ref="J4:M8" si="0">F4/B4</f>
        <v>144.66651248843664</v>
      </c>
      <c r="K4" s="15">
        <f t="shared" si="0"/>
        <v>172.39455143259747</v>
      </c>
      <c r="L4" s="15">
        <f t="shared" si="0"/>
        <v>119.19049836981836</v>
      </c>
      <c r="M4" s="15">
        <f t="shared" si="0"/>
        <v>54.375</v>
      </c>
    </row>
    <row r="5" spans="1:13" s="16" customFormat="1" ht="9.6" x14ac:dyDescent="0.2">
      <c r="A5" s="13" t="s">
        <v>133</v>
      </c>
      <c r="B5" s="14">
        <v>3310</v>
      </c>
      <c r="C5" s="14">
        <v>1805</v>
      </c>
      <c r="D5" s="14">
        <v>1463</v>
      </c>
      <c r="E5" s="14">
        <v>42</v>
      </c>
      <c r="F5" s="15">
        <v>250607</v>
      </c>
      <c r="G5" s="15">
        <v>132618</v>
      </c>
      <c r="H5" s="15">
        <v>116024</v>
      </c>
      <c r="I5" s="15">
        <v>1968</v>
      </c>
      <c r="J5" s="15">
        <f t="shared" si="0"/>
        <v>75.712084592145018</v>
      </c>
      <c r="K5" s="15">
        <f t="shared" si="0"/>
        <v>73.472576177285319</v>
      </c>
      <c r="L5" s="15">
        <f t="shared" si="0"/>
        <v>79.305536568694464</v>
      </c>
      <c r="M5" s="15">
        <f t="shared" si="0"/>
        <v>46.857142857142854</v>
      </c>
    </row>
    <row r="6" spans="1:13" s="16" customFormat="1" ht="9.6" x14ac:dyDescent="0.2">
      <c r="A6" s="13" t="s">
        <v>134</v>
      </c>
      <c r="B6" s="14">
        <v>1235</v>
      </c>
      <c r="C6" s="14">
        <v>804</v>
      </c>
      <c r="D6" s="14">
        <v>414</v>
      </c>
      <c r="E6" s="14">
        <v>18</v>
      </c>
      <c r="F6" s="15">
        <v>77531</v>
      </c>
      <c r="G6" s="15">
        <v>41808</v>
      </c>
      <c r="H6" s="15">
        <v>35242</v>
      </c>
      <c r="I6" s="15">
        <v>480</v>
      </c>
      <c r="J6" s="15">
        <f t="shared" si="0"/>
        <v>62.778137651821865</v>
      </c>
      <c r="K6" s="15">
        <f t="shared" si="0"/>
        <v>52</v>
      </c>
      <c r="L6" s="15">
        <f t="shared" si="0"/>
        <v>85.125603864734302</v>
      </c>
      <c r="M6" s="15">
        <f t="shared" si="0"/>
        <v>26.666666666666668</v>
      </c>
    </row>
    <row r="7" spans="1:13" s="16" customFormat="1" ht="9.6" x14ac:dyDescent="0.2">
      <c r="A7" s="13" t="s">
        <v>135</v>
      </c>
      <c r="B7" s="14">
        <v>516</v>
      </c>
      <c r="C7" s="14">
        <v>234</v>
      </c>
      <c r="D7" s="14">
        <v>276</v>
      </c>
      <c r="E7" s="14">
        <v>6</v>
      </c>
      <c r="F7" s="15">
        <v>165047</v>
      </c>
      <c r="G7" s="15">
        <v>89813</v>
      </c>
      <c r="H7" s="15">
        <v>74395</v>
      </c>
      <c r="I7" s="15">
        <v>840</v>
      </c>
      <c r="J7" s="15">
        <f t="shared" si="0"/>
        <v>319.85852713178292</v>
      </c>
      <c r="K7" s="15">
        <f t="shared" si="0"/>
        <v>383.81623931623932</v>
      </c>
      <c r="L7" s="15">
        <f t="shared" si="0"/>
        <v>269.54710144927537</v>
      </c>
      <c r="M7" s="15">
        <f t="shared" si="0"/>
        <v>140</v>
      </c>
    </row>
    <row r="8" spans="1:13" s="16" customFormat="1" ht="9.6" x14ac:dyDescent="0.2">
      <c r="A8" s="13" t="s">
        <v>136</v>
      </c>
      <c r="B8" s="14">
        <v>282</v>
      </c>
      <c r="C8" s="14">
        <v>108</v>
      </c>
      <c r="D8" s="14">
        <v>168</v>
      </c>
      <c r="E8" s="14">
        <v>6</v>
      </c>
      <c r="F8" s="15">
        <v>16407</v>
      </c>
      <c r="G8" s="15">
        <v>6843</v>
      </c>
      <c r="H8" s="15">
        <v>9541</v>
      </c>
      <c r="I8" s="15">
        <v>24</v>
      </c>
      <c r="J8" s="15">
        <f t="shared" si="0"/>
        <v>58.180851063829785</v>
      </c>
      <c r="K8" s="15">
        <f t="shared" si="0"/>
        <v>63.361111111111114</v>
      </c>
      <c r="L8" s="15">
        <f t="shared" si="0"/>
        <v>56.791666666666664</v>
      </c>
      <c r="M8" s="15">
        <f t="shared" si="0"/>
        <v>4</v>
      </c>
    </row>
    <row r="9" spans="1:13" s="16" customFormat="1" ht="9.6" x14ac:dyDescent="0.2">
      <c r="A9" s="13" t="s">
        <v>137</v>
      </c>
      <c r="B9" s="14">
        <v>624</v>
      </c>
      <c r="C9" s="14">
        <v>324</v>
      </c>
      <c r="D9" s="14">
        <v>300</v>
      </c>
      <c r="E9" s="14">
        <v>0</v>
      </c>
      <c r="F9" s="15">
        <v>55541</v>
      </c>
      <c r="G9" s="15">
        <v>26673</v>
      </c>
      <c r="H9" s="15">
        <v>28867</v>
      </c>
      <c r="I9" s="15">
        <v>0</v>
      </c>
      <c r="J9" s="15">
        <f t="shared" ref="J9:L10" si="1">F9/B9</f>
        <v>89.008012820512818</v>
      </c>
      <c r="K9" s="15">
        <f t="shared" si="1"/>
        <v>82.324074074074076</v>
      </c>
      <c r="L9" s="15">
        <f t="shared" si="1"/>
        <v>96.223333333333329</v>
      </c>
      <c r="M9" s="15">
        <v>0</v>
      </c>
    </row>
    <row r="10" spans="1:13" s="16" customFormat="1" ht="9.6" x14ac:dyDescent="0.2">
      <c r="A10" s="13" t="s">
        <v>138</v>
      </c>
      <c r="B10" s="14">
        <v>234</v>
      </c>
      <c r="C10" s="14">
        <v>102</v>
      </c>
      <c r="D10" s="14">
        <v>126</v>
      </c>
      <c r="E10" s="14">
        <v>6</v>
      </c>
      <c r="F10" s="15">
        <v>14470</v>
      </c>
      <c r="G10" s="15">
        <v>4731</v>
      </c>
      <c r="H10" s="15">
        <v>9379</v>
      </c>
      <c r="I10" s="15">
        <v>360</v>
      </c>
      <c r="J10" s="15">
        <f t="shared" si="1"/>
        <v>61.837606837606835</v>
      </c>
      <c r="K10" s="15">
        <f t="shared" si="1"/>
        <v>46.382352941176471</v>
      </c>
      <c r="L10" s="15">
        <f t="shared" si="1"/>
        <v>74.436507936507937</v>
      </c>
      <c r="M10" s="15">
        <f>I10/E10</f>
        <v>60</v>
      </c>
    </row>
    <row r="11" spans="1:13" s="16" customFormat="1" ht="9.6" x14ac:dyDescent="0.2">
      <c r="A11" s="21" t="s">
        <v>229</v>
      </c>
      <c r="B11" s="22"/>
      <c r="C11" s="22"/>
      <c r="D11" s="22"/>
      <c r="E11" s="22"/>
      <c r="F11" s="23"/>
      <c r="G11" s="23"/>
      <c r="H11" s="23"/>
      <c r="I11" s="23"/>
      <c r="J11" s="23"/>
      <c r="K11" s="23"/>
      <c r="L11" s="23"/>
      <c r="M11" s="23"/>
    </row>
  </sheetData>
  <mergeCells count="3">
    <mergeCell ref="B2:E2"/>
    <mergeCell ref="F2:I2"/>
    <mergeCell ref="J2:M2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8"/>
  <sheetViews>
    <sheetView zoomScale="150" zoomScaleNormal="150" workbookViewId="0">
      <selection activeCell="A2" sqref="A2"/>
    </sheetView>
  </sheetViews>
  <sheetFormatPr defaultRowHeight="10.199999999999999" x14ac:dyDescent="0.2"/>
  <cols>
    <col min="1" max="1" width="14.77734375" style="1" customWidth="1"/>
    <col min="2" max="4" width="4.77734375" style="1" customWidth="1"/>
    <col min="5" max="7" width="7.77734375" style="1" customWidth="1"/>
    <col min="8" max="10" width="5.88671875" style="1" customWidth="1"/>
    <col min="11" max="16384" width="8.88671875" style="1"/>
  </cols>
  <sheetData>
    <row r="1" spans="1:10" x14ac:dyDescent="0.2">
      <c r="A1" s="1" t="s">
        <v>329</v>
      </c>
    </row>
    <row r="2" spans="1:10" s="2" customFormat="1" x14ac:dyDescent="0.2">
      <c r="A2" s="9"/>
      <c r="B2" s="47" t="s">
        <v>0</v>
      </c>
      <c r="C2" s="47"/>
      <c r="D2" s="47"/>
      <c r="E2" s="47" t="s">
        <v>242</v>
      </c>
      <c r="F2" s="47"/>
      <c r="G2" s="47"/>
      <c r="H2" s="47" t="s">
        <v>235</v>
      </c>
      <c r="I2" s="47"/>
      <c r="J2" s="48"/>
    </row>
    <row r="3" spans="1:10" x14ac:dyDescent="0.2">
      <c r="A3" s="10" t="s">
        <v>248</v>
      </c>
      <c r="B3" s="4" t="s">
        <v>0</v>
      </c>
      <c r="C3" s="4" t="s">
        <v>230</v>
      </c>
      <c r="D3" s="4" t="s">
        <v>231</v>
      </c>
      <c r="E3" s="4" t="s">
        <v>0</v>
      </c>
      <c r="F3" s="4" t="s">
        <v>230</v>
      </c>
      <c r="G3" s="4" t="s">
        <v>231</v>
      </c>
      <c r="H3" s="4" t="s">
        <v>0</v>
      </c>
      <c r="I3" s="4" t="s">
        <v>230</v>
      </c>
      <c r="J3" s="5" t="s">
        <v>231</v>
      </c>
    </row>
    <row r="4" spans="1:10" x14ac:dyDescent="0.2">
      <c r="A4" s="1" t="s">
        <v>172</v>
      </c>
      <c r="B4" s="1">
        <v>2986</v>
      </c>
      <c r="C4" s="1">
        <v>1038</v>
      </c>
      <c r="D4" s="1">
        <v>1865</v>
      </c>
      <c r="E4" s="3">
        <v>1356750</v>
      </c>
      <c r="F4" s="3">
        <v>531480</v>
      </c>
      <c r="G4" s="3">
        <v>792498</v>
      </c>
      <c r="H4" s="3">
        <f t="shared" ref="H4:H6" si="0">E4/B4</f>
        <v>454.37039517749497</v>
      </c>
      <c r="I4" s="3">
        <f t="shared" ref="I4:I6" si="1">F4/C4</f>
        <v>512.02312138728325</v>
      </c>
      <c r="J4" s="3">
        <f t="shared" ref="J4:J6" si="2">G4/D4</f>
        <v>424.93190348525468</v>
      </c>
    </row>
    <row r="5" spans="1:10" x14ac:dyDescent="0.2">
      <c r="A5" s="1" t="s">
        <v>170</v>
      </c>
      <c r="B5" s="1">
        <v>378</v>
      </c>
      <c r="C5" s="1">
        <v>150</v>
      </c>
      <c r="D5" s="1">
        <v>228</v>
      </c>
      <c r="E5" s="3">
        <v>3668112</v>
      </c>
      <c r="F5" s="3">
        <v>1306498</v>
      </c>
      <c r="G5" s="3">
        <v>2361614</v>
      </c>
      <c r="H5" s="3">
        <f t="shared" si="0"/>
        <v>9704</v>
      </c>
      <c r="I5" s="3">
        <f t="shared" si="1"/>
        <v>8709.9866666666658</v>
      </c>
      <c r="J5" s="3">
        <f t="shared" si="2"/>
        <v>10357.956140350878</v>
      </c>
    </row>
    <row r="6" spans="1:10" x14ac:dyDescent="0.2">
      <c r="A6" s="1" t="s">
        <v>171</v>
      </c>
      <c r="B6" s="1">
        <v>108</v>
      </c>
      <c r="C6" s="1">
        <v>54</v>
      </c>
      <c r="D6" s="1">
        <v>54</v>
      </c>
      <c r="E6" s="3">
        <v>459952</v>
      </c>
      <c r="F6" s="3">
        <v>265059</v>
      </c>
      <c r="G6" s="3">
        <v>194893</v>
      </c>
      <c r="H6" s="3">
        <f t="shared" si="0"/>
        <v>4258.8148148148148</v>
      </c>
      <c r="I6" s="3">
        <f t="shared" si="1"/>
        <v>4908.5</v>
      </c>
      <c r="J6" s="3">
        <f t="shared" si="2"/>
        <v>3609.1296296296296</v>
      </c>
    </row>
    <row r="7" spans="1:10" x14ac:dyDescent="0.2">
      <c r="A7" s="6" t="s">
        <v>229</v>
      </c>
      <c r="B7" s="6"/>
      <c r="C7" s="6"/>
      <c r="D7" s="6"/>
      <c r="E7" s="6"/>
      <c r="F7" s="6"/>
      <c r="G7" s="6"/>
      <c r="H7" s="6"/>
      <c r="I7" s="6"/>
      <c r="J7" s="6"/>
    </row>
    <row r="8" spans="1:10" x14ac:dyDescent="0.2">
      <c r="A8" s="1" t="s">
        <v>249</v>
      </c>
    </row>
  </sheetData>
  <sortState xmlns:xlrd2="http://schemas.microsoft.com/office/spreadsheetml/2017/richdata2" ref="A6:G9">
    <sortCondition descending="1" ref="B6:B9"/>
  </sortState>
  <mergeCells count="3">
    <mergeCell ref="B2:D2"/>
    <mergeCell ref="E2:G2"/>
    <mergeCell ref="H2:J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7"/>
  <sheetViews>
    <sheetView zoomScale="150" zoomScaleNormal="150" workbookViewId="0">
      <selection activeCell="G29" sqref="G29"/>
    </sheetView>
  </sheetViews>
  <sheetFormatPr defaultRowHeight="10.199999999999999" x14ac:dyDescent="0.2"/>
  <cols>
    <col min="1" max="1" width="12.33203125" style="1" customWidth="1"/>
    <col min="2" max="6" width="7.77734375" style="1" customWidth="1"/>
    <col min="7" max="16384" width="8.88671875" style="1"/>
  </cols>
  <sheetData>
    <row r="1" spans="1:5" x14ac:dyDescent="0.2">
      <c r="A1" s="1" t="s">
        <v>330</v>
      </c>
    </row>
    <row r="2" spans="1:5" s="2" customFormat="1" x14ac:dyDescent="0.2">
      <c r="A2" s="12" t="s">
        <v>247</v>
      </c>
      <c r="B2" s="4" t="s">
        <v>0</v>
      </c>
      <c r="C2" s="4" t="s">
        <v>230</v>
      </c>
      <c r="D2" s="4" t="s">
        <v>231</v>
      </c>
      <c r="E2" s="5" t="s">
        <v>1</v>
      </c>
    </row>
    <row r="3" spans="1:5" x14ac:dyDescent="0.2">
      <c r="A3" s="1" t="s">
        <v>246</v>
      </c>
    </row>
    <row r="5" spans="1:5" x14ac:dyDescent="0.2">
      <c r="A5" s="1" t="s">
        <v>219</v>
      </c>
      <c r="B5" s="1">
        <v>5283</v>
      </c>
      <c r="C5" s="1">
        <v>2202</v>
      </c>
      <c r="D5" s="1">
        <v>2639</v>
      </c>
      <c r="E5" s="1">
        <v>444</v>
      </c>
    </row>
    <row r="6" spans="1:5" x14ac:dyDescent="0.2">
      <c r="A6" s="1" t="s">
        <v>173</v>
      </c>
      <c r="B6" s="1">
        <v>4402</v>
      </c>
      <c r="C6" s="1">
        <v>1710</v>
      </c>
      <c r="D6" s="1">
        <v>2255</v>
      </c>
      <c r="E6" s="1">
        <v>438</v>
      </c>
    </row>
    <row r="7" spans="1:5" x14ac:dyDescent="0.2">
      <c r="A7" s="1" t="s">
        <v>174</v>
      </c>
      <c r="B7" s="1">
        <v>66</v>
      </c>
      <c r="C7" s="1">
        <v>30</v>
      </c>
      <c r="D7" s="1">
        <v>36</v>
      </c>
      <c r="E7" s="1">
        <v>0</v>
      </c>
    </row>
    <row r="8" spans="1:5" x14ac:dyDescent="0.2">
      <c r="A8" s="1" t="s">
        <v>175</v>
      </c>
      <c r="B8" s="1">
        <v>816</v>
      </c>
      <c r="C8" s="1">
        <v>462</v>
      </c>
      <c r="D8" s="1">
        <v>348</v>
      </c>
      <c r="E8" s="1">
        <v>6</v>
      </c>
    </row>
    <row r="10" spans="1:5" x14ac:dyDescent="0.2">
      <c r="A10" s="1" t="s">
        <v>245</v>
      </c>
    </row>
    <row r="12" spans="1:5" x14ac:dyDescent="0.2">
      <c r="A12" s="1" t="s">
        <v>219</v>
      </c>
      <c r="B12" s="1">
        <v>5283</v>
      </c>
      <c r="C12" s="1">
        <v>2202</v>
      </c>
      <c r="D12" s="1">
        <v>2639</v>
      </c>
      <c r="E12" s="1">
        <v>444</v>
      </c>
    </row>
    <row r="13" spans="1:5" x14ac:dyDescent="0.2">
      <c r="A13" s="1" t="s">
        <v>176</v>
      </c>
      <c r="B13" s="1">
        <v>282</v>
      </c>
      <c r="C13" s="1">
        <v>18</v>
      </c>
      <c r="D13" s="1">
        <v>12</v>
      </c>
      <c r="E13" s="1">
        <v>252</v>
      </c>
    </row>
    <row r="14" spans="1:5" x14ac:dyDescent="0.2">
      <c r="A14" s="1" t="s">
        <v>220</v>
      </c>
      <c r="B14" s="1">
        <v>2956</v>
      </c>
      <c r="C14" s="1">
        <v>1452</v>
      </c>
      <c r="D14" s="1">
        <v>1380</v>
      </c>
      <c r="E14" s="1">
        <v>126</v>
      </c>
    </row>
    <row r="15" spans="1:5" x14ac:dyDescent="0.2">
      <c r="A15" s="1" t="s">
        <v>221</v>
      </c>
      <c r="B15" s="1">
        <v>1169</v>
      </c>
      <c r="C15" s="1">
        <v>606</v>
      </c>
      <c r="D15" s="1">
        <v>516</v>
      </c>
      <c r="E15" s="1">
        <v>48</v>
      </c>
    </row>
    <row r="16" spans="1:5" x14ac:dyDescent="0.2">
      <c r="A16" s="1" t="s">
        <v>222</v>
      </c>
      <c r="B16" s="1">
        <v>630</v>
      </c>
      <c r="C16" s="1">
        <v>228</v>
      </c>
      <c r="D16" s="1">
        <v>384</v>
      </c>
      <c r="E16" s="1">
        <v>18</v>
      </c>
    </row>
    <row r="17" spans="1:5" x14ac:dyDescent="0.2">
      <c r="A17" s="1" t="s">
        <v>223</v>
      </c>
      <c r="B17" s="1">
        <v>1157</v>
      </c>
      <c r="C17" s="1">
        <v>618</v>
      </c>
      <c r="D17" s="1">
        <v>480</v>
      </c>
      <c r="E17" s="1">
        <v>60</v>
      </c>
    </row>
    <row r="18" spans="1:5" x14ac:dyDescent="0.2">
      <c r="A18" s="1" t="s">
        <v>181</v>
      </c>
      <c r="B18" s="1">
        <v>1565</v>
      </c>
      <c r="C18" s="1">
        <v>582</v>
      </c>
      <c r="D18" s="1">
        <v>954</v>
      </c>
      <c r="E18" s="1">
        <v>30</v>
      </c>
    </row>
    <row r="19" spans="1:5" x14ac:dyDescent="0.2">
      <c r="A19" s="1" t="s">
        <v>180</v>
      </c>
      <c r="B19" s="1">
        <v>186</v>
      </c>
      <c r="C19" s="1">
        <v>72</v>
      </c>
      <c r="D19" s="1">
        <v>96</v>
      </c>
      <c r="E19" s="1">
        <v>18</v>
      </c>
    </row>
    <row r="20" spans="1:5" x14ac:dyDescent="0.2">
      <c r="A20" s="1" t="s">
        <v>224</v>
      </c>
      <c r="B20" s="1">
        <v>294</v>
      </c>
      <c r="C20" s="1">
        <v>78</v>
      </c>
      <c r="D20" s="1">
        <v>198</v>
      </c>
      <c r="E20" s="1">
        <v>18</v>
      </c>
    </row>
    <row r="22" spans="1:5" x14ac:dyDescent="0.2">
      <c r="A22" s="1" t="s">
        <v>244</v>
      </c>
      <c r="B22" s="3">
        <v>3688.9</v>
      </c>
      <c r="C22" s="3">
        <v>3724.1472195841266</v>
      </c>
      <c r="D22" s="3">
        <v>3092.1847597240267</v>
      </c>
      <c r="E22" s="3">
        <v>1968.346209830926</v>
      </c>
    </row>
    <row r="23" spans="1:5" x14ac:dyDescent="0.2">
      <c r="A23" s="6" t="s">
        <v>229</v>
      </c>
      <c r="B23" s="6"/>
      <c r="C23" s="6"/>
      <c r="D23" s="6"/>
      <c r="E23" s="6"/>
    </row>
    <row r="28" spans="1:5" x14ac:dyDescent="0.2">
      <c r="A28" s="1" t="s">
        <v>183</v>
      </c>
      <c r="C28" s="1" t="e">
        <f>SUM(#REF!)</f>
        <v>#REF!</v>
      </c>
      <c r="D28" s="1" t="e">
        <f>SUM(#REF!)</f>
        <v>#REF!</v>
      </c>
      <c r="E28" s="1" t="e">
        <f>SUM(#REF!)</f>
        <v>#REF!</v>
      </c>
    </row>
    <row r="29" spans="1:5" x14ac:dyDescent="0.2">
      <c r="A29" s="1" t="s">
        <v>0</v>
      </c>
      <c r="B29" s="1">
        <v>9716553</v>
      </c>
      <c r="C29" s="1" t="e">
        <f>SUM(#REF!)</f>
        <v>#REF!</v>
      </c>
      <c r="D29" s="1" t="e">
        <f>SUM(#REF!)</f>
        <v>#REF!</v>
      </c>
      <c r="E29" s="1" t="e">
        <f>SUM(#REF!)</f>
        <v>#REF!</v>
      </c>
    </row>
    <row r="30" spans="1:5" x14ac:dyDescent="0.2">
      <c r="A30" s="1" t="s">
        <v>184</v>
      </c>
      <c r="B30" s="1">
        <v>622600</v>
      </c>
      <c r="C30" s="1" t="e">
        <f>SUM(#REF!)</f>
        <v>#REF!</v>
      </c>
      <c r="D30" s="1" t="e">
        <f>SUM(#REF!)</f>
        <v>#REF!</v>
      </c>
      <c r="E30" s="1" t="e">
        <f>SUM(#REF!)</f>
        <v>#REF!</v>
      </c>
    </row>
    <row r="31" spans="1:5" x14ac:dyDescent="0.2">
      <c r="A31" s="1" t="s">
        <v>185</v>
      </c>
      <c r="B31" s="1">
        <v>2127354</v>
      </c>
      <c r="C31" s="1" t="e">
        <f>SUM(#REF!)</f>
        <v>#REF!</v>
      </c>
      <c r="D31" s="1" t="e">
        <f>SUM(#REF!)</f>
        <v>#REF!</v>
      </c>
      <c r="E31" s="1" t="e">
        <f>SUM(#REF!)</f>
        <v>#REF!</v>
      </c>
    </row>
    <row r="32" spans="1:5" x14ac:dyDescent="0.2">
      <c r="A32" s="1" t="s">
        <v>186</v>
      </c>
      <c r="B32" s="1">
        <v>1408729</v>
      </c>
      <c r="C32" s="1" t="e">
        <f>SUM(#REF!)</f>
        <v>#REF!</v>
      </c>
      <c r="D32" s="1" t="e">
        <f>SUM(#REF!)</f>
        <v>#REF!</v>
      </c>
      <c r="E32" s="1" t="e">
        <f>SUM(#REF!)</f>
        <v>#REF!</v>
      </c>
    </row>
    <row r="33" spans="1:5" x14ac:dyDescent="0.2">
      <c r="A33" s="1" t="s">
        <v>187</v>
      </c>
      <c r="B33" s="1">
        <v>1015466</v>
      </c>
      <c r="C33" s="1" t="e">
        <f>SUM(#REF!)</f>
        <v>#REF!</v>
      </c>
      <c r="D33" s="1" t="e">
        <f>SUM(#REF!)</f>
        <v>#REF!</v>
      </c>
      <c r="E33" s="1" t="e">
        <f>SUM(#REF!)</f>
        <v>#REF!</v>
      </c>
    </row>
    <row r="34" spans="1:5" x14ac:dyDescent="0.2">
      <c r="A34" s="1" t="s">
        <v>188</v>
      </c>
      <c r="B34" s="1">
        <v>808233</v>
      </c>
      <c r="C34" s="1" t="e">
        <f>SUM(#REF!)</f>
        <v>#REF!</v>
      </c>
      <c r="D34" s="1" t="e">
        <f>SUM(#REF!)</f>
        <v>#REF!</v>
      </c>
      <c r="E34" s="1" t="e">
        <f>SUM(#REF!)</f>
        <v>#REF!</v>
      </c>
    </row>
    <row r="35" spans="1:5" x14ac:dyDescent="0.2">
      <c r="A35" s="1" t="s">
        <v>189</v>
      </c>
      <c r="B35" s="1">
        <v>495926</v>
      </c>
      <c r="C35" s="1" t="e">
        <f>SUM(#REF!)</f>
        <v>#REF!</v>
      </c>
      <c r="D35" s="1" t="e">
        <f>SUM(#REF!)</f>
        <v>#REF!</v>
      </c>
      <c r="E35" s="1" t="e">
        <f>SUM(#REF!)</f>
        <v>#REF!</v>
      </c>
    </row>
    <row r="36" spans="1:5" x14ac:dyDescent="0.2">
      <c r="A36" s="1" t="s">
        <v>190</v>
      </c>
      <c r="B36" s="1">
        <v>216480</v>
      </c>
      <c r="C36" s="1" t="e">
        <f>SUM(#REF!)</f>
        <v>#REF!</v>
      </c>
      <c r="D36" s="1" t="e">
        <f>SUM(#REF!)</f>
        <v>#REF!</v>
      </c>
      <c r="E36" s="1" t="e">
        <f>SUM(#REF!)</f>
        <v>#REF!</v>
      </c>
    </row>
    <row r="37" spans="1:5" x14ac:dyDescent="0.2">
      <c r="A37" s="1" t="s">
        <v>191</v>
      </c>
      <c r="B37" s="1">
        <v>125930</v>
      </c>
      <c r="C37" s="1" t="e">
        <f>SUM(#REF!)</f>
        <v>#REF!</v>
      </c>
      <c r="D37" s="1" t="e">
        <f>SUM(#REF!)</f>
        <v>#REF!</v>
      </c>
      <c r="E37" s="1" t="e">
        <f>SUM(#REF!)</f>
        <v>#REF!</v>
      </c>
    </row>
    <row r="38" spans="1:5" x14ac:dyDescent="0.2">
      <c r="A38" s="1" t="s">
        <v>192</v>
      </c>
      <c r="B38" s="1">
        <v>0</v>
      </c>
      <c r="C38" s="1" t="e">
        <f>SUM(#REF!)</f>
        <v>#REF!</v>
      </c>
      <c r="D38" s="1" t="e">
        <f>SUM(#REF!)</f>
        <v>#REF!</v>
      </c>
      <c r="E38" s="1" t="e">
        <f>SUM(#REF!)</f>
        <v>#REF!</v>
      </c>
    </row>
    <row r="39" spans="1:5" x14ac:dyDescent="0.2">
      <c r="A39" s="1" t="s">
        <v>193</v>
      </c>
      <c r="B39" s="1">
        <v>53970</v>
      </c>
      <c r="C39" s="1" t="e">
        <f>SUM(#REF!)</f>
        <v>#REF!</v>
      </c>
      <c r="D39" s="1" t="e">
        <f>SUM(#REF!)</f>
        <v>#REF!</v>
      </c>
      <c r="E39" s="1" t="e">
        <f>SUM(#REF!)</f>
        <v>#REF!</v>
      </c>
    </row>
    <row r="40" spans="1:5" x14ac:dyDescent="0.2">
      <c r="A40" s="1" t="s">
        <v>194</v>
      </c>
      <c r="B40" s="1">
        <v>2841865</v>
      </c>
      <c r="C40" s="1" t="e">
        <f>SUM(#REF!)</f>
        <v>#REF!</v>
      </c>
      <c r="D40" s="1" t="e">
        <f>SUM(#REF!)</f>
        <v>#REF!</v>
      </c>
      <c r="E40" s="1" t="e">
        <f>SUM(#REF!)</f>
        <v>#REF!</v>
      </c>
    </row>
    <row r="41" spans="1:5" x14ac:dyDescent="0.2">
      <c r="A41" s="1" t="s">
        <v>195</v>
      </c>
      <c r="B41" s="1">
        <v>3688.9</v>
      </c>
    </row>
    <row r="42" spans="1:5" x14ac:dyDescent="0.2">
      <c r="A42" s="1" t="s">
        <v>196</v>
      </c>
      <c r="B42" s="1">
        <v>7041.2</v>
      </c>
    </row>
    <row r="43" spans="1:5" x14ac:dyDescent="0.2">
      <c r="C43" s="1" t="e">
        <f>C29/2</f>
        <v>#REF!</v>
      </c>
      <c r="D43" s="1" t="e">
        <f t="shared" ref="D43:E43" si="0">D29/2</f>
        <v>#REF!</v>
      </c>
      <c r="E43" s="1" t="e">
        <f t="shared" si="0"/>
        <v>#REF!</v>
      </c>
    </row>
    <row r="44" spans="1:5" x14ac:dyDescent="0.2">
      <c r="C44" s="1" t="e">
        <f>SUM(C30:C32)</f>
        <v>#REF!</v>
      </c>
      <c r="D44" s="1" t="e">
        <f>SUM(D30:D33)</f>
        <v>#REF!</v>
      </c>
      <c r="E44" s="1" t="e">
        <f>E30</f>
        <v>#REF!</v>
      </c>
    </row>
    <row r="45" spans="1:5" x14ac:dyDescent="0.2">
      <c r="C45" s="1" t="e">
        <f>C43-C44</f>
        <v>#REF!</v>
      </c>
      <c r="D45" s="1" t="e">
        <f t="shared" ref="D45:E45" si="1">D43-D44</f>
        <v>#REF!</v>
      </c>
      <c r="E45" s="1" t="e">
        <f t="shared" si="1"/>
        <v>#REF!</v>
      </c>
    </row>
    <row r="46" spans="1:5" x14ac:dyDescent="0.2">
      <c r="C46" s="1" t="e">
        <f>C45/C33*1000</f>
        <v>#REF!</v>
      </c>
      <c r="D46" s="1" t="e">
        <f>D45/D34*1000</f>
        <v>#REF!</v>
      </c>
      <c r="E46" s="1" t="e">
        <f>E45/E31*1000</f>
        <v>#REF!</v>
      </c>
    </row>
    <row r="47" spans="1:5" x14ac:dyDescent="0.2">
      <c r="C47" s="1" t="e">
        <f>3000+C46</f>
        <v>#REF!</v>
      </c>
      <c r="D47" s="1" t="e">
        <f t="shared" ref="D47" si="2">3000+D46</f>
        <v>#REF!</v>
      </c>
      <c r="E47" s="1" t="e">
        <f>1000+E46</f>
        <v>#REF!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1"/>
  <sheetViews>
    <sheetView zoomScale="150" zoomScaleNormal="150" workbookViewId="0">
      <selection activeCell="A2" sqref="A2"/>
    </sheetView>
  </sheetViews>
  <sheetFormatPr defaultRowHeight="10.199999999999999" x14ac:dyDescent="0.2"/>
  <cols>
    <col min="1" max="1" width="15.77734375" style="1" customWidth="1"/>
    <col min="2" max="6" width="7.77734375" style="1" customWidth="1"/>
    <col min="7" max="16384" width="8.88671875" style="1"/>
  </cols>
  <sheetData>
    <row r="1" spans="1:5" x14ac:dyDescent="0.2">
      <c r="A1" s="1" t="s">
        <v>331</v>
      </c>
    </row>
    <row r="2" spans="1:5" s="2" customFormat="1" x14ac:dyDescent="0.2">
      <c r="A2" s="38"/>
      <c r="B2" s="4" t="s">
        <v>0</v>
      </c>
      <c r="C2" s="4" t="s">
        <v>230</v>
      </c>
      <c r="D2" s="4" t="s">
        <v>231</v>
      </c>
      <c r="E2" s="5" t="s">
        <v>1</v>
      </c>
    </row>
    <row r="4" spans="1:5" x14ac:dyDescent="0.2">
      <c r="A4" s="1" t="s">
        <v>308</v>
      </c>
      <c r="B4" s="1">
        <v>1943</v>
      </c>
      <c r="C4" s="1">
        <v>882</v>
      </c>
      <c r="D4" s="1">
        <v>996</v>
      </c>
      <c r="E4" s="1">
        <v>66</v>
      </c>
    </row>
    <row r="5" spans="1:5" x14ac:dyDescent="0.2">
      <c r="A5" s="1" t="s">
        <v>197</v>
      </c>
      <c r="B5" s="1">
        <v>558</v>
      </c>
      <c r="C5" s="1">
        <v>270</v>
      </c>
      <c r="D5" s="1">
        <v>222</v>
      </c>
      <c r="E5" s="1">
        <v>66</v>
      </c>
    </row>
    <row r="6" spans="1:5" x14ac:dyDescent="0.2">
      <c r="A6" s="1" t="s">
        <v>309</v>
      </c>
      <c r="B6" s="39">
        <v>28.718476582604222</v>
      </c>
      <c r="C6" s="39">
        <v>30.612244897959183</v>
      </c>
      <c r="D6" s="39">
        <v>22.289156626506024</v>
      </c>
      <c r="E6" s="39">
        <v>100</v>
      </c>
    </row>
    <row r="8" spans="1:5" x14ac:dyDescent="0.2">
      <c r="A8" s="1" t="s">
        <v>310</v>
      </c>
      <c r="B8" s="1">
        <v>4983</v>
      </c>
      <c r="C8" s="1">
        <v>2633</v>
      </c>
      <c r="D8" s="1">
        <v>2171</v>
      </c>
      <c r="E8" s="1">
        <v>180</v>
      </c>
    </row>
    <row r="9" spans="1:5" x14ac:dyDescent="0.2">
      <c r="A9" s="1" t="s">
        <v>311</v>
      </c>
      <c r="B9" s="1">
        <v>231448</v>
      </c>
      <c r="C9" s="1">
        <v>92925</v>
      </c>
      <c r="D9" s="1">
        <v>131472</v>
      </c>
      <c r="E9" s="1">
        <v>7052</v>
      </c>
    </row>
    <row r="10" spans="1:5" x14ac:dyDescent="0.2">
      <c r="A10" s="1" t="s">
        <v>312</v>
      </c>
      <c r="B10" s="39">
        <v>46.447521573349391</v>
      </c>
      <c r="C10" s="39">
        <v>35.292442081276114</v>
      </c>
      <c r="D10" s="39">
        <v>60.55826807922616</v>
      </c>
      <c r="E10" s="39">
        <v>39.177777777777777</v>
      </c>
    </row>
    <row r="11" spans="1:5" x14ac:dyDescent="0.2">
      <c r="A11" s="6" t="s">
        <v>313</v>
      </c>
      <c r="B11" s="6"/>
      <c r="C11" s="6"/>
      <c r="D11" s="6"/>
      <c r="E11" s="6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3"/>
  <sheetViews>
    <sheetView zoomScale="150" zoomScaleNormal="150" workbookViewId="0">
      <selection activeCell="A2" sqref="A2"/>
    </sheetView>
  </sheetViews>
  <sheetFormatPr defaultRowHeight="10.199999999999999" x14ac:dyDescent="0.2"/>
  <cols>
    <col min="1" max="1" width="21.109375" style="1" customWidth="1"/>
    <col min="2" max="4" width="6.109375" style="1" customWidth="1"/>
    <col min="5" max="7" width="6.33203125" style="1" customWidth="1"/>
    <col min="8" max="10" width="5.88671875" style="1" customWidth="1"/>
    <col min="11" max="16384" width="8.88671875" style="1"/>
  </cols>
  <sheetData>
    <row r="1" spans="1:10" x14ac:dyDescent="0.2">
      <c r="A1" s="1" t="s">
        <v>332</v>
      </c>
    </row>
    <row r="2" spans="1:10" s="2" customFormat="1" x14ac:dyDescent="0.2">
      <c r="A2" s="11" t="s">
        <v>243</v>
      </c>
      <c r="B2" s="47" t="s">
        <v>0</v>
      </c>
      <c r="C2" s="47"/>
      <c r="D2" s="47"/>
      <c r="E2" s="47" t="s">
        <v>242</v>
      </c>
      <c r="F2" s="47"/>
      <c r="G2" s="47"/>
      <c r="H2" s="47" t="s">
        <v>235</v>
      </c>
      <c r="I2" s="47"/>
      <c r="J2" s="48"/>
    </row>
    <row r="3" spans="1:10" x14ac:dyDescent="0.2">
      <c r="A3" s="10" t="s">
        <v>240</v>
      </c>
      <c r="B3" s="4" t="s">
        <v>0</v>
      </c>
      <c r="C3" s="4" t="s">
        <v>230</v>
      </c>
      <c r="D3" s="4" t="s">
        <v>231</v>
      </c>
      <c r="E3" s="4" t="s">
        <v>0</v>
      </c>
      <c r="F3" s="4" t="s">
        <v>230</v>
      </c>
      <c r="G3" s="4" t="s">
        <v>231</v>
      </c>
      <c r="H3" s="4" t="s">
        <v>0</v>
      </c>
      <c r="I3" s="4" t="s">
        <v>230</v>
      </c>
      <c r="J3" s="5" t="s">
        <v>231</v>
      </c>
    </row>
    <row r="4" spans="1:10" x14ac:dyDescent="0.2">
      <c r="A4" s="1" t="s">
        <v>219</v>
      </c>
      <c r="B4" s="1">
        <v>2261</v>
      </c>
      <c r="C4" s="1">
        <v>1038</v>
      </c>
      <c r="D4" s="1">
        <v>1164</v>
      </c>
      <c r="E4" s="3">
        <v>446987</v>
      </c>
      <c r="F4" s="3">
        <v>366511</v>
      </c>
      <c r="G4" s="3">
        <v>75440</v>
      </c>
      <c r="H4" s="3">
        <f>E4/B4</f>
        <v>197.69438301636444</v>
      </c>
      <c r="I4" s="3">
        <f t="shared" ref="I4:J4" si="0">F4/C4</f>
        <v>353.09344894026975</v>
      </c>
      <c r="J4" s="3">
        <f t="shared" si="0"/>
        <v>64.81099656357388</v>
      </c>
    </row>
    <row r="5" spans="1:10" x14ac:dyDescent="0.2">
      <c r="A5" s="1" t="s">
        <v>200</v>
      </c>
      <c r="B5" s="1">
        <v>642</v>
      </c>
      <c r="C5" s="1">
        <v>288</v>
      </c>
      <c r="D5" s="1">
        <v>306</v>
      </c>
      <c r="E5" s="3">
        <v>56939</v>
      </c>
      <c r="F5" s="3">
        <v>24167</v>
      </c>
      <c r="G5" s="3">
        <v>29834</v>
      </c>
      <c r="H5" s="3">
        <f t="shared" ref="H5:H12" si="1">E5/B5</f>
        <v>88.690031152647975</v>
      </c>
      <c r="I5" s="3">
        <f t="shared" ref="I5:I12" si="2">F5/C5</f>
        <v>83.913194444444443</v>
      </c>
      <c r="J5" s="3">
        <f t="shared" ref="J5:J12" si="3">G5/D5</f>
        <v>97.496732026143789</v>
      </c>
    </row>
    <row r="6" spans="1:10" x14ac:dyDescent="0.2">
      <c r="A6" s="1" t="s">
        <v>203</v>
      </c>
      <c r="B6" s="1">
        <v>564</v>
      </c>
      <c r="C6" s="1">
        <v>264</v>
      </c>
      <c r="D6" s="1">
        <v>300</v>
      </c>
      <c r="E6" s="3">
        <v>59817</v>
      </c>
      <c r="F6" s="3">
        <v>47194</v>
      </c>
      <c r="G6" s="3">
        <v>12623</v>
      </c>
      <c r="H6" s="3">
        <f t="shared" si="1"/>
        <v>106.05851063829788</v>
      </c>
      <c r="I6" s="3">
        <f t="shared" si="2"/>
        <v>178.7651515151515</v>
      </c>
      <c r="J6" s="3">
        <f t="shared" si="3"/>
        <v>42.076666666666668</v>
      </c>
    </row>
    <row r="7" spans="1:10" x14ac:dyDescent="0.2">
      <c r="A7" s="1" t="s">
        <v>208</v>
      </c>
      <c r="B7" s="1">
        <v>462</v>
      </c>
      <c r="C7" s="1">
        <v>204</v>
      </c>
      <c r="D7" s="1">
        <v>258</v>
      </c>
      <c r="E7" s="3">
        <v>42606</v>
      </c>
      <c r="F7" s="3">
        <v>33402</v>
      </c>
      <c r="G7" s="3">
        <v>9205</v>
      </c>
      <c r="H7" s="3">
        <f t="shared" si="1"/>
        <v>92.220779220779221</v>
      </c>
      <c r="I7" s="3">
        <f t="shared" si="2"/>
        <v>163.73529411764707</v>
      </c>
      <c r="J7" s="3">
        <f t="shared" si="3"/>
        <v>35.678294573643413</v>
      </c>
    </row>
    <row r="8" spans="1:10" x14ac:dyDescent="0.2">
      <c r="A8" s="1" t="s">
        <v>207</v>
      </c>
      <c r="B8" s="1">
        <v>180</v>
      </c>
      <c r="C8" s="1">
        <v>90</v>
      </c>
      <c r="D8" s="1">
        <v>90</v>
      </c>
      <c r="E8" s="3">
        <v>12533</v>
      </c>
      <c r="F8" s="3">
        <v>9295</v>
      </c>
      <c r="G8" s="3">
        <v>3238</v>
      </c>
      <c r="H8" s="3">
        <f t="shared" si="1"/>
        <v>69.62777777777778</v>
      </c>
      <c r="I8" s="3">
        <f t="shared" si="2"/>
        <v>103.27777777777777</v>
      </c>
      <c r="J8" s="3">
        <f t="shared" si="3"/>
        <v>35.977777777777774</v>
      </c>
    </row>
    <row r="9" spans="1:10" x14ac:dyDescent="0.2">
      <c r="A9" s="1" t="s">
        <v>199</v>
      </c>
      <c r="B9" s="1">
        <v>108</v>
      </c>
      <c r="C9" s="1">
        <v>30</v>
      </c>
      <c r="D9" s="1">
        <v>66</v>
      </c>
      <c r="E9" s="3">
        <v>15262</v>
      </c>
      <c r="F9" s="3">
        <v>1229</v>
      </c>
      <c r="G9" s="3">
        <v>11933</v>
      </c>
      <c r="H9" s="3">
        <f t="shared" si="1"/>
        <v>141.31481481481481</v>
      </c>
      <c r="I9" s="3">
        <f t="shared" si="2"/>
        <v>40.966666666666669</v>
      </c>
      <c r="J9" s="3">
        <f t="shared" si="3"/>
        <v>180.80303030303031</v>
      </c>
    </row>
    <row r="10" spans="1:10" x14ac:dyDescent="0.2">
      <c r="A10" s="1" t="s">
        <v>201</v>
      </c>
      <c r="B10" s="1">
        <v>90</v>
      </c>
      <c r="C10" s="1">
        <v>36</v>
      </c>
      <c r="D10" s="1">
        <v>54</v>
      </c>
      <c r="E10" s="3">
        <v>241606</v>
      </c>
      <c r="F10" s="3">
        <v>240887</v>
      </c>
      <c r="G10" s="3">
        <v>720</v>
      </c>
      <c r="H10" s="3">
        <f t="shared" si="1"/>
        <v>2684.5111111111109</v>
      </c>
      <c r="I10" s="3">
        <f t="shared" si="2"/>
        <v>6691.3055555555557</v>
      </c>
      <c r="J10" s="3">
        <f t="shared" si="3"/>
        <v>13.333333333333334</v>
      </c>
    </row>
    <row r="11" spans="1:10" x14ac:dyDescent="0.2">
      <c r="A11" s="1" t="s">
        <v>198</v>
      </c>
      <c r="B11" s="1">
        <v>84</v>
      </c>
      <c r="C11" s="1">
        <v>36</v>
      </c>
      <c r="D11" s="1">
        <v>48</v>
      </c>
      <c r="E11" s="3">
        <v>4504</v>
      </c>
      <c r="F11" s="3">
        <v>2974</v>
      </c>
      <c r="G11" s="3">
        <v>1530</v>
      </c>
      <c r="H11" s="3">
        <f t="shared" si="1"/>
        <v>53.61904761904762</v>
      </c>
      <c r="I11" s="3">
        <f t="shared" si="2"/>
        <v>82.611111111111114</v>
      </c>
      <c r="J11" s="3">
        <f t="shared" si="3"/>
        <v>31.875</v>
      </c>
    </row>
    <row r="12" spans="1:10" x14ac:dyDescent="0.2">
      <c r="A12" s="1" t="s">
        <v>241</v>
      </c>
      <c r="B12" s="1">
        <v>132</v>
      </c>
      <c r="C12" s="1">
        <v>90</v>
      </c>
      <c r="D12" s="1">
        <v>42</v>
      </c>
      <c r="E12" s="3">
        <v>13721</v>
      </c>
      <c r="F12" s="3">
        <v>7365</v>
      </c>
      <c r="G12" s="3">
        <v>6356</v>
      </c>
      <c r="H12" s="3">
        <f t="shared" si="1"/>
        <v>103.9469696969697</v>
      </c>
      <c r="I12" s="3">
        <f t="shared" si="2"/>
        <v>81.833333333333329</v>
      </c>
      <c r="J12" s="3">
        <f t="shared" si="3"/>
        <v>151.33333333333334</v>
      </c>
    </row>
    <row r="13" spans="1:10" x14ac:dyDescent="0.2">
      <c r="A13" s="6" t="s">
        <v>229</v>
      </c>
      <c r="B13" s="6"/>
      <c r="C13" s="6"/>
      <c r="D13" s="6"/>
      <c r="E13" s="6"/>
      <c r="F13" s="6"/>
      <c r="G13" s="6"/>
      <c r="H13" s="6"/>
      <c r="I13" s="6"/>
      <c r="J13" s="6"/>
    </row>
    <row r="14" spans="1:10" x14ac:dyDescent="0.2">
      <c r="A14" s="1" t="s">
        <v>236</v>
      </c>
    </row>
    <row r="17" spans="1:7" x14ac:dyDescent="0.2">
      <c r="A17" s="1" t="s">
        <v>305</v>
      </c>
    </row>
    <row r="18" spans="1:7" x14ac:dyDescent="0.2">
      <c r="A18" s="1" t="s">
        <v>202</v>
      </c>
      <c r="B18" s="1">
        <v>54</v>
      </c>
      <c r="C18" s="1">
        <v>24</v>
      </c>
      <c r="D18" s="1">
        <v>30</v>
      </c>
      <c r="E18" s="1">
        <v>8563</v>
      </c>
      <c r="F18" s="1">
        <v>2567</v>
      </c>
      <c r="G18" s="1">
        <v>5996</v>
      </c>
    </row>
    <row r="19" spans="1:7" x14ac:dyDescent="0.2">
      <c r="A19" s="1" t="s">
        <v>205</v>
      </c>
      <c r="B19" s="1">
        <v>24</v>
      </c>
      <c r="C19" s="1">
        <v>24</v>
      </c>
      <c r="D19" s="1">
        <v>0</v>
      </c>
      <c r="E19" s="1">
        <v>1439</v>
      </c>
      <c r="F19" s="1">
        <v>1439</v>
      </c>
      <c r="G19" s="1">
        <v>0</v>
      </c>
    </row>
    <row r="20" spans="1:7" x14ac:dyDescent="0.2">
      <c r="A20" s="1" t="s">
        <v>206</v>
      </c>
      <c r="B20" s="1">
        <v>18</v>
      </c>
      <c r="C20" s="1">
        <v>12</v>
      </c>
      <c r="D20" s="1">
        <v>6</v>
      </c>
      <c r="E20" s="1">
        <v>600</v>
      </c>
      <c r="F20" s="1">
        <v>360</v>
      </c>
      <c r="G20" s="1">
        <v>240</v>
      </c>
    </row>
    <row r="21" spans="1:7" x14ac:dyDescent="0.2">
      <c r="A21" s="1" t="s">
        <v>209</v>
      </c>
      <c r="B21" s="1">
        <v>18</v>
      </c>
      <c r="C21" s="1">
        <v>18</v>
      </c>
      <c r="D21" s="1">
        <v>0</v>
      </c>
      <c r="E21" s="1">
        <v>2699</v>
      </c>
      <c r="F21" s="1">
        <v>2699</v>
      </c>
      <c r="G21" s="1">
        <v>0</v>
      </c>
    </row>
    <row r="22" spans="1:7" x14ac:dyDescent="0.2">
      <c r="A22" s="1" t="s">
        <v>204</v>
      </c>
      <c r="B22" s="1">
        <v>12</v>
      </c>
      <c r="C22" s="1">
        <v>6</v>
      </c>
      <c r="D22" s="1">
        <v>6</v>
      </c>
      <c r="E22" s="1">
        <v>240</v>
      </c>
      <c r="F22" s="1">
        <v>120</v>
      </c>
      <c r="G22" s="1">
        <v>120</v>
      </c>
    </row>
    <row r="23" spans="1:7" x14ac:dyDescent="0.2">
      <c r="A23" s="1" t="s">
        <v>210</v>
      </c>
      <c r="B23" s="1">
        <v>6</v>
      </c>
      <c r="C23" s="1">
        <v>6</v>
      </c>
      <c r="D23" s="1">
        <v>0</v>
      </c>
      <c r="E23" s="1">
        <v>180</v>
      </c>
      <c r="F23" s="1">
        <v>180</v>
      </c>
      <c r="G23" s="1">
        <v>0</v>
      </c>
    </row>
  </sheetData>
  <sortState xmlns:xlrd2="http://schemas.microsoft.com/office/spreadsheetml/2017/richdata2" ref="A6:G23">
    <sortCondition descending="1" ref="B6:B23"/>
  </sortState>
  <mergeCells count="3">
    <mergeCell ref="B2:D2"/>
    <mergeCell ref="E2:G2"/>
    <mergeCell ref="H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"/>
  <sheetViews>
    <sheetView zoomScale="150" zoomScaleNormal="150" workbookViewId="0">
      <selection activeCell="H6" sqref="H6"/>
    </sheetView>
  </sheetViews>
  <sheetFormatPr defaultRowHeight="14.4" x14ac:dyDescent="0.3"/>
  <cols>
    <col min="1" max="1" width="10.6640625" customWidth="1"/>
    <col min="2" max="2" width="7.6640625" customWidth="1"/>
    <col min="3" max="3" width="8.5546875" customWidth="1"/>
    <col min="5" max="5" width="7.77734375" customWidth="1"/>
  </cols>
  <sheetData>
    <row r="1" spans="1:5" ht="12.75" customHeight="1" thickBot="1" x14ac:dyDescent="0.35">
      <c r="A1" s="36" t="s">
        <v>288</v>
      </c>
      <c r="B1" s="36"/>
      <c r="C1" s="36"/>
      <c r="D1" s="36"/>
      <c r="E1" s="37"/>
    </row>
    <row r="2" spans="1:5" ht="12.75" customHeight="1" thickBot="1" x14ac:dyDescent="0.35">
      <c r="A2" s="32"/>
      <c r="B2" s="43" t="s">
        <v>290</v>
      </c>
      <c r="C2" s="43" t="s">
        <v>291</v>
      </c>
      <c r="D2" s="41" t="s">
        <v>292</v>
      </c>
      <c r="E2" s="42"/>
    </row>
    <row r="3" spans="1:5" ht="12.75" customHeight="1" thickBot="1" x14ac:dyDescent="0.35">
      <c r="A3" s="33" t="s">
        <v>289</v>
      </c>
      <c r="B3" s="44"/>
      <c r="C3" s="44"/>
      <c r="D3" s="34" t="s">
        <v>303</v>
      </c>
      <c r="E3" s="35" t="s">
        <v>304</v>
      </c>
    </row>
    <row r="4" spans="1:5" ht="12.75" customHeight="1" x14ac:dyDescent="0.3">
      <c r="A4" s="27" t="s">
        <v>293</v>
      </c>
      <c r="B4" s="28">
        <v>205</v>
      </c>
      <c r="C4" s="29">
        <v>106365</v>
      </c>
      <c r="D4" s="30">
        <f>C4/B4</f>
        <v>518.85365853658539</v>
      </c>
      <c r="E4" s="30">
        <v>58.96</v>
      </c>
    </row>
    <row r="5" spans="1:5" ht="12.75" customHeight="1" x14ac:dyDescent="0.3">
      <c r="A5" s="27" t="s">
        <v>294</v>
      </c>
      <c r="B5" s="31">
        <v>1746</v>
      </c>
      <c r="C5" s="29">
        <v>122990</v>
      </c>
      <c r="D5" s="30">
        <f t="shared" ref="D5:D13" si="0">C5/B5</f>
        <v>70.441008018327608</v>
      </c>
      <c r="E5" s="30">
        <v>68.180000000000007</v>
      </c>
    </row>
    <row r="6" spans="1:5" ht="12.75" customHeight="1" x14ac:dyDescent="0.3">
      <c r="A6" s="27" t="s">
        <v>295</v>
      </c>
      <c r="B6" s="31">
        <v>1662</v>
      </c>
      <c r="C6" s="29">
        <v>305924</v>
      </c>
      <c r="D6" s="30">
        <f t="shared" si="0"/>
        <v>184.06979542719614</v>
      </c>
      <c r="E6" s="30">
        <v>169.58</v>
      </c>
    </row>
    <row r="7" spans="1:5" ht="12.75" customHeight="1" x14ac:dyDescent="0.3">
      <c r="A7" s="27" t="s">
        <v>296</v>
      </c>
      <c r="B7" s="28">
        <v>695</v>
      </c>
      <c r="C7" s="29">
        <v>68791</v>
      </c>
      <c r="D7" s="30">
        <f t="shared" si="0"/>
        <v>98.979856115107907</v>
      </c>
      <c r="E7" s="30">
        <v>38.130000000000003</v>
      </c>
    </row>
    <row r="8" spans="1:5" ht="12.75" customHeight="1" x14ac:dyDescent="0.3">
      <c r="A8" s="27" t="s">
        <v>297</v>
      </c>
      <c r="B8" s="28">
        <v>360</v>
      </c>
      <c r="C8" s="29">
        <v>30603</v>
      </c>
      <c r="D8" s="30">
        <f t="shared" si="0"/>
        <v>85.00833333333334</v>
      </c>
      <c r="E8" s="30">
        <v>16.96</v>
      </c>
    </row>
    <row r="9" spans="1:5" ht="12.75" customHeight="1" x14ac:dyDescent="0.3">
      <c r="A9" s="27" t="s">
        <v>298</v>
      </c>
      <c r="B9" s="28">
        <v>980</v>
      </c>
      <c r="C9" s="29">
        <v>71970</v>
      </c>
      <c r="D9" s="30">
        <f t="shared" si="0"/>
        <v>73.438775510204081</v>
      </c>
      <c r="E9" s="30">
        <v>39.89</v>
      </c>
    </row>
    <row r="10" spans="1:5" ht="12.75" customHeight="1" x14ac:dyDescent="0.3">
      <c r="A10" s="27" t="s">
        <v>299</v>
      </c>
      <c r="B10" s="31">
        <v>1640</v>
      </c>
      <c r="C10" s="29">
        <v>147549</v>
      </c>
      <c r="D10" s="30">
        <f t="shared" si="0"/>
        <v>89.96890243902439</v>
      </c>
      <c r="E10" s="30">
        <v>81.790000000000006</v>
      </c>
    </row>
    <row r="11" spans="1:5" ht="12.75" customHeight="1" x14ac:dyDescent="0.3">
      <c r="A11" s="27" t="s">
        <v>300</v>
      </c>
      <c r="B11" s="31">
        <v>1514</v>
      </c>
      <c r="C11" s="29">
        <v>18526</v>
      </c>
      <c r="D11" s="30">
        <f t="shared" si="0"/>
        <v>12.236459709379128</v>
      </c>
      <c r="E11" s="30">
        <v>10.27</v>
      </c>
    </row>
    <row r="12" spans="1:5" ht="12.75" customHeight="1" x14ac:dyDescent="0.3">
      <c r="A12" s="27" t="s">
        <v>301</v>
      </c>
      <c r="B12" s="28">
        <v>22</v>
      </c>
      <c r="C12" s="29">
        <v>13488</v>
      </c>
      <c r="D12" s="30">
        <f t="shared" si="0"/>
        <v>613.09090909090912</v>
      </c>
      <c r="E12" s="30">
        <v>7.48</v>
      </c>
    </row>
    <row r="13" spans="1:5" ht="12.75" customHeight="1" thickBot="1" x14ac:dyDescent="0.35">
      <c r="A13" s="27" t="s">
        <v>302</v>
      </c>
      <c r="B13" s="28">
        <v>169</v>
      </c>
      <c r="C13" s="29">
        <v>90111</v>
      </c>
      <c r="D13" s="30">
        <f t="shared" si="0"/>
        <v>533.2011834319527</v>
      </c>
      <c r="E13" s="30">
        <v>49.95</v>
      </c>
    </row>
    <row r="14" spans="1:5" ht="12.75" customHeight="1" x14ac:dyDescent="0.3">
      <c r="A14" s="40" t="s">
        <v>229</v>
      </c>
      <c r="B14" s="40"/>
      <c r="C14" s="40"/>
      <c r="D14" s="40"/>
      <c r="E14" s="40"/>
    </row>
  </sheetData>
  <mergeCells count="4">
    <mergeCell ref="A14:E14"/>
    <mergeCell ref="D2:E2"/>
    <mergeCell ref="C2:C3"/>
    <mergeCell ref="B2:B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69B31-16C7-4495-AAEA-472C68F1D105}">
  <dimension ref="A1:E10"/>
  <sheetViews>
    <sheetView workbookViewId="0">
      <selection activeCell="G9" sqref="G9"/>
    </sheetView>
  </sheetViews>
  <sheetFormatPr defaultRowHeight="14.4" x14ac:dyDescent="0.3"/>
  <cols>
    <col min="1" max="1" width="15.88671875" customWidth="1"/>
    <col min="2" max="2" width="9" bestFit="1" customWidth="1"/>
    <col min="3" max="3" width="10.109375" bestFit="1" customWidth="1"/>
    <col min="4" max="4" width="9" bestFit="1" customWidth="1"/>
  </cols>
  <sheetData>
    <row r="1" spans="1:5" x14ac:dyDescent="0.3">
      <c r="A1" s="57" t="s">
        <v>333</v>
      </c>
      <c r="B1" s="57"/>
      <c r="C1" s="57"/>
      <c r="D1" s="57"/>
      <c r="E1" s="58"/>
    </row>
    <row r="2" spans="1:5" x14ac:dyDescent="0.3">
      <c r="A2" s="59" t="s">
        <v>225</v>
      </c>
      <c r="B2" s="60" t="s">
        <v>226</v>
      </c>
      <c r="C2" s="60" t="s">
        <v>227</v>
      </c>
      <c r="D2" s="61" t="s">
        <v>228</v>
      </c>
      <c r="E2" s="58"/>
    </row>
    <row r="3" spans="1:5" x14ac:dyDescent="0.3">
      <c r="A3" s="57" t="s">
        <v>219</v>
      </c>
      <c r="B3" s="57">
        <v>1865</v>
      </c>
      <c r="C3" s="62">
        <v>2117801</v>
      </c>
      <c r="D3" s="62">
        <f>C3/B3</f>
        <v>1135.5501340482574</v>
      </c>
      <c r="E3" s="58"/>
    </row>
    <row r="4" spans="1:5" x14ac:dyDescent="0.3">
      <c r="A4" s="57" t="s">
        <v>211</v>
      </c>
      <c r="B4" s="57">
        <v>396</v>
      </c>
      <c r="C4" s="62">
        <v>750239</v>
      </c>
      <c r="D4" s="62">
        <f t="shared" ref="D4:D9" si="0">C4/B4</f>
        <v>1894.5429292929293</v>
      </c>
      <c r="E4" s="58"/>
    </row>
    <row r="5" spans="1:5" x14ac:dyDescent="0.3">
      <c r="A5" s="57" t="s">
        <v>212</v>
      </c>
      <c r="B5" s="57">
        <v>504</v>
      </c>
      <c r="C5" s="62">
        <v>402198</v>
      </c>
      <c r="D5" s="62">
        <f t="shared" si="0"/>
        <v>798.01190476190482</v>
      </c>
      <c r="E5" s="58"/>
    </row>
    <row r="6" spans="1:5" x14ac:dyDescent="0.3">
      <c r="A6" s="57" t="s">
        <v>213</v>
      </c>
      <c r="B6" s="57">
        <v>828</v>
      </c>
      <c r="C6" s="62">
        <v>812191</v>
      </c>
      <c r="D6" s="62">
        <f t="shared" si="0"/>
        <v>980.90700483091791</v>
      </c>
      <c r="E6" s="58"/>
    </row>
    <row r="7" spans="1:5" x14ac:dyDescent="0.3">
      <c r="A7" s="57" t="s">
        <v>214</v>
      </c>
      <c r="B7" s="57">
        <v>60</v>
      </c>
      <c r="C7" s="62">
        <v>27585</v>
      </c>
      <c r="D7" s="62">
        <f t="shared" si="0"/>
        <v>459.75</v>
      </c>
      <c r="E7" s="58"/>
    </row>
    <row r="8" spans="1:5" x14ac:dyDescent="0.3">
      <c r="A8" s="57" t="s">
        <v>215</v>
      </c>
      <c r="B8" s="57">
        <v>66</v>
      </c>
      <c r="C8" s="62">
        <v>71618</v>
      </c>
      <c r="D8" s="62">
        <f t="shared" si="0"/>
        <v>1085.121212121212</v>
      </c>
      <c r="E8" s="58"/>
    </row>
    <row r="9" spans="1:5" x14ac:dyDescent="0.3">
      <c r="A9" s="57" t="s">
        <v>216</v>
      </c>
      <c r="B9" s="57">
        <v>12</v>
      </c>
      <c r="C9" s="62">
        <v>53970</v>
      </c>
      <c r="D9" s="62">
        <f t="shared" si="0"/>
        <v>4497.5</v>
      </c>
      <c r="E9" s="58"/>
    </row>
    <row r="10" spans="1:5" x14ac:dyDescent="0.3">
      <c r="A10" s="6" t="s">
        <v>229</v>
      </c>
      <c r="B10" s="6"/>
      <c r="C10" s="6"/>
      <c r="D10" s="6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5"/>
  <sheetViews>
    <sheetView zoomScale="150" zoomScaleNormal="150" workbookViewId="0">
      <selection activeCell="A2" sqref="A2"/>
    </sheetView>
  </sheetViews>
  <sheetFormatPr defaultRowHeight="10.199999999999999" x14ac:dyDescent="0.2"/>
  <cols>
    <col min="1" max="1" width="13.77734375" style="1" customWidth="1"/>
    <col min="2" max="10" width="5.44140625" style="1" customWidth="1"/>
    <col min="11" max="16384" width="8.88671875" style="1"/>
  </cols>
  <sheetData>
    <row r="1" spans="1:10" x14ac:dyDescent="0.2">
      <c r="A1" s="1" t="s">
        <v>334</v>
      </c>
    </row>
    <row r="2" spans="1:10" x14ac:dyDescent="0.2">
      <c r="A2" s="7"/>
      <c r="B2" s="49" t="s">
        <v>217</v>
      </c>
      <c r="C2" s="49"/>
      <c r="D2" s="49"/>
      <c r="E2" s="49" t="s">
        <v>234</v>
      </c>
      <c r="F2" s="49"/>
      <c r="G2" s="49"/>
      <c r="H2" s="49" t="s">
        <v>235</v>
      </c>
      <c r="I2" s="49"/>
      <c r="J2" s="50"/>
    </row>
    <row r="3" spans="1:10" s="2" customFormat="1" x14ac:dyDescent="0.2">
      <c r="A3" s="8" t="s">
        <v>217</v>
      </c>
      <c r="B3" s="4" t="s">
        <v>0</v>
      </c>
      <c r="C3" s="4" t="s">
        <v>230</v>
      </c>
      <c r="D3" s="4" t="s">
        <v>231</v>
      </c>
      <c r="E3" s="4" t="s">
        <v>0</v>
      </c>
      <c r="F3" s="4" t="s">
        <v>230</v>
      </c>
      <c r="G3" s="4" t="s">
        <v>231</v>
      </c>
      <c r="H3" s="4" t="s">
        <v>0</v>
      </c>
      <c r="I3" s="4" t="s">
        <v>230</v>
      </c>
      <c r="J3" s="5" t="s">
        <v>231</v>
      </c>
    </row>
    <row r="4" spans="1:10" x14ac:dyDescent="0.2">
      <c r="A4" s="1" t="s">
        <v>0</v>
      </c>
      <c r="B4" s="1">
        <v>4545</v>
      </c>
      <c r="C4" s="1">
        <v>1854</v>
      </c>
      <c r="D4" s="1">
        <v>2633</v>
      </c>
      <c r="E4" s="3">
        <v>4613.567</v>
      </c>
      <c r="F4" s="3">
        <v>1662.94</v>
      </c>
      <c r="G4" s="3">
        <v>2889.4609999999998</v>
      </c>
      <c r="H4" s="3">
        <v>1015.0862486248625</v>
      </c>
      <c r="I4" s="3">
        <v>896.94714131607338</v>
      </c>
      <c r="J4" s="3">
        <v>1097.402582605393</v>
      </c>
    </row>
    <row r="5" spans="1:10" x14ac:dyDescent="0.2">
      <c r="A5" s="1" t="s">
        <v>233</v>
      </c>
      <c r="E5" s="3"/>
      <c r="F5" s="3"/>
      <c r="G5" s="3"/>
      <c r="H5" s="3"/>
      <c r="I5" s="3"/>
      <c r="J5" s="3"/>
    </row>
    <row r="6" spans="1:10" x14ac:dyDescent="0.2">
      <c r="A6" s="1" t="s">
        <v>219</v>
      </c>
      <c r="B6" s="1">
        <v>4252</v>
      </c>
      <c r="C6" s="1">
        <v>1710</v>
      </c>
      <c r="D6" s="1">
        <v>2483</v>
      </c>
      <c r="E6" s="3">
        <v>4275.7740000000003</v>
      </c>
      <c r="F6" s="3">
        <v>1568.7919999999999</v>
      </c>
      <c r="G6" s="3">
        <v>2645.8150000000001</v>
      </c>
      <c r="H6" s="3">
        <v>1005.5912511759173</v>
      </c>
      <c r="I6" s="3">
        <v>917.42222222222222</v>
      </c>
      <c r="J6" s="3">
        <v>1065.5718888441402</v>
      </c>
    </row>
    <row r="7" spans="1:10" x14ac:dyDescent="0.2">
      <c r="A7" s="1" t="s">
        <v>176</v>
      </c>
      <c r="B7" s="1">
        <v>816</v>
      </c>
      <c r="C7" s="1">
        <v>354</v>
      </c>
      <c r="D7" s="1">
        <v>438</v>
      </c>
      <c r="E7" s="3">
        <v>1083.0609999999999</v>
      </c>
      <c r="F7" s="3">
        <v>368.017</v>
      </c>
      <c r="G7" s="3">
        <v>690.45799999999997</v>
      </c>
      <c r="H7" s="3">
        <v>1327.2806372549019</v>
      </c>
      <c r="I7" s="3">
        <v>1039.5960451977401</v>
      </c>
      <c r="J7" s="3">
        <v>1576.3881278538813</v>
      </c>
    </row>
    <row r="8" spans="1:10" x14ac:dyDescent="0.2">
      <c r="A8" s="1" t="s">
        <v>177</v>
      </c>
      <c r="B8" s="1">
        <v>342</v>
      </c>
      <c r="C8" s="1">
        <v>144</v>
      </c>
      <c r="D8" s="1">
        <v>180</v>
      </c>
      <c r="E8" s="3">
        <v>330.35700000000003</v>
      </c>
      <c r="F8" s="3">
        <v>111.899</v>
      </c>
      <c r="G8" s="3">
        <v>198.67</v>
      </c>
      <c r="H8" s="3">
        <v>965.95614035087715</v>
      </c>
      <c r="I8" s="3">
        <v>777.07638888888891</v>
      </c>
      <c r="J8" s="3">
        <v>1103.7222222222222</v>
      </c>
    </row>
    <row r="9" spans="1:10" x14ac:dyDescent="0.2">
      <c r="A9" s="1" t="s">
        <v>178</v>
      </c>
      <c r="B9" s="1">
        <v>270</v>
      </c>
      <c r="C9" s="1">
        <v>126</v>
      </c>
      <c r="D9" s="1">
        <v>138</v>
      </c>
      <c r="E9" s="3">
        <v>217.74</v>
      </c>
      <c r="F9" s="3">
        <v>116.995</v>
      </c>
      <c r="G9" s="3">
        <v>99.545000000000002</v>
      </c>
      <c r="H9" s="3">
        <v>806.44444444444446</v>
      </c>
      <c r="I9" s="3">
        <v>928.53174603174602</v>
      </c>
      <c r="J9" s="3">
        <v>721.34057971014488</v>
      </c>
    </row>
    <row r="10" spans="1:10" x14ac:dyDescent="0.2">
      <c r="A10" s="1" t="s">
        <v>179</v>
      </c>
      <c r="B10" s="1">
        <v>810</v>
      </c>
      <c r="C10" s="1">
        <v>420</v>
      </c>
      <c r="D10" s="1">
        <v>378</v>
      </c>
      <c r="E10" s="3">
        <v>829.94100000000003</v>
      </c>
      <c r="F10" s="3">
        <v>370.83499999999998</v>
      </c>
      <c r="G10" s="3">
        <v>443.51499999999999</v>
      </c>
      <c r="H10" s="3">
        <v>1024.6185185185186</v>
      </c>
      <c r="I10" s="3">
        <v>882.94047619047615</v>
      </c>
      <c r="J10" s="3">
        <v>1173.3201058201057</v>
      </c>
    </row>
    <row r="11" spans="1:10" x14ac:dyDescent="0.2">
      <c r="A11" s="1" t="s">
        <v>181</v>
      </c>
      <c r="B11" s="1">
        <v>1595</v>
      </c>
      <c r="C11" s="1">
        <v>474</v>
      </c>
      <c r="D11" s="1">
        <v>1122</v>
      </c>
      <c r="E11" s="3">
        <v>1387.171</v>
      </c>
      <c r="F11" s="3">
        <v>377.13200000000001</v>
      </c>
      <c r="G11" s="3">
        <v>1010.04</v>
      </c>
      <c r="H11" s="3">
        <v>869.69968652037619</v>
      </c>
      <c r="I11" s="3">
        <v>795.63713080168782</v>
      </c>
      <c r="J11" s="3">
        <v>900.21390374331554</v>
      </c>
    </row>
    <row r="12" spans="1:10" x14ac:dyDescent="0.2">
      <c r="A12" s="1" t="s">
        <v>180</v>
      </c>
      <c r="B12" s="1">
        <v>42</v>
      </c>
      <c r="C12" s="1">
        <v>24</v>
      </c>
      <c r="D12" s="1">
        <v>18</v>
      </c>
      <c r="E12" s="3">
        <v>90.25</v>
      </c>
      <c r="F12" s="3">
        <v>81.254999999999995</v>
      </c>
      <c r="G12" s="3">
        <v>8.9949999999999992</v>
      </c>
      <c r="H12" s="3">
        <v>2148.8095238095239</v>
      </c>
      <c r="I12" s="3">
        <v>3385.625</v>
      </c>
      <c r="J12" s="3">
        <v>499.72222222222223</v>
      </c>
    </row>
    <row r="13" spans="1:10" x14ac:dyDescent="0.2">
      <c r="A13" s="1" t="s">
        <v>232</v>
      </c>
      <c r="B13" s="1">
        <v>378</v>
      </c>
      <c r="C13" s="1">
        <v>168</v>
      </c>
      <c r="D13" s="1">
        <v>210</v>
      </c>
      <c r="E13" s="3">
        <v>337.25400000000002</v>
      </c>
      <c r="F13" s="3">
        <v>142.661</v>
      </c>
      <c r="G13" s="3">
        <v>194.59200000000001</v>
      </c>
      <c r="H13" s="3">
        <v>3544.5567632850239</v>
      </c>
      <c r="I13" s="3">
        <v>2674.6474358974356</v>
      </c>
      <c r="J13" s="3">
        <v>3636.7621794871793</v>
      </c>
    </row>
    <row r="14" spans="1:10" x14ac:dyDescent="0.2">
      <c r="A14" s="6" t="s">
        <v>229</v>
      </c>
      <c r="B14" s="6"/>
      <c r="C14" s="6"/>
      <c r="D14" s="6"/>
      <c r="E14" s="6"/>
      <c r="F14" s="6"/>
      <c r="G14" s="6"/>
      <c r="H14" s="6"/>
      <c r="I14" s="6"/>
      <c r="J14" s="6"/>
    </row>
    <row r="15" spans="1:10" x14ac:dyDescent="0.2">
      <c r="A15" s="1" t="s">
        <v>236</v>
      </c>
    </row>
  </sheetData>
  <mergeCells count="3">
    <mergeCell ref="B2:D2"/>
    <mergeCell ref="E2:G2"/>
    <mergeCell ref="H2:J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49"/>
  <sheetViews>
    <sheetView zoomScale="150" zoomScaleNormal="150" workbookViewId="0">
      <selection activeCell="A2" sqref="A2"/>
    </sheetView>
  </sheetViews>
  <sheetFormatPr defaultRowHeight="10.199999999999999" x14ac:dyDescent="0.2"/>
  <cols>
    <col min="1" max="1" width="15.21875" style="1" customWidth="1"/>
    <col min="2" max="10" width="5.33203125" style="1" customWidth="1"/>
    <col min="11" max="11" width="7.77734375" style="1" customWidth="1"/>
    <col min="12" max="16384" width="8.88671875" style="1"/>
  </cols>
  <sheetData>
    <row r="1" spans="1:10" x14ac:dyDescent="0.2">
      <c r="A1" s="1" t="s">
        <v>335</v>
      </c>
    </row>
    <row r="2" spans="1:10" s="2" customFormat="1" x14ac:dyDescent="0.2">
      <c r="A2" s="11" t="s">
        <v>182</v>
      </c>
      <c r="B2" s="49" t="s">
        <v>226</v>
      </c>
      <c r="C2" s="49"/>
      <c r="D2" s="49"/>
      <c r="E2" s="49" t="s">
        <v>239</v>
      </c>
      <c r="F2" s="49"/>
      <c r="G2" s="49"/>
      <c r="H2" s="49" t="s">
        <v>235</v>
      </c>
      <c r="I2" s="49"/>
      <c r="J2" s="50"/>
    </row>
    <row r="3" spans="1:10" x14ac:dyDescent="0.2">
      <c r="A3" s="8" t="s">
        <v>240</v>
      </c>
      <c r="B3" s="4" t="s">
        <v>0</v>
      </c>
      <c r="C3" s="4" t="s">
        <v>230</v>
      </c>
      <c r="D3" s="4" t="s">
        <v>231</v>
      </c>
      <c r="E3" s="4" t="s">
        <v>0</v>
      </c>
      <c r="F3" s="4" t="s">
        <v>230</v>
      </c>
      <c r="G3" s="4" t="s">
        <v>231</v>
      </c>
      <c r="H3" s="4" t="s">
        <v>0</v>
      </c>
      <c r="I3" s="4" t="s">
        <v>230</v>
      </c>
      <c r="J3" s="5" t="s">
        <v>231</v>
      </c>
    </row>
    <row r="4" spans="1:10" x14ac:dyDescent="0.2">
      <c r="A4" s="1" t="s">
        <v>219</v>
      </c>
      <c r="B4" s="1">
        <v>32118</v>
      </c>
      <c r="C4" s="1">
        <v>12965</v>
      </c>
      <c r="D4" s="1">
        <v>18169</v>
      </c>
      <c r="E4" s="3">
        <v>51120.226000000002</v>
      </c>
      <c r="F4" s="3">
        <v>20893.502</v>
      </c>
      <c r="G4" s="3">
        <v>28875.731</v>
      </c>
      <c r="H4" s="3">
        <v>1591.6378977520394</v>
      </c>
      <c r="I4" s="3">
        <v>1611.5311993829541</v>
      </c>
      <c r="J4" s="3">
        <v>1589.285651384226</v>
      </c>
    </row>
    <row r="5" spans="1:10" x14ac:dyDescent="0.2">
      <c r="A5" s="1" t="s">
        <v>152</v>
      </c>
      <c r="B5" s="1">
        <v>6764</v>
      </c>
      <c r="C5" s="1">
        <v>3047</v>
      </c>
      <c r="D5" s="1">
        <v>3461</v>
      </c>
      <c r="E5" s="3">
        <v>18533.609</v>
      </c>
      <c r="F5" s="3">
        <v>8833.732</v>
      </c>
      <c r="G5" s="3">
        <v>9228.0570000000007</v>
      </c>
      <c r="H5" s="3">
        <v>2740.0368125369605</v>
      </c>
      <c r="I5" s="3">
        <v>2899.1572038070235</v>
      </c>
      <c r="J5" s="3">
        <v>2666.2978907830106</v>
      </c>
    </row>
    <row r="6" spans="1:10" x14ac:dyDescent="0.2">
      <c r="A6" s="1" t="s">
        <v>155</v>
      </c>
      <c r="B6" s="1">
        <v>6177</v>
      </c>
      <c r="C6" s="1">
        <v>2387</v>
      </c>
      <c r="D6" s="1">
        <v>3515</v>
      </c>
      <c r="E6" s="3">
        <v>14332.387000000001</v>
      </c>
      <c r="F6" s="3">
        <v>6250.32</v>
      </c>
      <c r="G6" s="3">
        <v>7452.4750000000004</v>
      </c>
      <c r="H6" s="3">
        <v>2320.2828233770438</v>
      </c>
      <c r="I6" s="3">
        <v>2618.4834520318391</v>
      </c>
      <c r="J6" s="3">
        <v>2120.1920341394025</v>
      </c>
    </row>
    <row r="7" spans="1:10" x14ac:dyDescent="0.2">
      <c r="A7" s="1" t="s">
        <v>140</v>
      </c>
      <c r="B7" s="1">
        <v>6117</v>
      </c>
      <c r="C7" s="1">
        <v>2339</v>
      </c>
      <c r="D7" s="1">
        <v>3761</v>
      </c>
      <c r="E7" s="3">
        <v>2987.2959999999998</v>
      </c>
      <c r="F7" s="3">
        <v>1120.366</v>
      </c>
      <c r="G7" s="3">
        <v>1857.1659999999999</v>
      </c>
      <c r="H7" s="3">
        <v>488.35965342488146</v>
      </c>
      <c r="I7" s="3">
        <v>478.99358700299274</v>
      </c>
      <c r="J7" s="3">
        <v>493.79579898963044</v>
      </c>
    </row>
    <row r="8" spans="1:10" x14ac:dyDescent="0.2">
      <c r="A8" s="1" t="s">
        <v>151</v>
      </c>
      <c r="B8" s="1">
        <v>2231</v>
      </c>
      <c r="C8" s="1">
        <v>1302</v>
      </c>
      <c r="D8" s="1">
        <v>846</v>
      </c>
      <c r="E8" s="3">
        <v>2530.6610000000001</v>
      </c>
      <c r="F8" s="3">
        <v>1446.999</v>
      </c>
      <c r="G8" s="3">
        <v>1001.505</v>
      </c>
      <c r="H8" s="3">
        <v>1134.3168982519051</v>
      </c>
      <c r="I8" s="3">
        <v>1111.3663594470047</v>
      </c>
      <c r="J8" s="3">
        <v>1183.8120567375886</v>
      </c>
    </row>
    <row r="9" spans="1:10" x14ac:dyDescent="0.2">
      <c r="A9" s="1" t="s">
        <v>154</v>
      </c>
      <c r="B9" s="1">
        <v>2009</v>
      </c>
      <c r="C9" s="1">
        <v>480</v>
      </c>
      <c r="D9" s="1">
        <v>1470</v>
      </c>
      <c r="E9" s="3">
        <v>2414.4450000000002</v>
      </c>
      <c r="F9" s="3">
        <v>1063.5719999999999</v>
      </c>
      <c r="G9" s="3">
        <v>1330.4829999999999</v>
      </c>
      <c r="H9" s="3">
        <v>1201.8143354902936</v>
      </c>
      <c r="I9" s="3">
        <v>2215.7750000000001</v>
      </c>
      <c r="J9" s="3">
        <v>905.09047619047624</v>
      </c>
    </row>
    <row r="10" spans="1:10" x14ac:dyDescent="0.2">
      <c r="A10" s="1" t="s">
        <v>142</v>
      </c>
      <c r="B10" s="1">
        <v>1991</v>
      </c>
      <c r="C10" s="1">
        <v>738</v>
      </c>
      <c r="D10" s="1">
        <v>1236</v>
      </c>
      <c r="E10" s="3">
        <v>81.272999999999996</v>
      </c>
      <c r="F10" s="3">
        <v>36.345999999999997</v>
      </c>
      <c r="G10" s="3">
        <v>43.837000000000003</v>
      </c>
      <c r="H10" s="3">
        <v>40.820190858864891</v>
      </c>
      <c r="I10" s="3">
        <v>49.24932249322493</v>
      </c>
      <c r="J10" s="3">
        <v>35.466828478964402</v>
      </c>
    </row>
    <row r="11" spans="1:10" x14ac:dyDescent="0.2">
      <c r="A11" s="1" t="s">
        <v>153</v>
      </c>
      <c r="B11" s="1">
        <v>1319</v>
      </c>
      <c r="C11" s="1">
        <v>426</v>
      </c>
      <c r="D11" s="1">
        <v>840</v>
      </c>
      <c r="E11" s="3">
        <v>1877.502</v>
      </c>
      <c r="F11" s="3">
        <v>607.94299999999998</v>
      </c>
      <c r="G11" s="3">
        <v>1242.5129999999999</v>
      </c>
      <c r="H11" s="3">
        <v>1423.4283548142532</v>
      </c>
      <c r="I11" s="3">
        <v>1427.0962441314555</v>
      </c>
      <c r="J11" s="3">
        <v>1479.1821428571429</v>
      </c>
    </row>
    <row r="12" spans="1:10" x14ac:dyDescent="0.2">
      <c r="A12" s="1" t="s">
        <v>156</v>
      </c>
      <c r="B12" s="1">
        <v>1223</v>
      </c>
      <c r="C12" s="1">
        <v>594</v>
      </c>
      <c r="D12" s="1">
        <v>510</v>
      </c>
      <c r="E12" s="3">
        <v>983.57600000000002</v>
      </c>
      <c r="F12" s="3">
        <v>591.24199999999996</v>
      </c>
      <c r="G12" s="3">
        <v>307.95999999999998</v>
      </c>
      <c r="H12" s="3">
        <v>804.23221586263287</v>
      </c>
      <c r="I12" s="3">
        <v>995.35690235690231</v>
      </c>
      <c r="J12" s="3">
        <v>603.84313725490199</v>
      </c>
    </row>
    <row r="13" spans="1:10" x14ac:dyDescent="0.2">
      <c r="A13" s="1" t="s">
        <v>147</v>
      </c>
      <c r="B13" s="1">
        <v>1115</v>
      </c>
      <c r="C13" s="1">
        <v>450</v>
      </c>
      <c r="D13" s="1">
        <v>636</v>
      </c>
      <c r="E13" s="3">
        <v>175.17500000000001</v>
      </c>
      <c r="F13" s="3">
        <v>93.171000000000006</v>
      </c>
      <c r="G13" s="3">
        <v>80.385999999999996</v>
      </c>
      <c r="H13" s="3">
        <v>157.10762331838566</v>
      </c>
      <c r="I13" s="3">
        <v>207.04666666666665</v>
      </c>
      <c r="J13" s="3">
        <v>126.39308176100629</v>
      </c>
    </row>
    <row r="14" spans="1:10" x14ac:dyDescent="0.2">
      <c r="A14" s="1" t="s">
        <v>145</v>
      </c>
      <c r="B14" s="1">
        <v>948</v>
      </c>
      <c r="C14" s="1">
        <v>384</v>
      </c>
      <c r="D14" s="1">
        <v>540</v>
      </c>
      <c r="E14" s="3">
        <v>228.99600000000001</v>
      </c>
      <c r="F14" s="3">
        <v>83.744</v>
      </c>
      <c r="G14" s="3">
        <v>143.452</v>
      </c>
      <c r="H14" s="3">
        <v>744.60804132973954</v>
      </c>
      <c r="I14" s="3">
        <v>608.27942890442887</v>
      </c>
      <c r="J14" s="3">
        <v>849.72863247863245</v>
      </c>
    </row>
    <row r="15" spans="1:10" x14ac:dyDescent="0.2">
      <c r="A15" s="1" t="s">
        <v>237</v>
      </c>
      <c r="B15" s="1">
        <v>474</v>
      </c>
      <c r="C15" s="1">
        <v>228</v>
      </c>
      <c r="D15" s="1">
        <v>246</v>
      </c>
      <c r="E15" s="3">
        <v>381.25700000000001</v>
      </c>
      <c r="F15" s="3">
        <v>161.959</v>
      </c>
      <c r="G15" s="3">
        <v>219.29900000000001</v>
      </c>
      <c r="H15" s="3">
        <v>804.33966244725741</v>
      </c>
      <c r="I15" s="3">
        <v>710.34649122807014</v>
      </c>
      <c r="J15" s="3">
        <v>891.45934959349597</v>
      </c>
    </row>
    <row r="16" spans="1:10" x14ac:dyDescent="0.2">
      <c r="A16" s="6" t="s">
        <v>229</v>
      </c>
      <c r="B16" s="6"/>
      <c r="C16" s="6"/>
      <c r="D16" s="6"/>
      <c r="E16" s="6"/>
      <c r="F16" s="6"/>
      <c r="G16" s="6"/>
      <c r="H16" s="6"/>
      <c r="I16" s="6"/>
      <c r="J16" s="6"/>
    </row>
    <row r="17" spans="1:10" x14ac:dyDescent="0.2">
      <c r="A17" s="1" t="s">
        <v>238</v>
      </c>
    </row>
    <row r="19" spans="1:10" x14ac:dyDescent="0.2">
      <c r="A19" s="1" t="s">
        <v>305</v>
      </c>
    </row>
    <row r="20" spans="1:10" x14ac:dyDescent="0.2">
      <c r="A20" s="1" t="s">
        <v>148</v>
      </c>
      <c r="B20" s="1">
        <v>378</v>
      </c>
      <c r="C20" s="1">
        <v>132</v>
      </c>
      <c r="D20" s="1">
        <v>234</v>
      </c>
      <c r="E20" s="1">
        <v>60459</v>
      </c>
      <c r="F20" s="1">
        <v>20598</v>
      </c>
      <c r="G20" s="1">
        <v>39199</v>
      </c>
      <c r="H20" s="1">
        <f t="shared" ref="H20:H41" si="0">E20/B20</f>
        <v>159.94444444444446</v>
      </c>
      <c r="I20" s="1">
        <f t="shared" ref="I20:I41" si="1">F20/C20</f>
        <v>156.04545454545453</v>
      </c>
      <c r="J20" s="1">
        <f t="shared" ref="J20:J41" si="2">G20/D20</f>
        <v>167.51709401709402</v>
      </c>
    </row>
    <row r="21" spans="1:10" x14ac:dyDescent="0.2">
      <c r="A21" s="1" t="s">
        <v>145</v>
      </c>
      <c r="B21" s="1">
        <v>318</v>
      </c>
      <c r="C21" s="1">
        <v>156</v>
      </c>
      <c r="D21" s="1">
        <v>156</v>
      </c>
      <c r="E21" s="1">
        <v>102154</v>
      </c>
      <c r="F21" s="1">
        <v>51302</v>
      </c>
      <c r="G21" s="1">
        <v>49953</v>
      </c>
      <c r="H21" s="1">
        <f t="shared" si="0"/>
        <v>321.23899371069183</v>
      </c>
      <c r="I21" s="1">
        <f t="shared" si="1"/>
        <v>328.85897435897436</v>
      </c>
      <c r="J21" s="1">
        <f t="shared" si="2"/>
        <v>320.21153846153845</v>
      </c>
    </row>
    <row r="22" spans="1:10" x14ac:dyDescent="0.2">
      <c r="A22" s="1" t="s">
        <v>146</v>
      </c>
      <c r="B22" s="1">
        <v>252</v>
      </c>
      <c r="C22" s="1">
        <v>96</v>
      </c>
      <c r="D22" s="1">
        <v>150</v>
      </c>
      <c r="E22" s="1">
        <v>66383</v>
      </c>
      <c r="F22" s="1">
        <v>11844</v>
      </c>
      <c r="G22" s="1">
        <v>54300</v>
      </c>
      <c r="H22" s="1">
        <f t="shared" si="0"/>
        <v>263.42460317460319</v>
      </c>
      <c r="I22" s="1">
        <f t="shared" si="1"/>
        <v>123.375</v>
      </c>
      <c r="J22" s="1">
        <f t="shared" si="2"/>
        <v>362</v>
      </c>
    </row>
    <row r="23" spans="1:10" x14ac:dyDescent="0.2">
      <c r="A23" s="1" t="s">
        <v>157</v>
      </c>
      <c r="B23" s="1">
        <v>180</v>
      </c>
      <c r="C23" s="1">
        <v>90</v>
      </c>
      <c r="D23" s="1">
        <v>84</v>
      </c>
      <c r="E23" s="1">
        <v>322202</v>
      </c>
      <c r="F23" s="1">
        <v>148238</v>
      </c>
      <c r="G23" s="1">
        <v>161970</v>
      </c>
      <c r="H23" s="1">
        <f t="shared" si="0"/>
        <v>1790.0111111111112</v>
      </c>
      <c r="I23" s="1">
        <f t="shared" si="1"/>
        <v>1647.088888888889</v>
      </c>
      <c r="J23" s="1">
        <f t="shared" si="2"/>
        <v>1928.2142857142858</v>
      </c>
    </row>
    <row r="24" spans="1:10" x14ac:dyDescent="0.2">
      <c r="A24" s="1" t="s">
        <v>163</v>
      </c>
      <c r="B24" s="1">
        <v>156</v>
      </c>
      <c r="C24" s="1">
        <v>36</v>
      </c>
      <c r="D24" s="1">
        <v>114</v>
      </c>
      <c r="E24" s="1">
        <v>62060</v>
      </c>
      <c r="F24" s="1">
        <v>27585</v>
      </c>
      <c r="G24" s="1">
        <v>34116</v>
      </c>
      <c r="H24" s="1">
        <f t="shared" si="0"/>
        <v>397.82051282051282</v>
      </c>
      <c r="I24" s="1">
        <f t="shared" si="1"/>
        <v>766.25</v>
      </c>
      <c r="J24" s="1">
        <f t="shared" si="2"/>
        <v>299.26315789473682</v>
      </c>
    </row>
    <row r="25" spans="1:10" x14ac:dyDescent="0.2">
      <c r="A25" s="1" t="s">
        <v>144</v>
      </c>
      <c r="B25" s="1">
        <v>114</v>
      </c>
      <c r="C25" s="1">
        <v>42</v>
      </c>
      <c r="D25" s="1">
        <v>72</v>
      </c>
      <c r="E25" s="1">
        <v>23987</v>
      </c>
      <c r="F25" s="1">
        <v>4779</v>
      </c>
      <c r="G25" s="1">
        <v>19208</v>
      </c>
      <c r="H25" s="1">
        <f t="shared" si="0"/>
        <v>210.41228070175438</v>
      </c>
      <c r="I25" s="1">
        <f t="shared" si="1"/>
        <v>113.78571428571429</v>
      </c>
      <c r="J25" s="1">
        <f t="shared" si="2"/>
        <v>266.77777777777777</v>
      </c>
    </row>
    <row r="26" spans="1:10" x14ac:dyDescent="0.2">
      <c r="A26" s="1" t="s">
        <v>158</v>
      </c>
      <c r="B26" s="1">
        <v>108</v>
      </c>
      <c r="C26" s="1">
        <v>30</v>
      </c>
      <c r="D26" s="1">
        <v>72</v>
      </c>
      <c r="E26" s="1">
        <v>37539</v>
      </c>
      <c r="F26" s="1">
        <v>10674</v>
      </c>
      <c r="G26" s="1">
        <v>25726</v>
      </c>
      <c r="H26" s="1">
        <f t="shared" si="0"/>
        <v>347.58333333333331</v>
      </c>
      <c r="I26" s="1">
        <f t="shared" si="1"/>
        <v>355.8</v>
      </c>
      <c r="J26" s="1">
        <f t="shared" si="2"/>
        <v>357.30555555555554</v>
      </c>
    </row>
    <row r="27" spans="1:10" x14ac:dyDescent="0.2">
      <c r="A27" s="1" t="s">
        <v>141</v>
      </c>
      <c r="B27" s="1">
        <v>102</v>
      </c>
      <c r="C27" s="1">
        <v>24</v>
      </c>
      <c r="D27" s="1">
        <v>78</v>
      </c>
      <c r="E27" s="1">
        <v>25954</v>
      </c>
      <c r="F27" s="1">
        <v>2579</v>
      </c>
      <c r="G27" s="1">
        <v>23375</v>
      </c>
      <c r="H27" s="1">
        <f t="shared" si="0"/>
        <v>254.45098039215685</v>
      </c>
      <c r="I27" s="1">
        <f t="shared" si="1"/>
        <v>107.45833333333333</v>
      </c>
      <c r="J27" s="1">
        <f t="shared" si="2"/>
        <v>299.67948717948718</v>
      </c>
    </row>
    <row r="28" spans="1:10" x14ac:dyDescent="0.2">
      <c r="A28" s="1" t="s">
        <v>160</v>
      </c>
      <c r="B28" s="1">
        <v>78</v>
      </c>
      <c r="C28" s="1">
        <v>12</v>
      </c>
      <c r="D28" s="1">
        <v>66</v>
      </c>
      <c r="E28" s="1">
        <v>29342</v>
      </c>
      <c r="F28" s="1">
        <v>4198</v>
      </c>
      <c r="G28" s="1">
        <v>25145</v>
      </c>
      <c r="H28" s="1">
        <f t="shared" si="0"/>
        <v>376.17948717948718</v>
      </c>
      <c r="I28" s="1">
        <f t="shared" si="1"/>
        <v>349.83333333333331</v>
      </c>
      <c r="J28" s="1">
        <f t="shared" si="2"/>
        <v>380.9848484848485</v>
      </c>
    </row>
    <row r="29" spans="1:10" x14ac:dyDescent="0.2">
      <c r="A29" s="1" t="s">
        <v>143</v>
      </c>
      <c r="B29" s="1">
        <v>66</v>
      </c>
      <c r="C29" s="1">
        <v>24</v>
      </c>
      <c r="D29" s="1">
        <v>42</v>
      </c>
      <c r="E29" s="1">
        <v>18638</v>
      </c>
      <c r="F29" s="1">
        <v>11034</v>
      </c>
      <c r="G29" s="1">
        <v>7604</v>
      </c>
      <c r="H29" s="1">
        <f t="shared" si="0"/>
        <v>282.39393939393938</v>
      </c>
      <c r="I29" s="1">
        <f t="shared" si="1"/>
        <v>459.75</v>
      </c>
      <c r="J29" s="1">
        <f t="shared" si="2"/>
        <v>181.04761904761904</v>
      </c>
    </row>
    <row r="30" spans="1:10" x14ac:dyDescent="0.2">
      <c r="A30" s="1" t="s">
        <v>161</v>
      </c>
      <c r="B30" s="1">
        <v>60</v>
      </c>
      <c r="C30" s="1">
        <v>30</v>
      </c>
      <c r="D30" s="1">
        <v>24</v>
      </c>
      <c r="E30" s="1">
        <v>11891</v>
      </c>
      <c r="F30" s="1">
        <v>5967</v>
      </c>
      <c r="G30" s="1">
        <v>5415</v>
      </c>
      <c r="H30" s="1">
        <f t="shared" si="0"/>
        <v>198.18333333333334</v>
      </c>
      <c r="I30" s="1">
        <f t="shared" si="1"/>
        <v>198.9</v>
      </c>
      <c r="J30" s="1">
        <f t="shared" si="2"/>
        <v>225.625</v>
      </c>
    </row>
    <row r="31" spans="1:10" x14ac:dyDescent="0.2">
      <c r="A31" s="1" t="s">
        <v>150</v>
      </c>
      <c r="B31" s="1">
        <v>54</v>
      </c>
      <c r="C31" s="1">
        <v>24</v>
      </c>
      <c r="D31" s="1">
        <v>30</v>
      </c>
      <c r="E31" s="1">
        <v>32322</v>
      </c>
      <c r="F31" s="1">
        <v>26685</v>
      </c>
      <c r="G31" s="1">
        <v>5637</v>
      </c>
      <c r="H31" s="1">
        <f t="shared" si="0"/>
        <v>598.55555555555554</v>
      </c>
      <c r="I31" s="1">
        <f t="shared" si="1"/>
        <v>1111.875</v>
      </c>
      <c r="J31" s="1">
        <f t="shared" si="2"/>
        <v>187.9</v>
      </c>
    </row>
    <row r="32" spans="1:10" x14ac:dyDescent="0.2">
      <c r="A32" s="1" t="s">
        <v>159</v>
      </c>
      <c r="B32" s="1">
        <v>54</v>
      </c>
      <c r="C32" s="1">
        <v>0</v>
      </c>
      <c r="D32" s="1">
        <v>54</v>
      </c>
      <c r="E32" s="1">
        <v>10314</v>
      </c>
      <c r="F32" s="1">
        <v>0</v>
      </c>
      <c r="G32" s="1">
        <v>10314</v>
      </c>
      <c r="H32" s="1">
        <f t="shared" si="0"/>
        <v>191</v>
      </c>
      <c r="I32" s="1" t="e">
        <f t="shared" si="1"/>
        <v>#DIV/0!</v>
      </c>
      <c r="J32" s="1">
        <f t="shared" si="2"/>
        <v>191</v>
      </c>
    </row>
    <row r="33" spans="1:10" x14ac:dyDescent="0.2">
      <c r="A33" s="1" t="s">
        <v>166</v>
      </c>
      <c r="B33" s="1">
        <v>48</v>
      </c>
      <c r="C33" s="1">
        <v>6</v>
      </c>
      <c r="D33" s="1">
        <v>42</v>
      </c>
      <c r="E33" s="1">
        <v>11843</v>
      </c>
      <c r="F33" s="1">
        <v>120</v>
      </c>
      <c r="G33" s="1">
        <v>11723</v>
      </c>
      <c r="H33" s="1">
        <f t="shared" si="0"/>
        <v>246.72916666666666</v>
      </c>
      <c r="I33" s="1">
        <f t="shared" si="1"/>
        <v>20</v>
      </c>
      <c r="J33" s="1">
        <f t="shared" si="2"/>
        <v>279.11904761904759</v>
      </c>
    </row>
    <row r="34" spans="1:10" x14ac:dyDescent="0.2">
      <c r="A34" s="1" t="s">
        <v>168</v>
      </c>
      <c r="B34" s="1">
        <v>48</v>
      </c>
      <c r="C34" s="1">
        <v>12</v>
      </c>
      <c r="D34" s="1">
        <v>36</v>
      </c>
      <c r="E34" s="1">
        <v>63865</v>
      </c>
      <c r="F34" s="1">
        <v>1319</v>
      </c>
      <c r="G34" s="1">
        <v>62546</v>
      </c>
      <c r="H34" s="1">
        <f t="shared" si="0"/>
        <v>1330.5208333333333</v>
      </c>
      <c r="I34" s="1">
        <f t="shared" si="1"/>
        <v>109.91666666666667</v>
      </c>
      <c r="J34" s="1">
        <f t="shared" si="2"/>
        <v>1737.3888888888889</v>
      </c>
    </row>
    <row r="35" spans="1:10" x14ac:dyDescent="0.2">
      <c r="A35" s="1" t="s">
        <v>167</v>
      </c>
      <c r="B35" s="1">
        <v>36</v>
      </c>
      <c r="C35" s="1">
        <v>12</v>
      </c>
      <c r="D35" s="1">
        <v>24</v>
      </c>
      <c r="E35" s="1">
        <v>41197</v>
      </c>
      <c r="F35" s="1">
        <v>21588</v>
      </c>
      <c r="G35" s="1">
        <v>19609</v>
      </c>
      <c r="H35" s="1">
        <f t="shared" si="0"/>
        <v>1144.3611111111111</v>
      </c>
      <c r="I35" s="1">
        <f t="shared" si="1"/>
        <v>1799</v>
      </c>
      <c r="J35" s="1">
        <f t="shared" si="2"/>
        <v>817.04166666666663</v>
      </c>
    </row>
    <row r="36" spans="1:10" x14ac:dyDescent="0.2">
      <c r="A36" s="1" t="s">
        <v>164</v>
      </c>
      <c r="B36" s="1">
        <v>24</v>
      </c>
      <c r="C36" s="1">
        <v>6</v>
      </c>
      <c r="D36" s="1">
        <v>18</v>
      </c>
      <c r="E36" s="1">
        <v>331886</v>
      </c>
      <c r="F36" s="1">
        <v>14392</v>
      </c>
      <c r="G36" s="1">
        <v>317495</v>
      </c>
      <c r="H36" s="1">
        <f t="shared" si="0"/>
        <v>13828.583333333334</v>
      </c>
      <c r="I36" s="1">
        <f t="shared" si="1"/>
        <v>2398.6666666666665</v>
      </c>
      <c r="J36" s="1">
        <f t="shared" si="2"/>
        <v>17638.611111111109</v>
      </c>
    </row>
    <row r="37" spans="1:10" x14ac:dyDescent="0.2">
      <c r="A37" s="1" t="s">
        <v>149</v>
      </c>
      <c r="B37" s="1">
        <v>18</v>
      </c>
      <c r="C37" s="1">
        <v>0</v>
      </c>
      <c r="D37" s="1">
        <v>18</v>
      </c>
      <c r="E37" s="1">
        <v>22068</v>
      </c>
      <c r="F37" s="1">
        <v>0</v>
      </c>
      <c r="G37" s="1">
        <v>22067</v>
      </c>
      <c r="H37" s="1">
        <f t="shared" si="0"/>
        <v>1226</v>
      </c>
      <c r="I37" s="1" t="e">
        <f t="shared" si="1"/>
        <v>#DIV/0!</v>
      </c>
      <c r="J37" s="1">
        <f t="shared" si="2"/>
        <v>1225.9444444444443</v>
      </c>
    </row>
    <row r="38" spans="1:10" x14ac:dyDescent="0.2">
      <c r="A38" s="1" t="s">
        <v>162</v>
      </c>
      <c r="B38" s="1">
        <v>12</v>
      </c>
      <c r="C38" s="1">
        <v>6</v>
      </c>
      <c r="D38" s="1">
        <v>6</v>
      </c>
      <c r="E38" s="1">
        <v>32382</v>
      </c>
      <c r="F38" s="1">
        <v>7196</v>
      </c>
      <c r="G38" s="1">
        <v>25186</v>
      </c>
      <c r="H38" s="1">
        <f t="shared" si="0"/>
        <v>2698.5</v>
      </c>
      <c r="I38" s="1">
        <f t="shared" si="1"/>
        <v>1199.3333333333333</v>
      </c>
      <c r="J38" s="1">
        <f t="shared" si="2"/>
        <v>4197.666666666667</v>
      </c>
    </row>
    <row r="39" spans="1:10" x14ac:dyDescent="0.2">
      <c r="A39" s="1" t="s">
        <v>165</v>
      </c>
      <c r="B39" s="1">
        <v>12</v>
      </c>
      <c r="C39" s="1">
        <v>0</v>
      </c>
      <c r="D39" s="1">
        <v>12</v>
      </c>
      <c r="E39" s="1">
        <v>11993</v>
      </c>
      <c r="F39" s="1">
        <v>0</v>
      </c>
      <c r="G39" s="1">
        <v>11993</v>
      </c>
      <c r="H39" s="1">
        <f t="shared" si="0"/>
        <v>999.41666666666663</v>
      </c>
      <c r="I39" s="1" t="e">
        <f t="shared" si="1"/>
        <v>#DIV/0!</v>
      </c>
      <c r="J39" s="1">
        <f t="shared" si="2"/>
        <v>999.41666666666663</v>
      </c>
    </row>
    <row r="40" spans="1:10" x14ac:dyDescent="0.2">
      <c r="A40" s="1" t="s">
        <v>169</v>
      </c>
      <c r="B40" s="1">
        <v>12</v>
      </c>
      <c r="C40" s="1">
        <v>0</v>
      </c>
      <c r="D40" s="1">
        <v>12</v>
      </c>
      <c r="E40" s="1">
        <v>54570</v>
      </c>
      <c r="F40" s="1">
        <v>0</v>
      </c>
      <c r="G40" s="1">
        <v>54570</v>
      </c>
      <c r="H40" s="1">
        <f t="shared" si="0"/>
        <v>4547.5</v>
      </c>
      <c r="I40" s="1" t="e">
        <f t="shared" si="1"/>
        <v>#DIV/0!</v>
      </c>
      <c r="J40" s="1">
        <f t="shared" si="2"/>
        <v>4547.5</v>
      </c>
    </row>
    <row r="41" spans="1:10" x14ac:dyDescent="0.2">
      <c r="A41" s="1" t="s">
        <v>139</v>
      </c>
      <c r="B41" s="1">
        <v>6</v>
      </c>
      <c r="C41" s="1">
        <v>0</v>
      </c>
      <c r="D41" s="1">
        <v>6</v>
      </c>
      <c r="E41" s="1">
        <v>600</v>
      </c>
      <c r="F41" s="1">
        <v>0</v>
      </c>
      <c r="G41" s="1">
        <v>600</v>
      </c>
      <c r="H41" s="1">
        <f t="shared" si="0"/>
        <v>100</v>
      </c>
      <c r="I41" s="1" t="e">
        <f t="shared" si="1"/>
        <v>#DIV/0!</v>
      </c>
      <c r="J41" s="1">
        <f t="shared" si="2"/>
        <v>100</v>
      </c>
    </row>
    <row r="49" spans="1:4" x14ac:dyDescent="0.2">
      <c r="A49" s="1" t="s">
        <v>218</v>
      </c>
      <c r="C49" s="1">
        <v>0</v>
      </c>
      <c r="D49" s="1">
        <v>0</v>
      </c>
    </row>
  </sheetData>
  <sortState xmlns:xlrd2="http://schemas.microsoft.com/office/spreadsheetml/2017/richdata2" ref="A6:J21">
    <sortCondition descending="1" ref="B6:B21"/>
  </sortState>
  <mergeCells count="3">
    <mergeCell ref="B2:D2"/>
    <mergeCell ref="E2:G2"/>
    <mergeCell ref="H2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3"/>
  <sheetViews>
    <sheetView view="pageBreakPreview" zoomScale="150" zoomScaleNormal="150" zoomScaleSheetLayoutView="150" workbookViewId="0">
      <selection activeCell="A2" sqref="A2"/>
    </sheetView>
  </sheetViews>
  <sheetFormatPr defaultRowHeight="9.6" x14ac:dyDescent="0.2"/>
  <cols>
    <col min="1" max="1" width="15.88671875" style="13" customWidth="1"/>
    <col min="2" max="5" width="5.109375" style="14" customWidth="1"/>
    <col min="6" max="9" width="7.77734375" style="15" customWidth="1"/>
    <col min="10" max="13" width="5.33203125" style="15" customWidth="1"/>
    <col min="14" max="16384" width="8.88671875" style="16"/>
  </cols>
  <sheetData>
    <row r="1" spans="1:13" x14ac:dyDescent="0.2">
      <c r="A1" s="13" t="s">
        <v>316</v>
      </c>
    </row>
    <row r="2" spans="1:13" x14ac:dyDescent="0.2">
      <c r="A2" s="17" t="s">
        <v>251</v>
      </c>
      <c r="B2" s="45" t="s">
        <v>226</v>
      </c>
      <c r="C2" s="45"/>
      <c r="D2" s="45"/>
      <c r="E2" s="45"/>
      <c r="F2" s="45" t="s">
        <v>306</v>
      </c>
      <c r="G2" s="45"/>
      <c r="H2" s="45"/>
      <c r="I2" s="45"/>
      <c r="J2" s="45" t="s">
        <v>307</v>
      </c>
      <c r="K2" s="45"/>
      <c r="L2" s="45"/>
      <c r="M2" s="46"/>
    </row>
    <row r="3" spans="1:13" x14ac:dyDescent="0.2">
      <c r="A3" s="18" t="s">
        <v>250</v>
      </c>
      <c r="B3" s="19" t="s">
        <v>0</v>
      </c>
      <c r="C3" s="19" t="s">
        <v>230</v>
      </c>
      <c r="D3" s="19" t="s">
        <v>231</v>
      </c>
      <c r="E3" s="19" t="s">
        <v>1</v>
      </c>
      <c r="F3" s="19" t="s">
        <v>0</v>
      </c>
      <c r="G3" s="19" t="s">
        <v>230</v>
      </c>
      <c r="H3" s="19" t="s">
        <v>231</v>
      </c>
      <c r="I3" s="19" t="s">
        <v>1</v>
      </c>
      <c r="J3" s="19" t="s">
        <v>0</v>
      </c>
      <c r="K3" s="19" t="s">
        <v>230</v>
      </c>
      <c r="L3" s="19" t="s">
        <v>231</v>
      </c>
      <c r="M3" s="20" t="s">
        <v>1</v>
      </c>
    </row>
    <row r="4" spans="1:13" x14ac:dyDescent="0.2">
      <c r="A4" s="13" t="s">
        <v>2</v>
      </c>
      <c r="B4" s="14">
        <v>1547</v>
      </c>
      <c r="C4" s="14">
        <v>738</v>
      </c>
      <c r="D4" s="14">
        <v>786</v>
      </c>
      <c r="E4" s="14">
        <v>24</v>
      </c>
      <c r="F4" s="15">
        <v>1303325</v>
      </c>
      <c r="G4" s="15">
        <v>587706</v>
      </c>
      <c r="H4" s="15">
        <v>659252</v>
      </c>
      <c r="I4" s="15">
        <v>56368</v>
      </c>
      <c r="J4" s="15">
        <f t="shared" ref="J4:M9" si="0">F4/B4</f>
        <v>842.48545572074988</v>
      </c>
      <c r="K4" s="15">
        <f t="shared" si="0"/>
        <v>796.34959349593498</v>
      </c>
      <c r="L4" s="15">
        <f t="shared" si="0"/>
        <v>838.7430025445293</v>
      </c>
      <c r="M4" s="15">
        <f t="shared" si="0"/>
        <v>2348.6666666666665</v>
      </c>
    </row>
    <row r="5" spans="1:13" x14ac:dyDescent="0.2">
      <c r="A5" s="13" t="s">
        <v>3</v>
      </c>
      <c r="B5" s="14">
        <v>1193</v>
      </c>
      <c r="C5" s="14">
        <v>504</v>
      </c>
      <c r="D5" s="14">
        <v>684</v>
      </c>
      <c r="E5" s="14">
        <v>6</v>
      </c>
      <c r="F5" s="15">
        <v>1164472</v>
      </c>
      <c r="G5" s="15">
        <v>537694</v>
      </c>
      <c r="H5" s="15">
        <v>625819</v>
      </c>
      <c r="I5" s="15">
        <v>959</v>
      </c>
      <c r="J5" s="15">
        <f t="shared" si="0"/>
        <v>976.08717518860021</v>
      </c>
      <c r="K5" s="15">
        <f t="shared" si="0"/>
        <v>1066.8531746031747</v>
      </c>
      <c r="L5" s="15">
        <f t="shared" si="0"/>
        <v>914.94005847953213</v>
      </c>
      <c r="M5" s="15">
        <f t="shared" si="0"/>
        <v>159.83333333333334</v>
      </c>
    </row>
    <row r="6" spans="1:13" x14ac:dyDescent="0.2">
      <c r="A6" s="13" t="s">
        <v>4</v>
      </c>
      <c r="B6" s="14">
        <v>456</v>
      </c>
      <c r="C6" s="14">
        <v>246</v>
      </c>
      <c r="D6" s="14">
        <v>204</v>
      </c>
      <c r="E6" s="14">
        <v>6</v>
      </c>
      <c r="F6" s="15">
        <v>328115</v>
      </c>
      <c r="G6" s="15">
        <v>202855</v>
      </c>
      <c r="H6" s="15">
        <v>120461</v>
      </c>
      <c r="I6" s="15">
        <v>4797</v>
      </c>
      <c r="J6" s="15">
        <f t="shared" si="0"/>
        <v>719.55043859649118</v>
      </c>
      <c r="K6" s="15">
        <f t="shared" si="0"/>
        <v>824.61382113821139</v>
      </c>
      <c r="L6" s="15">
        <f t="shared" si="0"/>
        <v>590.49509803921569</v>
      </c>
      <c r="M6" s="15">
        <f t="shared" si="0"/>
        <v>799.5</v>
      </c>
    </row>
    <row r="7" spans="1:13" x14ac:dyDescent="0.2">
      <c r="A7" s="13" t="s">
        <v>5</v>
      </c>
      <c r="B7" s="14">
        <v>402</v>
      </c>
      <c r="C7" s="14">
        <v>150</v>
      </c>
      <c r="D7" s="14">
        <v>246</v>
      </c>
      <c r="E7" s="14">
        <v>6</v>
      </c>
      <c r="F7" s="15">
        <v>237121</v>
      </c>
      <c r="G7" s="15">
        <v>83078</v>
      </c>
      <c r="H7" s="15">
        <v>151644</v>
      </c>
      <c r="I7" s="15">
        <v>2399</v>
      </c>
      <c r="J7" s="15">
        <f t="shared" si="0"/>
        <v>589.85323383084574</v>
      </c>
      <c r="K7" s="15">
        <f t="shared" si="0"/>
        <v>553.85333333333335</v>
      </c>
      <c r="L7" s="15">
        <f t="shared" si="0"/>
        <v>616.43902439024396</v>
      </c>
      <c r="M7" s="15">
        <f t="shared" si="0"/>
        <v>399.83333333333331</v>
      </c>
    </row>
    <row r="8" spans="1:13" x14ac:dyDescent="0.2">
      <c r="A8" s="13" t="s">
        <v>6</v>
      </c>
      <c r="B8" s="14">
        <v>1193</v>
      </c>
      <c r="C8" s="14">
        <v>504</v>
      </c>
      <c r="D8" s="14">
        <v>684</v>
      </c>
      <c r="E8" s="14">
        <v>6</v>
      </c>
      <c r="F8" s="15">
        <v>1164472</v>
      </c>
      <c r="G8" s="15">
        <v>537694</v>
      </c>
      <c r="H8" s="15">
        <v>625819</v>
      </c>
      <c r="I8" s="15">
        <v>959</v>
      </c>
      <c r="J8" s="15">
        <f t="shared" si="0"/>
        <v>976.08717518860021</v>
      </c>
      <c r="K8" s="15">
        <f t="shared" si="0"/>
        <v>1066.8531746031747</v>
      </c>
      <c r="L8" s="15">
        <f t="shared" si="0"/>
        <v>914.94005847953213</v>
      </c>
      <c r="M8" s="15">
        <f t="shared" si="0"/>
        <v>159.83333333333334</v>
      </c>
    </row>
    <row r="9" spans="1:13" x14ac:dyDescent="0.2">
      <c r="A9" s="13" t="s">
        <v>7</v>
      </c>
      <c r="B9" s="14">
        <v>1523</v>
      </c>
      <c r="C9" s="14">
        <v>690</v>
      </c>
      <c r="D9" s="14">
        <v>810</v>
      </c>
      <c r="E9" s="14">
        <v>24</v>
      </c>
      <c r="F9" s="15">
        <v>5214285</v>
      </c>
      <c r="G9" s="15">
        <v>5056578</v>
      </c>
      <c r="H9" s="15">
        <v>156718</v>
      </c>
      <c r="I9" s="15">
        <v>990</v>
      </c>
      <c r="J9" s="15">
        <f t="shared" si="0"/>
        <v>3423.6933683519369</v>
      </c>
      <c r="K9" s="15">
        <f t="shared" si="0"/>
        <v>7328.3739130434778</v>
      </c>
      <c r="L9" s="15">
        <f t="shared" si="0"/>
        <v>193.47901234567902</v>
      </c>
      <c r="M9" s="15">
        <f t="shared" si="0"/>
        <v>41.25</v>
      </c>
    </row>
    <row r="10" spans="1:13" x14ac:dyDescent="0.2">
      <c r="A10" s="13" t="s">
        <v>8</v>
      </c>
      <c r="B10" s="14">
        <v>348</v>
      </c>
      <c r="C10" s="14">
        <v>186</v>
      </c>
      <c r="D10" s="14">
        <v>162</v>
      </c>
      <c r="E10" s="14">
        <v>0</v>
      </c>
      <c r="F10" s="15">
        <v>178443</v>
      </c>
      <c r="G10" s="15">
        <v>122992</v>
      </c>
      <c r="H10" s="15">
        <v>55452</v>
      </c>
      <c r="I10" s="15">
        <v>0</v>
      </c>
      <c r="J10" s="15">
        <f t="shared" ref="J10:L11" si="1">F10/B10</f>
        <v>512.76724137931035</v>
      </c>
      <c r="K10" s="15">
        <f t="shared" si="1"/>
        <v>661.24731182795699</v>
      </c>
      <c r="L10" s="15">
        <f t="shared" si="1"/>
        <v>342.2962962962963</v>
      </c>
      <c r="M10" s="15">
        <v>0</v>
      </c>
    </row>
    <row r="11" spans="1:13" x14ac:dyDescent="0.2">
      <c r="A11" s="13" t="s">
        <v>9</v>
      </c>
      <c r="B11" s="14">
        <v>228</v>
      </c>
      <c r="C11" s="14">
        <v>102</v>
      </c>
      <c r="D11" s="14">
        <v>120</v>
      </c>
      <c r="E11" s="14">
        <v>6</v>
      </c>
      <c r="F11" s="15">
        <v>48603</v>
      </c>
      <c r="G11" s="15">
        <v>13703</v>
      </c>
      <c r="H11" s="15">
        <v>33792</v>
      </c>
      <c r="I11" s="15">
        <v>1109</v>
      </c>
      <c r="J11" s="15">
        <f t="shared" si="1"/>
        <v>213.17105263157896</v>
      </c>
      <c r="K11" s="15">
        <f t="shared" si="1"/>
        <v>134.34313725490196</v>
      </c>
      <c r="L11" s="15">
        <f t="shared" si="1"/>
        <v>281.60000000000002</v>
      </c>
      <c r="M11" s="15">
        <f>I11/E11</f>
        <v>184.83333333333334</v>
      </c>
    </row>
    <row r="12" spans="1:13" x14ac:dyDescent="0.2">
      <c r="A12" s="21" t="s">
        <v>229</v>
      </c>
      <c r="B12" s="22"/>
      <c r="C12" s="22"/>
      <c r="D12" s="22"/>
      <c r="E12" s="22"/>
      <c r="F12" s="23"/>
      <c r="G12" s="23"/>
      <c r="H12" s="23"/>
      <c r="I12" s="23"/>
      <c r="J12" s="23"/>
      <c r="K12" s="23"/>
      <c r="L12" s="23"/>
      <c r="M12" s="23"/>
    </row>
    <row r="13" spans="1:13" x14ac:dyDescent="0.2">
      <c r="A13" s="24"/>
      <c r="B13" s="25"/>
      <c r="C13" s="25"/>
      <c r="D13" s="25"/>
      <c r="E13" s="25"/>
      <c r="F13" s="26"/>
      <c r="G13" s="26"/>
      <c r="H13" s="26"/>
      <c r="I13" s="26"/>
      <c r="J13" s="26"/>
      <c r="K13" s="26"/>
      <c r="L13" s="26"/>
      <c r="M13" s="26"/>
    </row>
  </sheetData>
  <sortState xmlns:xlrd2="http://schemas.microsoft.com/office/spreadsheetml/2017/richdata2" ref="A119:M126">
    <sortCondition ref="A119:A126"/>
  </sortState>
  <mergeCells count="3">
    <mergeCell ref="B2:E2"/>
    <mergeCell ref="F2:I2"/>
    <mergeCell ref="J2:M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F495C-1E38-442A-B8BE-649E6C1E7E68}">
  <dimension ref="A1:M15"/>
  <sheetViews>
    <sheetView view="pageBreakPreview" zoomScale="150" zoomScaleNormal="100" zoomScaleSheetLayoutView="150" workbookViewId="0">
      <selection activeCell="A2" sqref="A2"/>
    </sheetView>
  </sheetViews>
  <sheetFormatPr defaultRowHeight="14.4" x14ac:dyDescent="0.3"/>
  <cols>
    <col min="1" max="1" width="15.88671875" customWidth="1"/>
    <col min="2" max="5" width="5.109375" customWidth="1"/>
    <col min="6" max="9" width="7.77734375" customWidth="1"/>
    <col min="10" max="13" width="5.33203125" customWidth="1"/>
  </cols>
  <sheetData>
    <row r="1" spans="1:13" s="16" customFormat="1" ht="9.6" x14ac:dyDescent="0.2">
      <c r="A1" s="13" t="s">
        <v>317</v>
      </c>
      <c r="B1" s="14"/>
      <c r="C1" s="14"/>
      <c r="D1" s="14"/>
      <c r="E1" s="14"/>
      <c r="F1" s="15"/>
      <c r="G1" s="15"/>
      <c r="H1" s="15"/>
      <c r="I1" s="15"/>
      <c r="J1" s="15"/>
      <c r="K1" s="15"/>
      <c r="L1" s="15"/>
      <c r="M1" s="15"/>
    </row>
    <row r="2" spans="1:13" s="16" customFormat="1" ht="9.6" x14ac:dyDescent="0.2">
      <c r="A2" s="17" t="s">
        <v>252</v>
      </c>
      <c r="B2" s="45" t="s">
        <v>226</v>
      </c>
      <c r="C2" s="45"/>
      <c r="D2" s="45"/>
      <c r="E2" s="45"/>
      <c r="F2" s="45" t="s">
        <v>306</v>
      </c>
      <c r="G2" s="45"/>
      <c r="H2" s="45"/>
      <c r="I2" s="45"/>
      <c r="J2" s="45" t="s">
        <v>307</v>
      </c>
      <c r="K2" s="45"/>
      <c r="L2" s="45"/>
      <c r="M2" s="46"/>
    </row>
    <row r="3" spans="1:13" s="16" customFormat="1" ht="9.6" x14ac:dyDescent="0.2">
      <c r="A3" s="18" t="s">
        <v>253</v>
      </c>
      <c r="B3" s="19" t="s">
        <v>0</v>
      </c>
      <c r="C3" s="19" t="s">
        <v>230</v>
      </c>
      <c r="D3" s="19" t="s">
        <v>231</v>
      </c>
      <c r="E3" s="19" t="s">
        <v>1</v>
      </c>
      <c r="F3" s="19" t="s">
        <v>0</v>
      </c>
      <c r="G3" s="19" t="s">
        <v>230</v>
      </c>
      <c r="H3" s="19" t="s">
        <v>231</v>
      </c>
      <c r="I3" s="19" t="s">
        <v>1</v>
      </c>
      <c r="J3" s="19" t="s">
        <v>0</v>
      </c>
      <c r="K3" s="19" t="s">
        <v>230</v>
      </c>
      <c r="L3" s="19" t="s">
        <v>231</v>
      </c>
      <c r="M3" s="20" t="s">
        <v>1</v>
      </c>
    </row>
    <row r="4" spans="1:13" s="16" customFormat="1" ht="9.6" x14ac:dyDescent="0.2">
      <c r="A4" s="13" t="s">
        <v>10</v>
      </c>
      <c r="B4" s="14">
        <v>156</v>
      </c>
      <c r="C4" s="14">
        <v>78</v>
      </c>
      <c r="D4" s="14">
        <v>78</v>
      </c>
      <c r="E4" s="14">
        <v>0</v>
      </c>
      <c r="F4" s="15">
        <v>76907</v>
      </c>
      <c r="G4" s="15">
        <v>37095</v>
      </c>
      <c r="H4" s="15">
        <v>39811</v>
      </c>
      <c r="I4" s="15">
        <v>0</v>
      </c>
      <c r="J4" s="15">
        <f t="shared" ref="J4:J13" si="0">F4/B4</f>
        <v>492.99358974358972</v>
      </c>
      <c r="K4" s="15">
        <f t="shared" ref="K4:K13" si="1">G4/C4</f>
        <v>475.57692307692309</v>
      </c>
      <c r="L4" s="15">
        <f t="shared" ref="L4:L13" si="2">H4/D4</f>
        <v>510.39743589743591</v>
      </c>
      <c r="M4" s="15">
        <v>0</v>
      </c>
    </row>
    <row r="5" spans="1:13" s="16" customFormat="1" ht="9.6" x14ac:dyDescent="0.2">
      <c r="A5" s="13" t="s">
        <v>11</v>
      </c>
      <c r="B5" s="14">
        <v>60</v>
      </c>
      <c r="C5" s="14">
        <v>36</v>
      </c>
      <c r="D5" s="14">
        <v>18</v>
      </c>
      <c r="E5" s="14">
        <v>6</v>
      </c>
      <c r="F5" s="15">
        <v>9469</v>
      </c>
      <c r="G5" s="15">
        <v>6230</v>
      </c>
      <c r="H5" s="15">
        <v>2338</v>
      </c>
      <c r="I5" s="15">
        <v>900</v>
      </c>
      <c r="J5" s="15">
        <f t="shared" si="0"/>
        <v>157.81666666666666</v>
      </c>
      <c r="K5" s="15">
        <f t="shared" si="1"/>
        <v>173.05555555555554</v>
      </c>
      <c r="L5" s="15">
        <f t="shared" si="2"/>
        <v>129.88888888888889</v>
      </c>
      <c r="M5" s="15">
        <f>I5/E5</f>
        <v>150</v>
      </c>
    </row>
    <row r="6" spans="1:13" s="16" customFormat="1" ht="9.6" x14ac:dyDescent="0.2">
      <c r="A6" s="13" t="s">
        <v>12</v>
      </c>
      <c r="B6" s="14">
        <v>360</v>
      </c>
      <c r="C6" s="14">
        <v>192</v>
      </c>
      <c r="D6" s="14">
        <v>96</v>
      </c>
      <c r="E6" s="14">
        <v>72</v>
      </c>
      <c r="F6" s="15">
        <v>61802</v>
      </c>
      <c r="G6" s="15">
        <v>37761</v>
      </c>
      <c r="H6" s="15">
        <v>14902</v>
      </c>
      <c r="I6" s="15">
        <v>9139</v>
      </c>
      <c r="J6" s="15">
        <f t="shared" si="0"/>
        <v>171.67222222222222</v>
      </c>
      <c r="K6" s="15">
        <f t="shared" si="1"/>
        <v>196.671875</v>
      </c>
      <c r="L6" s="15">
        <f t="shared" si="2"/>
        <v>155.22916666666666</v>
      </c>
      <c r="M6" s="15">
        <f>I6/E6</f>
        <v>126.93055555555556</v>
      </c>
    </row>
    <row r="7" spans="1:13" s="16" customFormat="1" ht="9.6" x14ac:dyDescent="0.2">
      <c r="A7" s="13" t="s">
        <v>13</v>
      </c>
      <c r="B7" s="14">
        <v>54</v>
      </c>
      <c r="C7" s="14">
        <v>12</v>
      </c>
      <c r="D7" s="14">
        <v>42</v>
      </c>
      <c r="E7" s="14">
        <v>0</v>
      </c>
      <c r="F7" s="15">
        <v>18950</v>
      </c>
      <c r="G7" s="15">
        <v>1799</v>
      </c>
      <c r="H7" s="15">
        <v>17151</v>
      </c>
      <c r="I7" s="15">
        <v>0</v>
      </c>
      <c r="J7" s="15">
        <f t="shared" si="0"/>
        <v>350.92592592592592</v>
      </c>
      <c r="K7" s="15">
        <f t="shared" si="1"/>
        <v>149.91666666666666</v>
      </c>
      <c r="L7" s="15">
        <f t="shared" si="2"/>
        <v>408.35714285714283</v>
      </c>
      <c r="M7" s="15">
        <v>0</v>
      </c>
    </row>
    <row r="8" spans="1:13" s="16" customFormat="1" ht="9.6" x14ac:dyDescent="0.2">
      <c r="A8" s="13" t="s">
        <v>14</v>
      </c>
      <c r="B8" s="14">
        <v>84</v>
      </c>
      <c r="C8" s="14">
        <v>36</v>
      </c>
      <c r="D8" s="14">
        <v>48</v>
      </c>
      <c r="E8" s="14">
        <v>0</v>
      </c>
      <c r="F8" s="15">
        <v>83660</v>
      </c>
      <c r="G8" s="15">
        <v>69562</v>
      </c>
      <c r="H8" s="15">
        <v>14099</v>
      </c>
      <c r="I8" s="15">
        <v>0</v>
      </c>
      <c r="J8" s="15">
        <f t="shared" si="0"/>
        <v>995.95238095238096</v>
      </c>
      <c r="K8" s="15">
        <f t="shared" si="1"/>
        <v>1932.2777777777778</v>
      </c>
      <c r="L8" s="15">
        <f t="shared" si="2"/>
        <v>293.72916666666669</v>
      </c>
      <c r="M8" s="15">
        <v>0</v>
      </c>
    </row>
    <row r="9" spans="1:13" s="16" customFormat="1" ht="9.6" x14ac:dyDescent="0.2">
      <c r="A9" s="13" t="s">
        <v>15</v>
      </c>
      <c r="B9" s="14">
        <v>84</v>
      </c>
      <c r="C9" s="14">
        <v>30</v>
      </c>
      <c r="D9" s="14">
        <v>48</v>
      </c>
      <c r="E9" s="14">
        <v>6</v>
      </c>
      <c r="F9" s="15">
        <v>25066</v>
      </c>
      <c r="G9" s="15">
        <v>4978</v>
      </c>
      <c r="H9" s="15">
        <v>14842</v>
      </c>
      <c r="I9" s="15">
        <v>5247</v>
      </c>
      <c r="J9" s="15">
        <f t="shared" si="0"/>
        <v>298.40476190476193</v>
      </c>
      <c r="K9" s="15">
        <f t="shared" si="1"/>
        <v>165.93333333333334</v>
      </c>
      <c r="L9" s="15">
        <f t="shared" si="2"/>
        <v>309.20833333333331</v>
      </c>
      <c r="M9" s="15">
        <f>I9/E9</f>
        <v>874.5</v>
      </c>
    </row>
    <row r="10" spans="1:13" s="16" customFormat="1" ht="9.6" x14ac:dyDescent="0.2">
      <c r="A10" s="13" t="s">
        <v>16</v>
      </c>
      <c r="B10" s="14">
        <v>90</v>
      </c>
      <c r="C10" s="14">
        <v>18</v>
      </c>
      <c r="D10" s="14">
        <v>72</v>
      </c>
      <c r="E10" s="14">
        <v>0</v>
      </c>
      <c r="F10" s="15">
        <v>46942</v>
      </c>
      <c r="G10" s="15">
        <v>13792</v>
      </c>
      <c r="H10" s="15">
        <v>33149</v>
      </c>
      <c r="I10" s="15">
        <v>0</v>
      </c>
      <c r="J10" s="15">
        <f t="shared" si="0"/>
        <v>521.57777777777778</v>
      </c>
      <c r="K10" s="15">
        <f t="shared" si="1"/>
        <v>766.22222222222217</v>
      </c>
      <c r="L10" s="15">
        <f t="shared" si="2"/>
        <v>460.40277777777777</v>
      </c>
      <c r="M10" s="15">
        <v>0</v>
      </c>
    </row>
    <row r="11" spans="1:13" s="16" customFormat="1" ht="9.6" x14ac:dyDescent="0.2">
      <c r="A11" s="13" t="s">
        <v>17</v>
      </c>
      <c r="B11" s="14">
        <v>60</v>
      </c>
      <c r="C11" s="14">
        <v>24</v>
      </c>
      <c r="D11" s="14">
        <v>36</v>
      </c>
      <c r="E11" s="14">
        <v>0</v>
      </c>
      <c r="F11" s="15">
        <v>10434</v>
      </c>
      <c r="G11" s="15">
        <v>2399</v>
      </c>
      <c r="H11" s="15">
        <v>8036</v>
      </c>
      <c r="I11" s="15">
        <v>0</v>
      </c>
      <c r="J11" s="15">
        <f t="shared" si="0"/>
        <v>173.9</v>
      </c>
      <c r="K11" s="15">
        <f t="shared" si="1"/>
        <v>99.958333333333329</v>
      </c>
      <c r="L11" s="15">
        <f t="shared" si="2"/>
        <v>223.22222222222223</v>
      </c>
      <c r="M11" s="15">
        <v>0</v>
      </c>
    </row>
    <row r="12" spans="1:13" s="16" customFormat="1" ht="9.6" x14ac:dyDescent="0.2">
      <c r="A12" s="13" t="s">
        <v>18</v>
      </c>
      <c r="B12" s="14">
        <v>102</v>
      </c>
      <c r="C12" s="14">
        <v>30</v>
      </c>
      <c r="D12" s="14">
        <v>72</v>
      </c>
      <c r="E12" s="14">
        <v>0</v>
      </c>
      <c r="F12" s="15">
        <v>21894</v>
      </c>
      <c r="G12" s="15">
        <v>7586</v>
      </c>
      <c r="H12" s="15">
        <v>14307</v>
      </c>
      <c r="I12" s="15">
        <v>0</v>
      </c>
      <c r="J12" s="15">
        <f t="shared" si="0"/>
        <v>214.64705882352942</v>
      </c>
      <c r="K12" s="15">
        <f t="shared" si="1"/>
        <v>252.86666666666667</v>
      </c>
      <c r="L12" s="15">
        <f t="shared" si="2"/>
        <v>198.70833333333334</v>
      </c>
      <c r="M12" s="15">
        <v>0</v>
      </c>
    </row>
    <row r="13" spans="1:13" s="16" customFormat="1" ht="9.6" x14ac:dyDescent="0.2">
      <c r="A13" s="13" t="s">
        <v>254</v>
      </c>
      <c r="B13" s="14">
        <v>60</v>
      </c>
      <c r="C13" s="14">
        <v>12</v>
      </c>
      <c r="D13" s="14">
        <v>48</v>
      </c>
      <c r="E13" s="14">
        <v>0</v>
      </c>
      <c r="F13" s="15">
        <v>12503</v>
      </c>
      <c r="G13" s="15">
        <v>2699</v>
      </c>
      <c r="H13" s="15">
        <v>9805</v>
      </c>
      <c r="I13" s="15">
        <v>0</v>
      </c>
      <c r="J13" s="15">
        <f t="shared" si="0"/>
        <v>208.38333333333333</v>
      </c>
      <c r="K13" s="15">
        <f t="shared" si="1"/>
        <v>224.91666666666666</v>
      </c>
      <c r="L13" s="15">
        <f t="shared" si="2"/>
        <v>204.27083333333334</v>
      </c>
      <c r="M13" s="15">
        <v>0</v>
      </c>
    </row>
    <row r="14" spans="1:13" s="16" customFormat="1" ht="9.6" x14ac:dyDescent="0.2">
      <c r="A14" s="21" t="s">
        <v>229</v>
      </c>
      <c r="B14" s="22"/>
      <c r="C14" s="22"/>
      <c r="D14" s="22"/>
      <c r="E14" s="22"/>
      <c r="F14" s="23"/>
      <c r="G14" s="23"/>
      <c r="H14" s="23"/>
      <c r="I14" s="23"/>
      <c r="J14" s="23"/>
      <c r="K14" s="23"/>
      <c r="L14" s="23"/>
      <c r="M14" s="23"/>
    </row>
    <row r="15" spans="1:13" s="16" customFormat="1" ht="9.6" x14ac:dyDescent="0.2">
      <c r="A15" s="13"/>
      <c r="B15" s="14"/>
      <c r="C15" s="14"/>
      <c r="D15" s="14"/>
      <c r="E15" s="14"/>
      <c r="F15" s="15"/>
      <c r="G15" s="15"/>
      <c r="H15" s="15"/>
      <c r="I15" s="15"/>
      <c r="J15" s="15"/>
      <c r="K15" s="15"/>
      <c r="L15" s="15"/>
      <c r="M15" s="15"/>
    </row>
  </sheetData>
  <mergeCells count="3">
    <mergeCell ref="B2:E2"/>
    <mergeCell ref="F2:I2"/>
    <mergeCell ref="J2:M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F126F-077E-4A4F-BC68-569780F1A635}">
  <dimension ref="A1:M196"/>
  <sheetViews>
    <sheetView view="pageBreakPreview" zoomScale="150" zoomScaleNormal="100" zoomScaleSheetLayoutView="150" workbookViewId="0">
      <selection activeCell="A2" sqref="A2"/>
    </sheetView>
  </sheetViews>
  <sheetFormatPr defaultRowHeight="14.4" x14ac:dyDescent="0.3"/>
  <cols>
    <col min="1" max="1" width="15.88671875" customWidth="1"/>
    <col min="2" max="5" width="5.109375" customWidth="1"/>
    <col min="6" max="9" width="7.77734375" customWidth="1"/>
    <col min="10" max="13" width="5.33203125" customWidth="1"/>
  </cols>
  <sheetData>
    <row r="1" spans="1:13" s="16" customFormat="1" ht="9.6" x14ac:dyDescent="0.2">
      <c r="A1" s="13" t="s">
        <v>318</v>
      </c>
      <c r="B1" s="14"/>
      <c r="C1" s="14"/>
      <c r="D1" s="14"/>
      <c r="E1" s="14"/>
      <c r="F1" s="15"/>
      <c r="G1" s="15"/>
      <c r="H1" s="15"/>
      <c r="I1" s="15"/>
      <c r="J1" s="15"/>
      <c r="K1" s="15"/>
      <c r="L1" s="15"/>
      <c r="M1" s="15"/>
    </row>
    <row r="2" spans="1:13" s="16" customFormat="1" ht="9.6" x14ac:dyDescent="0.2">
      <c r="A2" s="17" t="s">
        <v>258</v>
      </c>
      <c r="B2" s="45" t="s">
        <v>226</v>
      </c>
      <c r="C2" s="45"/>
      <c r="D2" s="45"/>
      <c r="E2" s="45"/>
      <c r="F2" s="45" t="s">
        <v>306</v>
      </c>
      <c r="G2" s="45"/>
      <c r="H2" s="45"/>
      <c r="I2" s="45"/>
      <c r="J2" s="45" t="s">
        <v>307</v>
      </c>
      <c r="K2" s="45"/>
      <c r="L2" s="45"/>
      <c r="M2" s="46"/>
    </row>
    <row r="3" spans="1:13" s="16" customFormat="1" ht="9.6" x14ac:dyDescent="0.2">
      <c r="A3" s="18" t="s">
        <v>259</v>
      </c>
      <c r="B3" s="19" t="s">
        <v>0</v>
      </c>
      <c r="C3" s="19" t="s">
        <v>230</v>
      </c>
      <c r="D3" s="19" t="s">
        <v>231</v>
      </c>
      <c r="E3" s="19" t="s">
        <v>1</v>
      </c>
      <c r="F3" s="19" t="s">
        <v>0</v>
      </c>
      <c r="G3" s="19" t="s">
        <v>230</v>
      </c>
      <c r="H3" s="19" t="s">
        <v>231</v>
      </c>
      <c r="I3" s="19" t="s">
        <v>1</v>
      </c>
      <c r="J3" s="19" t="s">
        <v>0</v>
      </c>
      <c r="K3" s="19" t="s">
        <v>230</v>
      </c>
      <c r="L3" s="19" t="s">
        <v>231</v>
      </c>
      <c r="M3" s="20" t="s">
        <v>1</v>
      </c>
    </row>
    <row r="4" spans="1:13" s="16" customFormat="1" ht="9.6" x14ac:dyDescent="0.2">
      <c r="A4" s="13" t="s">
        <v>257</v>
      </c>
      <c r="B4" s="14">
        <v>354</v>
      </c>
      <c r="C4" s="14">
        <v>168</v>
      </c>
      <c r="D4" s="14">
        <v>168</v>
      </c>
      <c r="E4" s="14">
        <v>18</v>
      </c>
      <c r="F4" s="15">
        <v>2727682</v>
      </c>
      <c r="G4" s="15">
        <v>1297532</v>
      </c>
      <c r="H4" s="15">
        <v>1217267</v>
      </c>
      <c r="I4" s="15">
        <v>212882</v>
      </c>
      <c r="J4" s="15">
        <f t="shared" ref="J4:M6" si="0">F4/B4</f>
        <v>7705.3163841807909</v>
      </c>
      <c r="K4" s="15">
        <f t="shared" si="0"/>
        <v>7723.4047619047615</v>
      </c>
      <c r="L4" s="15">
        <f t="shared" si="0"/>
        <v>7245.6369047619046</v>
      </c>
      <c r="M4" s="15">
        <f t="shared" si="0"/>
        <v>11826.777777777777</v>
      </c>
    </row>
    <row r="5" spans="1:13" s="16" customFormat="1" ht="9.6" x14ac:dyDescent="0.2">
      <c r="A5" s="13" t="s">
        <v>19</v>
      </c>
      <c r="B5" s="14">
        <v>594</v>
      </c>
      <c r="C5" s="14">
        <v>252</v>
      </c>
      <c r="D5" s="14">
        <v>336</v>
      </c>
      <c r="E5" s="14">
        <v>6</v>
      </c>
      <c r="F5" s="15">
        <v>1697745</v>
      </c>
      <c r="G5" s="15">
        <v>756265</v>
      </c>
      <c r="H5" s="15">
        <v>914495</v>
      </c>
      <c r="I5" s="15">
        <v>26985</v>
      </c>
      <c r="J5" s="15">
        <f t="shared" si="0"/>
        <v>2858.1565656565658</v>
      </c>
      <c r="K5" s="15">
        <f t="shared" si="0"/>
        <v>3001.0515873015875</v>
      </c>
      <c r="L5" s="15">
        <f t="shared" si="0"/>
        <v>2721.7113095238096</v>
      </c>
      <c r="M5" s="15">
        <f t="shared" si="0"/>
        <v>4497.5</v>
      </c>
    </row>
    <row r="6" spans="1:13" s="16" customFormat="1" ht="9.6" x14ac:dyDescent="0.2">
      <c r="A6" s="13" t="s">
        <v>20</v>
      </c>
      <c r="B6" s="14">
        <v>965</v>
      </c>
      <c r="C6" s="14">
        <v>516</v>
      </c>
      <c r="D6" s="14">
        <v>444</v>
      </c>
      <c r="E6" s="14">
        <v>6</v>
      </c>
      <c r="F6" s="15">
        <v>2798323</v>
      </c>
      <c r="G6" s="15">
        <v>1466117</v>
      </c>
      <c r="H6" s="15">
        <v>1320212</v>
      </c>
      <c r="I6" s="15">
        <v>11993</v>
      </c>
      <c r="J6" s="15">
        <f t="shared" si="0"/>
        <v>2899.8165803108809</v>
      </c>
      <c r="K6" s="15">
        <f t="shared" si="0"/>
        <v>2841.312015503876</v>
      </c>
      <c r="L6" s="15">
        <f t="shared" si="0"/>
        <v>2973.4504504504503</v>
      </c>
      <c r="M6" s="15">
        <f t="shared" si="0"/>
        <v>1998.8333333333333</v>
      </c>
    </row>
    <row r="7" spans="1:13" s="16" customFormat="1" ht="9.6" x14ac:dyDescent="0.2">
      <c r="A7" s="13" t="s">
        <v>21</v>
      </c>
      <c r="B7" s="14">
        <v>366</v>
      </c>
      <c r="C7" s="14">
        <v>204</v>
      </c>
      <c r="D7" s="14">
        <v>162</v>
      </c>
      <c r="E7" s="14">
        <v>0</v>
      </c>
      <c r="F7" s="15">
        <v>965280</v>
      </c>
      <c r="G7" s="15">
        <v>593275</v>
      </c>
      <c r="H7" s="15">
        <v>372003</v>
      </c>
      <c r="I7" s="15">
        <v>0</v>
      </c>
      <c r="J7" s="15">
        <f t="shared" ref="J7:J17" si="1">F7/B7</f>
        <v>2637.377049180328</v>
      </c>
      <c r="K7" s="15">
        <f t="shared" ref="K7:K17" si="2">G7/C7</f>
        <v>2908.2107843137255</v>
      </c>
      <c r="L7" s="15">
        <f t="shared" ref="L7:L17" si="3">H7/D7</f>
        <v>2296.3148148148148</v>
      </c>
      <c r="M7" s="15">
        <v>0</v>
      </c>
    </row>
    <row r="8" spans="1:13" s="16" customFormat="1" ht="9.6" x14ac:dyDescent="0.2">
      <c r="A8" s="13" t="s">
        <v>22</v>
      </c>
      <c r="B8" s="14">
        <v>690</v>
      </c>
      <c r="C8" s="14">
        <v>384</v>
      </c>
      <c r="D8" s="14">
        <v>294</v>
      </c>
      <c r="E8" s="14">
        <v>12</v>
      </c>
      <c r="F8" s="15">
        <v>2110449</v>
      </c>
      <c r="G8" s="15">
        <v>1609295</v>
      </c>
      <c r="H8" s="15">
        <v>480166</v>
      </c>
      <c r="I8" s="15">
        <v>20988</v>
      </c>
      <c r="J8" s="15">
        <f t="shared" si="1"/>
        <v>3058.6217391304349</v>
      </c>
      <c r="K8" s="15">
        <f t="shared" si="2"/>
        <v>4190.872395833333</v>
      </c>
      <c r="L8" s="15">
        <f t="shared" si="3"/>
        <v>1633.2176870748299</v>
      </c>
      <c r="M8" s="15">
        <f>I8/E8</f>
        <v>1749</v>
      </c>
    </row>
    <row r="9" spans="1:13" s="16" customFormat="1" ht="9.6" x14ac:dyDescent="0.2">
      <c r="A9" s="13" t="s">
        <v>256</v>
      </c>
      <c r="B9" s="14">
        <v>324</v>
      </c>
      <c r="C9" s="14">
        <v>72</v>
      </c>
      <c r="D9" s="14">
        <v>252</v>
      </c>
      <c r="E9" s="14">
        <v>0</v>
      </c>
      <c r="F9" s="15">
        <v>211983</v>
      </c>
      <c r="G9" s="15">
        <v>80955</v>
      </c>
      <c r="H9" s="15">
        <v>131028</v>
      </c>
      <c r="I9" s="15">
        <v>0</v>
      </c>
      <c r="J9" s="15">
        <f t="shared" si="1"/>
        <v>654.26851851851848</v>
      </c>
      <c r="K9" s="15">
        <f t="shared" si="2"/>
        <v>1124.375</v>
      </c>
      <c r="L9" s="15">
        <f t="shared" si="3"/>
        <v>519.95238095238096</v>
      </c>
      <c r="M9" s="15">
        <v>0</v>
      </c>
    </row>
    <row r="10" spans="1:13" s="16" customFormat="1" ht="9.6" x14ac:dyDescent="0.2">
      <c r="A10" s="13" t="s">
        <v>23</v>
      </c>
      <c r="B10" s="14">
        <v>810</v>
      </c>
      <c r="C10" s="14">
        <v>324</v>
      </c>
      <c r="D10" s="14">
        <v>468</v>
      </c>
      <c r="E10" s="14">
        <v>18</v>
      </c>
      <c r="F10" s="15">
        <v>1177131</v>
      </c>
      <c r="G10" s="15">
        <v>942828</v>
      </c>
      <c r="H10" s="15">
        <v>227419</v>
      </c>
      <c r="I10" s="15">
        <v>6884</v>
      </c>
      <c r="J10" s="15">
        <f t="shared" si="1"/>
        <v>1453.2481481481482</v>
      </c>
      <c r="K10" s="15">
        <f t="shared" si="2"/>
        <v>2909.962962962963</v>
      </c>
      <c r="L10" s="15">
        <f t="shared" si="3"/>
        <v>485.93803418803418</v>
      </c>
      <c r="M10" s="15">
        <f>I10/E10</f>
        <v>382.44444444444446</v>
      </c>
    </row>
    <row r="11" spans="1:13" s="16" customFormat="1" ht="9.6" x14ac:dyDescent="0.2">
      <c r="A11" s="13" t="s">
        <v>255</v>
      </c>
      <c r="B11" s="14">
        <v>216</v>
      </c>
      <c r="C11" s="14">
        <v>102</v>
      </c>
      <c r="D11" s="14">
        <v>114</v>
      </c>
      <c r="E11" s="14">
        <v>0</v>
      </c>
      <c r="F11" s="15">
        <v>460875</v>
      </c>
      <c r="G11" s="15">
        <v>290509</v>
      </c>
      <c r="H11" s="15">
        <v>170366</v>
      </c>
      <c r="I11" s="15">
        <v>0</v>
      </c>
      <c r="J11" s="15">
        <f t="shared" si="1"/>
        <v>2133.6805555555557</v>
      </c>
      <c r="K11" s="15">
        <f t="shared" si="2"/>
        <v>2848.127450980392</v>
      </c>
      <c r="L11" s="15">
        <f t="shared" si="3"/>
        <v>1494.4385964912281</v>
      </c>
      <c r="M11" s="15">
        <v>0</v>
      </c>
    </row>
    <row r="12" spans="1:13" s="16" customFormat="1" ht="9.6" x14ac:dyDescent="0.2">
      <c r="A12" s="13" t="s">
        <v>24</v>
      </c>
      <c r="B12" s="14">
        <v>402</v>
      </c>
      <c r="C12" s="14">
        <v>162</v>
      </c>
      <c r="D12" s="14">
        <v>240</v>
      </c>
      <c r="E12" s="14">
        <v>0</v>
      </c>
      <c r="F12" s="15">
        <v>403205</v>
      </c>
      <c r="G12" s="15">
        <v>144867</v>
      </c>
      <c r="H12" s="15">
        <v>258337</v>
      </c>
      <c r="I12" s="15">
        <v>0</v>
      </c>
      <c r="J12" s="15">
        <f t="shared" si="1"/>
        <v>1002.997512437811</v>
      </c>
      <c r="K12" s="15">
        <f t="shared" si="2"/>
        <v>894.24074074074076</v>
      </c>
      <c r="L12" s="15">
        <f t="shared" si="3"/>
        <v>1076.4041666666667</v>
      </c>
      <c r="M12" s="15">
        <v>0</v>
      </c>
    </row>
    <row r="13" spans="1:13" s="16" customFormat="1" ht="9.6" x14ac:dyDescent="0.2">
      <c r="A13" s="13" t="s">
        <v>25</v>
      </c>
      <c r="B13" s="14">
        <v>420</v>
      </c>
      <c r="C13" s="14">
        <v>198</v>
      </c>
      <c r="D13" s="14">
        <v>222</v>
      </c>
      <c r="E13" s="14">
        <v>0</v>
      </c>
      <c r="F13" s="15">
        <v>310268</v>
      </c>
      <c r="G13" s="15">
        <v>174204</v>
      </c>
      <c r="H13" s="15">
        <v>136066</v>
      </c>
      <c r="I13" s="15">
        <v>0</v>
      </c>
      <c r="J13" s="15">
        <f t="shared" si="1"/>
        <v>738.73333333333335</v>
      </c>
      <c r="K13" s="15">
        <f t="shared" si="2"/>
        <v>879.81818181818187</v>
      </c>
      <c r="L13" s="15">
        <f t="shared" si="3"/>
        <v>612.90990990990986</v>
      </c>
      <c r="M13" s="15">
        <v>0</v>
      </c>
    </row>
    <row r="14" spans="1:13" s="16" customFormat="1" ht="9.6" x14ac:dyDescent="0.2">
      <c r="A14" s="13" t="s">
        <v>26</v>
      </c>
      <c r="B14" s="14">
        <v>600</v>
      </c>
      <c r="C14" s="14">
        <v>318</v>
      </c>
      <c r="D14" s="14">
        <v>282</v>
      </c>
      <c r="E14" s="14">
        <v>0</v>
      </c>
      <c r="F14" s="15">
        <v>468599</v>
      </c>
      <c r="G14" s="15">
        <v>328468</v>
      </c>
      <c r="H14" s="15">
        <v>140131</v>
      </c>
      <c r="I14" s="15">
        <v>0</v>
      </c>
      <c r="J14" s="15">
        <f t="shared" si="1"/>
        <v>780.99833333333333</v>
      </c>
      <c r="K14" s="15">
        <f t="shared" si="2"/>
        <v>1032.9182389937107</v>
      </c>
      <c r="L14" s="15">
        <f t="shared" si="3"/>
        <v>496.91843971631204</v>
      </c>
      <c r="M14" s="15">
        <v>0</v>
      </c>
    </row>
    <row r="15" spans="1:13" s="16" customFormat="1" ht="9.6" x14ac:dyDescent="0.2">
      <c r="A15" s="13" t="s">
        <v>27</v>
      </c>
      <c r="B15" s="14">
        <v>30</v>
      </c>
      <c r="C15" s="14">
        <v>18</v>
      </c>
      <c r="D15" s="14">
        <v>12</v>
      </c>
      <c r="E15" s="14">
        <v>0</v>
      </c>
      <c r="F15" s="15">
        <v>24766</v>
      </c>
      <c r="G15" s="15">
        <v>19490</v>
      </c>
      <c r="H15" s="15">
        <v>5277</v>
      </c>
      <c r="I15" s="15">
        <v>0</v>
      </c>
      <c r="J15" s="15">
        <f t="shared" si="1"/>
        <v>825.5333333333333</v>
      </c>
      <c r="K15" s="15">
        <f t="shared" si="2"/>
        <v>1082.7777777777778</v>
      </c>
      <c r="L15" s="15">
        <f t="shared" si="3"/>
        <v>439.75</v>
      </c>
      <c r="M15" s="15">
        <v>0</v>
      </c>
    </row>
    <row r="16" spans="1:13" s="16" customFormat="1" ht="9.6" x14ac:dyDescent="0.2">
      <c r="A16" s="13" t="s">
        <v>28</v>
      </c>
      <c r="B16" s="14">
        <v>828</v>
      </c>
      <c r="C16" s="14">
        <v>366</v>
      </c>
      <c r="D16" s="14">
        <v>456</v>
      </c>
      <c r="E16" s="14">
        <v>6</v>
      </c>
      <c r="F16" s="15">
        <v>1499471</v>
      </c>
      <c r="G16" s="15">
        <v>582656</v>
      </c>
      <c r="H16" s="15">
        <v>871841</v>
      </c>
      <c r="I16" s="15">
        <v>44975</v>
      </c>
      <c r="J16" s="15">
        <f t="shared" si="1"/>
        <v>1810.9553140096618</v>
      </c>
      <c r="K16" s="15">
        <f t="shared" si="2"/>
        <v>1591.9562841530055</v>
      </c>
      <c r="L16" s="15">
        <f t="shared" si="3"/>
        <v>1911.9320175438597</v>
      </c>
      <c r="M16" s="15">
        <f>I16/E16</f>
        <v>7495.833333333333</v>
      </c>
    </row>
    <row r="17" spans="1:13" s="16" customFormat="1" ht="9.6" x14ac:dyDescent="0.2">
      <c r="A17" s="13" t="s">
        <v>29</v>
      </c>
      <c r="B17" s="14">
        <v>174</v>
      </c>
      <c r="C17" s="14">
        <v>96</v>
      </c>
      <c r="D17" s="14">
        <v>78</v>
      </c>
      <c r="E17" s="14">
        <v>0</v>
      </c>
      <c r="F17" s="15">
        <v>537543</v>
      </c>
      <c r="G17" s="15">
        <v>196091</v>
      </c>
      <c r="H17" s="15">
        <v>341451</v>
      </c>
      <c r="I17" s="15">
        <v>0</v>
      </c>
      <c r="J17" s="15">
        <f t="shared" si="1"/>
        <v>3089.3275862068967</v>
      </c>
      <c r="K17" s="15">
        <f t="shared" si="2"/>
        <v>2042.6145833333333</v>
      </c>
      <c r="L17" s="15">
        <f t="shared" si="3"/>
        <v>4377.5769230769229</v>
      </c>
      <c r="M17" s="15">
        <v>0</v>
      </c>
    </row>
    <row r="18" spans="1:13" s="16" customFormat="1" ht="9.6" x14ac:dyDescent="0.2">
      <c r="A18" s="21" t="s">
        <v>229</v>
      </c>
      <c r="B18" s="22"/>
      <c r="C18" s="22"/>
      <c r="D18" s="22"/>
      <c r="E18" s="22"/>
      <c r="F18" s="23"/>
      <c r="G18" s="23"/>
      <c r="H18" s="23"/>
      <c r="I18" s="23"/>
      <c r="J18" s="23"/>
      <c r="K18" s="23"/>
      <c r="L18" s="23"/>
      <c r="M18" s="23"/>
    </row>
    <row r="19" spans="1:13" s="16" customFormat="1" ht="9.6" x14ac:dyDescent="0.2">
      <c r="A19" s="13"/>
      <c r="B19" s="14"/>
      <c r="C19" s="14"/>
      <c r="D19" s="14"/>
      <c r="E19" s="14"/>
      <c r="F19" s="15"/>
      <c r="G19" s="15"/>
      <c r="H19" s="15"/>
      <c r="I19" s="15"/>
      <c r="J19" s="15"/>
      <c r="K19" s="15"/>
      <c r="L19" s="15"/>
      <c r="M19" s="15"/>
    </row>
    <row r="196" spans="1:13" s="16" customFormat="1" ht="9.6" x14ac:dyDescent="0.2">
      <c r="A196" s="13"/>
      <c r="B196" s="14"/>
      <c r="C196" s="14"/>
      <c r="D196" s="14"/>
      <c r="E196" s="14"/>
      <c r="F196" s="15"/>
      <c r="G196" s="15"/>
      <c r="H196" s="15"/>
      <c r="I196" s="15"/>
      <c r="J196" s="15"/>
      <c r="K196" s="15"/>
      <c r="L196" s="15"/>
      <c r="M196" s="15"/>
    </row>
  </sheetData>
  <mergeCells count="3">
    <mergeCell ref="B2:E2"/>
    <mergeCell ref="F2:I2"/>
    <mergeCell ref="J2:M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C0FB0-9902-4482-8659-55587D23B5A5}">
  <dimension ref="A1:M20"/>
  <sheetViews>
    <sheetView view="pageBreakPreview" zoomScale="150" zoomScaleNormal="100" zoomScaleSheetLayoutView="150" workbookViewId="0">
      <selection activeCell="A2" sqref="A2"/>
    </sheetView>
  </sheetViews>
  <sheetFormatPr defaultRowHeight="14.4" x14ac:dyDescent="0.3"/>
  <cols>
    <col min="1" max="1" width="15.88671875" customWidth="1"/>
    <col min="2" max="5" width="5.109375" customWidth="1"/>
    <col min="6" max="9" width="7.77734375" customWidth="1"/>
    <col min="10" max="13" width="5.33203125" customWidth="1"/>
  </cols>
  <sheetData>
    <row r="1" spans="1:13" s="16" customFormat="1" ht="9.6" x14ac:dyDescent="0.2">
      <c r="A1" s="13" t="s">
        <v>319</v>
      </c>
      <c r="B1" s="14"/>
      <c r="C1" s="14"/>
      <c r="D1" s="14"/>
      <c r="E1" s="14"/>
      <c r="F1" s="15"/>
      <c r="G1" s="15"/>
      <c r="H1" s="15"/>
      <c r="I1" s="15"/>
      <c r="J1" s="15"/>
      <c r="K1" s="15"/>
      <c r="L1" s="15"/>
      <c r="M1" s="15"/>
    </row>
    <row r="2" spans="1:13" s="16" customFormat="1" ht="9.6" x14ac:dyDescent="0.2">
      <c r="A2" s="17" t="s">
        <v>279</v>
      </c>
      <c r="B2" s="45" t="s">
        <v>226</v>
      </c>
      <c r="C2" s="45"/>
      <c r="D2" s="45"/>
      <c r="E2" s="45"/>
      <c r="F2" s="45" t="s">
        <v>306</v>
      </c>
      <c r="G2" s="45"/>
      <c r="H2" s="45"/>
      <c r="I2" s="45"/>
      <c r="J2" s="45" t="s">
        <v>307</v>
      </c>
      <c r="K2" s="45"/>
      <c r="L2" s="45"/>
      <c r="M2" s="46"/>
    </row>
    <row r="3" spans="1:13" s="16" customFormat="1" ht="9.6" x14ac:dyDescent="0.2">
      <c r="A3" s="18" t="s">
        <v>280</v>
      </c>
      <c r="B3" s="19" t="s">
        <v>0</v>
      </c>
      <c r="C3" s="19" t="s">
        <v>230</v>
      </c>
      <c r="D3" s="19" t="s">
        <v>231</v>
      </c>
      <c r="E3" s="19" t="s">
        <v>1</v>
      </c>
      <c r="F3" s="19" t="s">
        <v>0</v>
      </c>
      <c r="G3" s="19" t="s">
        <v>230</v>
      </c>
      <c r="H3" s="19" t="s">
        <v>231</v>
      </c>
      <c r="I3" s="19" t="s">
        <v>1</v>
      </c>
      <c r="J3" s="19" t="s">
        <v>0</v>
      </c>
      <c r="K3" s="19" t="s">
        <v>230</v>
      </c>
      <c r="L3" s="19" t="s">
        <v>231</v>
      </c>
      <c r="M3" s="20" t="s">
        <v>1</v>
      </c>
    </row>
    <row r="4" spans="1:13" s="16" customFormat="1" ht="9.6" x14ac:dyDescent="0.2">
      <c r="A4" s="13" t="s">
        <v>30</v>
      </c>
      <c r="B4" s="14">
        <v>630</v>
      </c>
      <c r="C4" s="14">
        <v>270</v>
      </c>
      <c r="D4" s="14">
        <v>336</v>
      </c>
      <c r="E4" s="14">
        <v>24</v>
      </c>
      <c r="F4" s="15">
        <v>340216</v>
      </c>
      <c r="G4" s="15">
        <v>159594</v>
      </c>
      <c r="H4" s="15">
        <v>166528</v>
      </c>
      <c r="I4" s="15">
        <v>14092</v>
      </c>
      <c r="J4" s="15">
        <f t="shared" ref="J4:M5" si="0">F4/B4</f>
        <v>540.0253968253968</v>
      </c>
      <c r="K4" s="15">
        <f t="shared" si="0"/>
        <v>591.08888888888885</v>
      </c>
      <c r="L4" s="15">
        <f t="shared" si="0"/>
        <v>495.61904761904759</v>
      </c>
      <c r="M4" s="15">
        <f t="shared" si="0"/>
        <v>587.16666666666663</v>
      </c>
    </row>
    <row r="5" spans="1:13" s="16" customFormat="1" ht="9.6" x14ac:dyDescent="0.2">
      <c r="A5" s="13" t="s">
        <v>31</v>
      </c>
      <c r="B5" s="14">
        <v>864</v>
      </c>
      <c r="C5" s="14">
        <v>402</v>
      </c>
      <c r="D5" s="14">
        <v>438</v>
      </c>
      <c r="E5" s="14">
        <v>24</v>
      </c>
      <c r="F5" s="15">
        <v>288704</v>
      </c>
      <c r="G5" s="15">
        <v>125559</v>
      </c>
      <c r="H5" s="15">
        <v>157628</v>
      </c>
      <c r="I5" s="15">
        <v>5516</v>
      </c>
      <c r="J5" s="15">
        <f t="shared" si="0"/>
        <v>334.14814814814815</v>
      </c>
      <c r="K5" s="15">
        <f t="shared" si="0"/>
        <v>312.33582089552237</v>
      </c>
      <c r="L5" s="15">
        <f t="shared" si="0"/>
        <v>359.88127853881281</v>
      </c>
      <c r="M5" s="15">
        <f t="shared" si="0"/>
        <v>229.83333333333334</v>
      </c>
    </row>
    <row r="6" spans="1:13" s="16" customFormat="1" ht="9.6" x14ac:dyDescent="0.2">
      <c r="A6" s="13" t="s">
        <v>32</v>
      </c>
      <c r="B6" s="14">
        <v>180</v>
      </c>
      <c r="C6" s="14">
        <v>90</v>
      </c>
      <c r="D6" s="14">
        <v>90</v>
      </c>
      <c r="E6" s="14">
        <v>0</v>
      </c>
      <c r="F6" s="15">
        <v>43428</v>
      </c>
      <c r="G6" s="15">
        <v>26794</v>
      </c>
      <c r="H6" s="15">
        <v>16635</v>
      </c>
      <c r="I6" s="15">
        <v>0</v>
      </c>
      <c r="J6" s="15">
        <f t="shared" ref="J6:J18" si="1">F6/B6</f>
        <v>241.26666666666668</v>
      </c>
      <c r="K6" s="15">
        <f t="shared" ref="K6:K18" si="2">G6/C6</f>
        <v>297.71111111111111</v>
      </c>
      <c r="L6" s="15">
        <f t="shared" ref="L6:L18" si="3">H6/D6</f>
        <v>184.83333333333334</v>
      </c>
      <c r="M6" s="15">
        <v>0</v>
      </c>
    </row>
    <row r="7" spans="1:13" s="16" customFormat="1" ht="9.6" x14ac:dyDescent="0.2">
      <c r="A7" s="13" t="s">
        <v>33</v>
      </c>
      <c r="B7" s="14">
        <v>1271</v>
      </c>
      <c r="C7" s="14">
        <v>588</v>
      </c>
      <c r="D7" s="14">
        <v>648</v>
      </c>
      <c r="E7" s="14">
        <v>36</v>
      </c>
      <c r="F7" s="15">
        <v>758982</v>
      </c>
      <c r="G7" s="15">
        <v>343700</v>
      </c>
      <c r="H7" s="15">
        <v>377503</v>
      </c>
      <c r="I7" s="15">
        <v>37780</v>
      </c>
      <c r="J7" s="15">
        <f t="shared" si="1"/>
        <v>597.15342250196693</v>
      </c>
      <c r="K7" s="15">
        <f t="shared" si="2"/>
        <v>584.52380952380952</v>
      </c>
      <c r="L7" s="15">
        <f t="shared" si="3"/>
        <v>582.56635802469134</v>
      </c>
      <c r="M7" s="15">
        <f>I7/E7</f>
        <v>1049.4444444444443</v>
      </c>
    </row>
    <row r="8" spans="1:13" s="16" customFormat="1" ht="9.6" x14ac:dyDescent="0.2">
      <c r="A8" s="13" t="s">
        <v>34</v>
      </c>
      <c r="B8" s="14">
        <v>606</v>
      </c>
      <c r="C8" s="14">
        <v>252</v>
      </c>
      <c r="D8" s="14">
        <v>324</v>
      </c>
      <c r="E8" s="14">
        <v>30</v>
      </c>
      <c r="F8" s="15">
        <v>257923</v>
      </c>
      <c r="G8" s="15">
        <v>95965</v>
      </c>
      <c r="H8" s="15">
        <v>144957</v>
      </c>
      <c r="I8" s="15">
        <v>17001</v>
      </c>
      <c r="J8" s="15">
        <f t="shared" si="1"/>
        <v>425.61551155115512</v>
      </c>
      <c r="K8" s="15">
        <f t="shared" si="2"/>
        <v>380.81349206349205</v>
      </c>
      <c r="L8" s="15">
        <f t="shared" si="3"/>
        <v>447.39814814814815</v>
      </c>
      <c r="M8" s="15">
        <f>I8/E8</f>
        <v>566.70000000000005</v>
      </c>
    </row>
    <row r="9" spans="1:13" s="16" customFormat="1" ht="9.6" x14ac:dyDescent="0.2">
      <c r="A9" s="13" t="s">
        <v>35</v>
      </c>
      <c r="B9" s="14">
        <v>48</v>
      </c>
      <c r="C9" s="14">
        <v>12</v>
      </c>
      <c r="D9" s="14">
        <v>36</v>
      </c>
      <c r="E9" s="14">
        <v>0</v>
      </c>
      <c r="F9" s="15">
        <v>3358</v>
      </c>
      <c r="G9" s="15">
        <v>540</v>
      </c>
      <c r="H9" s="15">
        <v>2819</v>
      </c>
      <c r="I9" s="15">
        <v>0</v>
      </c>
      <c r="J9" s="15">
        <f t="shared" si="1"/>
        <v>69.958333333333329</v>
      </c>
      <c r="K9" s="15">
        <f t="shared" si="2"/>
        <v>45</v>
      </c>
      <c r="L9" s="15">
        <f t="shared" si="3"/>
        <v>78.305555555555557</v>
      </c>
      <c r="M9" s="15">
        <v>0</v>
      </c>
    </row>
    <row r="10" spans="1:13" s="16" customFormat="1" ht="9.6" x14ac:dyDescent="0.2">
      <c r="A10" s="13" t="s">
        <v>36</v>
      </c>
      <c r="B10" s="14">
        <v>198</v>
      </c>
      <c r="C10" s="14">
        <v>72</v>
      </c>
      <c r="D10" s="14">
        <v>126</v>
      </c>
      <c r="E10" s="14">
        <v>0</v>
      </c>
      <c r="F10" s="15">
        <v>28526</v>
      </c>
      <c r="G10" s="15">
        <v>7880</v>
      </c>
      <c r="H10" s="15">
        <v>20647</v>
      </c>
      <c r="I10" s="15">
        <v>0</v>
      </c>
      <c r="J10" s="15">
        <f t="shared" si="1"/>
        <v>144.07070707070707</v>
      </c>
      <c r="K10" s="15">
        <f t="shared" si="2"/>
        <v>109.44444444444444</v>
      </c>
      <c r="L10" s="15">
        <f t="shared" si="3"/>
        <v>163.86507936507937</v>
      </c>
      <c r="M10" s="15">
        <v>0</v>
      </c>
    </row>
    <row r="11" spans="1:13" s="16" customFormat="1" ht="9.6" x14ac:dyDescent="0.2">
      <c r="A11" s="13" t="s">
        <v>37</v>
      </c>
      <c r="B11" s="14">
        <v>768</v>
      </c>
      <c r="C11" s="14">
        <v>366</v>
      </c>
      <c r="D11" s="14">
        <v>390</v>
      </c>
      <c r="E11" s="14">
        <v>12</v>
      </c>
      <c r="F11" s="15">
        <v>103887</v>
      </c>
      <c r="G11" s="15">
        <v>52919</v>
      </c>
      <c r="H11" s="15">
        <v>49772</v>
      </c>
      <c r="I11" s="15">
        <v>1193</v>
      </c>
      <c r="J11" s="15">
        <f t="shared" si="1"/>
        <v>135.26953125</v>
      </c>
      <c r="K11" s="15">
        <f t="shared" si="2"/>
        <v>144.58743169398906</v>
      </c>
      <c r="L11" s="15">
        <f t="shared" si="3"/>
        <v>127.62051282051281</v>
      </c>
      <c r="M11" s="15">
        <f>I11/E11</f>
        <v>99.416666666666671</v>
      </c>
    </row>
    <row r="12" spans="1:13" s="16" customFormat="1" ht="9.6" x14ac:dyDescent="0.2">
      <c r="A12" s="13" t="s">
        <v>38</v>
      </c>
      <c r="B12" s="14">
        <v>1037</v>
      </c>
      <c r="C12" s="14">
        <v>438</v>
      </c>
      <c r="D12" s="14">
        <v>558</v>
      </c>
      <c r="E12" s="14">
        <v>42</v>
      </c>
      <c r="F12" s="15">
        <v>651468</v>
      </c>
      <c r="G12" s="15">
        <v>262841</v>
      </c>
      <c r="H12" s="15">
        <v>364251</v>
      </c>
      <c r="I12" s="15">
        <v>24377</v>
      </c>
      <c r="J12" s="15">
        <f t="shared" si="1"/>
        <v>628.22372227579558</v>
      </c>
      <c r="K12" s="15">
        <f t="shared" si="2"/>
        <v>600.09360730593608</v>
      </c>
      <c r="L12" s="15">
        <f t="shared" si="3"/>
        <v>652.77956989247309</v>
      </c>
      <c r="M12" s="15">
        <f>I12/E12</f>
        <v>580.40476190476193</v>
      </c>
    </row>
    <row r="13" spans="1:13" s="16" customFormat="1" ht="9.6" x14ac:dyDescent="0.2">
      <c r="A13" s="13" t="s">
        <v>278</v>
      </c>
      <c r="B13" s="14">
        <v>180</v>
      </c>
      <c r="C13" s="14">
        <v>84</v>
      </c>
      <c r="D13" s="14">
        <v>90</v>
      </c>
      <c r="E13" s="14">
        <v>6</v>
      </c>
      <c r="F13" s="15">
        <v>119070</v>
      </c>
      <c r="G13" s="15">
        <v>47169</v>
      </c>
      <c r="H13" s="15">
        <v>68902</v>
      </c>
      <c r="I13" s="15">
        <v>2998</v>
      </c>
      <c r="J13" s="15">
        <f t="shared" si="1"/>
        <v>661.5</v>
      </c>
      <c r="K13" s="15">
        <f t="shared" si="2"/>
        <v>561.53571428571433</v>
      </c>
      <c r="L13" s="15">
        <f t="shared" si="3"/>
        <v>765.57777777777778</v>
      </c>
      <c r="M13" s="15">
        <f>I13/E13</f>
        <v>499.66666666666669</v>
      </c>
    </row>
    <row r="14" spans="1:13" s="16" customFormat="1" ht="9.6" x14ac:dyDescent="0.2">
      <c r="A14" s="13" t="s">
        <v>39</v>
      </c>
      <c r="B14" s="14">
        <v>66</v>
      </c>
      <c r="C14" s="14">
        <v>24</v>
      </c>
      <c r="D14" s="14">
        <v>30</v>
      </c>
      <c r="E14" s="14">
        <v>12</v>
      </c>
      <c r="F14" s="15">
        <v>77957</v>
      </c>
      <c r="G14" s="15">
        <v>19489</v>
      </c>
      <c r="H14" s="15">
        <v>47224</v>
      </c>
      <c r="I14" s="15">
        <v>11244</v>
      </c>
      <c r="J14" s="15">
        <f t="shared" si="1"/>
        <v>1181.1666666666667</v>
      </c>
      <c r="K14" s="15">
        <f t="shared" si="2"/>
        <v>812.04166666666663</v>
      </c>
      <c r="L14" s="15">
        <f t="shared" si="3"/>
        <v>1574.1333333333334</v>
      </c>
      <c r="M14" s="15">
        <f>I14/E14</f>
        <v>937</v>
      </c>
    </row>
    <row r="15" spans="1:13" s="16" customFormat="1" ht="9.6" x14ac:dyDescent="0.2">
      <c r="A15" s="13" t="s">
        <v>40</v>
      </c>
      <c r="B15" s="14">
        <v>402</v>
      </c>
      <c r="C15" s="14">
        <v>162</v>
      </c>
      <c r="D15" s="14">
        <v>240</v>
      </c>
      <c r="E15" s="14">
        <v>0</v>
      </c>
      <c r="F15" s="15">
        <v>403205</v>
      </c>
      <c r="G15" s="15">
        <v>144867</v>
      </c>
      <c r="H15" s="15">
        <v>258337</v>
      </c>
      <c r="I15" s="15">
        <v>0</v>
      </c>
      <c r="J15" s="15">
        <f t="shared" si="1"/>
        <v>1002.997512437811</v>
      </c>
      <c r="K15" s="15">
        <f t="shared" si="2"/>
        <v>894.24074074074076</v>
      </c>
      <c r="L15" s="15">
        <f t="shared" si="3"/>
        <v>1076.4041666666667</v>
      </c>
      <c r="M15" s="15">
        <v>0</v>
      </c>
    </row>
    <row r="16" spans="1:13" s="16" customFormat="1" ht="9.6" x14ac:dyDescent="0.2">
      <c r="A16" s="13" t="s">
        <v>41</v>
      </c>
      <c r="B16" s="14">
        <v>810</v>
      </c>
      <c r="C16" s="14">
        <v>324</v>
      </c>
      <c r="D16" s="14">
        <v>468</v>
      </c>
      <c r="E16" s="14">
        <v>18</v>
      </c>
      <c r="F16" s="15">
        <v>1177131</v>
      </c>
      <c r="G16" s="15">
        <v>942828</v>
      </c>
      <c r="H16" s="15">
        <v>227419</v>
      </c>
      <c r="I16" s="15">
        <v>6884</v>
      </c>
      <c r="J16" s="15">
        <f t="shared" si="1"/>
        <v>1453.2481481481482</v>
      </c>
      <c r="K16" s="15">
        <f t="shared" si="2"/>
        <v>2909.962962962963</v>
      </c>
      <c r="L16" s="15">
        <f t="shared" si="3"/>
        <v>485.93803418803418</v>
      </c>
      <c r="M16" s="15">
        <f>I16/E16</f>
        <v>382.44444444444446</v>
      </c>
    </row>
    <row r="17" spans="1:13" s="16" customFormat="1" ht="9.6" x14ac:dyDescent="0.2">
      <c r="A17" s="13" t="s">
        <v>42</v>
      </c>
      <c r="B17" s="14">
        <v>168</v>
      </c>
      <c r="C17" s="14">
        <v>84</v>
      </c>
      <c r="D17" s="14">
        <v>84</v>
      </c>
      <c r="E17" s="14">
        <v>0</v>
      </c>
      <c r="F17" s="15">
        <v>36868</v>
      </c>
      <c r="G17" s="15">
        <v>23411</v>
      </c>
      <c r="H17" s="15">
        <v>13456</v>
      </c>
      <c r="I17" s="15">
        <v>0</v>
      </c>
      <c r="J17" s="15">
        <f t="shared" si="1"/>
        <v>219.45238095238096</v>
      </c>
      <c r="K17" s="15">
        <f t="shared" si="2"/>
        <v>278.70238095238096</v>
      </c>
      <c r="L17" s="15">
        <f t="shared" si="3"/>
        <v>160.1904761904762</v>
      </c>
      <c r="M17" s="15">
        <v>0</v>
      </c>
    </row>
    <row r="18" spans="1:13" s="16" customFormat="1" ht="9.6" x14ac:dyDescent="0.2">
      <c r="A18" s="13" t="s">
        <v>43</v>
      </c>
      <c r="B18" s="14">
        <v>192</v>
      </c>
      <c r="C18" s="14">
        <v>66</v>
      </c>
      <c r="D18" s="14">
        <v>120</v>
      </c>
      <c r="E18" s="14">
        <v>6</v>
      </c>
      <c r="F18" s="15">
        <v>70953</v>
      </c>
      <c r="G18" s="15">
        <v>19364</v>
      </c>
      <c r="H18" s="15">
        <v>49492</v>
      </c>
      <c r="I18" s="15">
        <v>2099</v>
      </c>
      <c r="J18" s="15">
        <f t="shared" si="1"/>
        <v>369.546875</v>
      </c>
      <c r="K18" s="15">
        <f t="shared" si="2"/>
        <v>293.39393939393938</v>
      </c>
      <c r="L18" s="15">
        <f t="shared" si="3"/>
        <v>412.43333333333334</v>
      </c>
      <c r="M18" s="15">
        <f>I18/E18</f>
        <v>349.83333333333331</v>
      </c>
    </row>
    <row r="19" spans="1:13" s="16" customFormat="1" ht="9.6" x14ac:dyDescent="0.2">
      <c r="A19" s="21" t="s">
        <v>229</v>
      </c>
      <c r="B19" s="22"/>
      <c r="C19" s="22"/>
      <c r="D19" s="22"/>
      <c r="E19" s="22"/>
      <c r="F19" s="23"/>
      <c r="G19" s="23"/>
      <c r="H19" s="23"/>
      <c r="I19" s="23"/>
      <c r="J19" s="23"/>
      <c r="K19" s="23"/>
      <c r="L19" s="23"/>
      <c r="M19" s="23"/>
    </row>
    <row r="20" spans="1:13" s="16" customFormat="1" ht="9.6" x14ac:dyDescent="0.2">
      <c r="A20" s="13"/>
      <c r="B20" s="14"/>
      <c r="C20" s="14"/>
      <c r="D20" s="14"/>
      <c r="E20" s="14"/>
      <c r="F20" s="15"/>
      <c r="G20" s="15"/>
      <c r="H20" s="15"/>
      <c r="I20" s="15"/>
      <c r="J20" s="15"/>
      <c r="K20" s="15"/>
      <c r="L20" s="15"/>
      <c r="M20" s="15"/>
    </row>
  </sheetData>
  <mergeCells count="3">
    <mergeCell ref="B2:E2"/>
    <mergeCell ref="F2:I2"/>
    <mergeCell ref="J2:M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33E6E-75DD-4D7C-A7F2-11D8AC6572A8}">
  <dimension ref="A1:M19"/>
  <sheetViews>
    <sheetView view="pageBreakPreview" zoomScale="150" zoomScaleNormal="100" zoomScaleSheetLayoutView="150" workbookViewId="0">
      <selection activeCell="A2" sqref="A2"/>
    </sheetView>
  </sheetViews>
  <sheetFormatPr defaultRowHeight="14.4" x14ac:dyDescent="0.3"/>
  <cols>
    <col min="1" max="1" width="15.88671875" customWidth="1"/>
    <col min="2" max="5" width="5.109375" customWidth="1"/>
    <col min="6" max="9" width="7.77734375" customWidth="1"/>
    <col min="10" max="13" width="5.33203125" customWidth="1"/>
  </cols>
  <sheetData>
    <row r="1" spans="1:13" s="16" customFormat="1" ht="9.6" x14ac:dyDescent="0.2">
      <c r="A1" s="13" t="s">
        <v>320</v>
      </c>
      <c r="B1" s="14"/>
      <c r="C1" s="14"/>
      <c r="D1" s="14"/>
      <c r="E1" s="14"/>
      <c r="F1" s="15"/>
      <c r="G1" s="15"/>
      <c r="H1" s="15"/>
      <c r="I1" s="15"/>
      <c r="J1" s="15"/>
      <c r="K1" s="15"/>
      <c r="L1" s="15"/>
      <c r="M1" s="15"/>
    </row>
    <row r="2" spans="1:13" s="16" customFormat="1" ht="9.6" x14ac:dyDescent="0.2">
      <c r="A2" s="17" t="s">
        <v>281</v>
      </c>
      <c r="B2" s="45" t="s">
        <v>226</v>
      </c>
      <c r="C2" s="45"/>
      <c r="D2" s="45"/>
      <c r="E2" s="45"/>
      <c r="F2" s="45" t="s">
        <v>306</v>
      </c>
      <c r="G2" s="45"/>
      <c r="H2" s="45"/>
      <c r="I2" s="45"/>
      <c r="J2" s="45" t="s">
        <v>307</v>
      </c>
      <c r="K2" s="45"/>
      <c r="L2" s="45"/>
      <c r="M2" s="46"/>
    </row>
    <row r="3" spans="1:13" s="16" customFormat="1" ht="9.6" x14ac:dyDescent="0.2">
      <c r="A3" s="18" t="s">
        <v>269</v>
      </c>
      <c r="B3" s="19" t="s">
        <v>0</v>
      </c>
      <c r="C3" s="19" t="s">
        <v>230</v>
      </c>
      <c r="D3" s="19" t="s">
        <v>231</v>
      </c>
      <c r="E3" s="19" t="s">
        <v>1</v>
      </c>
      <c r="F3" s="19" t="s">
        <v>0</v>
      </c>
      <c r="G3" s="19" t="s">
        <v>230</v>
      </c>
      <c r="H3" s="19" t="s">
        <v>231</v>
      </c>
      <c r="I3" s="19" t="s">
        <v>1</v>
      </c>
      <c r="J3" s="19" t="s">
        <v>0</v>
      </c>
      <c r="K3" s="19" t="s">
        <v>230</v>
      </c>
      <c r="L3" s="19" t="s">
        <v>231</v>
      </c>
      <c r="M3" s="20" t="s">
        <v>1</v>
      </c>
    </row>
    <row r="4" spans="1:13" s="16" customFormat="1" ht="9.6" x14ac:dyDescent="0.2">
      <c r="A4" s="13" t="s">
        <v>44</v>
      </c>
      <c r="B4" s="14">
        <v>300</v>
      </c>
      <c r="C4" s="14">
        <v>120</v>
      </c>
      <c r="D4" s="14">
        <v>180</v>
      </c>
      <c r="E4" s="14">
        <v>0</v>
      </c>
      <c r="F4" s="15">
        <v>293478</v>
      </c>
      <c r="G4" s="15">
        <v>101938</v>
      </c>
      <c r="H4" s="15">
        <v>191540</v>
      </c>
      <c r="I4" s="15">
        <v>0</v>
      </c>
      <c r="J4" s="15">
        <f t="shared" ref="J4:M8" si="0">F4/B4</f>
        <v>978.26</v>
      </c>
      <c r="K4" s="15">
        <f t="shared" si="0"/>
        <v>849.48333333333335</v>
      </c>
      <c r="L4" s="15">
        <f t="shared" si="0"/>
        <v>1064.1111111111111</v>
      </c>
      <c r="M4" s="15" t="e">
        <f t="shared" si="0"/>
        <v>#DIV/0!</v>
      </c>
    </row>
    <row r="5" spans="1:13" s="16" customFormat="1" ht="9.6" x14ac:dyDescent="0.2">
      <c r="A5" s="13" t="s">
        <v>45</v>
      </c>
      <c r="B5" s="14">
        <v>971</v>
      </c>
      <c r="C5" s="14">
        <v>414</v>
      </c>
      <c r="D5" s="14">
        <v>534</v>
      </c>
      <c r="E5" s="14">
        <v>24</v>
      </c>
      <c r="F5" s="15">
        <v>636110</v>
      </c>
      <c r="G5" s="15">
        <v>253228</v>
      </c>
      <c r="H5" s="15">
        <v>376586</v>
      </c>
      <c r="I5" s="15">
        <v>6297</v>
      </c>
      <c r="J5" s="15">
        <f t="shared" si="0"/>
        <v>655.10813594232752</v>
      </c>
      <c r="K5" s="15">
        <f t="shared" si="0"/>
        <v>611.66183574879221</v>
      </c>
      <c r="L5" s="15">
        <f t="shared" si="0"/>
        <v>705.21722846441946</v>
      </c>
      <c r="M5" s="15">
        <f t="shared" si="0"/>
        <v>262.375</v>
      </c>
    </row>
    <row r="6" spans="1:13" s="16" customFormat="1" ht="9.6" x14ac:dyDescent="0.2">
      <c r="A6" s="13" t="s">
        <v>46</v>
      </c>
      <c r="B6" s="14">
        <v>935</v>
      </c>
      <c r="C6" s="14">
        <v>516</v>
      </c>
      <c r="D6" s="14">
        <v>378</v>
      </c>
      <c r="E6" s="14">
        <v>42</v>
      </c>
      <c r="F6" s="15">
        <v>438639</v>
      </c>
      <c r="G6" s="15">
        <v>234495</v>
      </c>
      <c r="H6" s="15">
        <v>194167</v>
      </c>
      <c r="I6" s="15">
        <v>9978</v>
      </c>
      <c r="J6" s="15">
        <f t="shared" si="0"/>
        <v>469.13262032085561</v>
      </c>
      <c r="K6" s="15">
        <f t="shared" si="0"/>
        <v>454.44767441860466</v>
      </c>
      <c r="L6" s="15">
        <f t="shared" si="0"/>
        <v>513.66931216931221</v>
      </c>
      <c r="M6" s="15">
        <f t="shared" si="0"/>
        <v>237.57142857142858</v>
      </c>
    </row>
    <row r="7" spans="1:13" s="16" customFormat="1" ht="9.6" x14ac:dyDescent="0.2">
      <c r="A7" s="13" t="s">
        <v>47</v>
      </c>
      <c r="B7" s="14">
        <v>54</v>
      </c>
      <c r="C7" s="14">
        <v>18</v>
      </c>
      <c r="D7" s="14">
        <v>24</v>
      </c>
      <c r="E7" s="14">
        <v>12</v>
      </c>
      <c r="F7" s="15">
        <v>11040</v>
      </c>
      <c r="G7" s="15">
        <v>3370</v>
      </c>
      <c r="H7" s="15">
        <v>4971</v>
      </c>
      <c r="I7" s="15">
        <v>2699</v>
      </c>
      <c r="J7" s="15">
        <f t="shared" si="0"/>
        <v>204.44444444444446</v>
      </c>
      <c r="K7" s="15">
        <f t="shared" si="0"/>
        <v>187.22222222222223</v>
      </c>
      <c r="L7" s="15">
        <f t="shared" si="0"/>
        <v>207.125</v>
      </c>
      <c r="M7" s="15">
        <f t="shared" si="0"/>
        <v>224.91666666666666</v>
      </c>
    </row>
    <row r="8" spans="1:13" s="16" customFormat="1" ht="9.6" x14ac:dyDescent="0.2">
      <c r="A8" s="13" t="s">
        <v>48</v>
      </c>
      <c r="B8" s="14">
        <v>90</v>
      </c>
      <c r="C8" s="14">
        <v>30</v>
      </c>
      <c r="D8" s="14">
        <v>54</v>
      </c>
      <c r="E8" s="14">
        <v>6</v>
      </c>
      <c r="F8" s="15">
        <v>39530</v>
      </c>
      <c r="G8" s="15">
        <v>10793</v>
      </c>
      <c r="H8" s="15">
        <v>28286</v>
      </c>
      <c r="I8" s="15">
        <v>450</v>
      </c>
      <c r="J8" s="15">
        <f t="shared" si="0"/>
        <v>439.22222222222223</v>
      </c>
      <c r="K8" s="15">
        <f t="shared" si="0"/>
        <v>359.76666666666665</v>
      </c>
      <c r="L8" s="15">
        <f t="shared" si="0"/>
        <v>523.81481481481478</v>
      </c>
      <c r="M8" s="15">
        <f t="shared" si="0"/>
        <v>75</v>
      </c>
    </row>
    <row r="9" spans="1:13" s="16" customFormat="1" ht="9.6" x14ac:dyDescent="0.2">
      <c r="A9" s="13" t="s">
        <v>49</v>
      </c>
      <c r="B9" s="14">
        <v>48</v>
      </c>
      <c r="C9" s="14">
        <v>24</v>
      </c>
      <c r="D9" s="14">
        <v>24</v>
      </c>
      <c r="E9" s="14">
        <v>0</v>
      </c>
      <c r="F9" s="15">
        <v>11484</v>
      </c>
      <c r="G9" s="15">
        <v>4737</v>
      </c>
      <c r="H9" s="15">
        <v>6746</v>
      </c>
      <c r="I9" s="15">
        <v>0</v>
      </c>
      <c r="J9" s="15">
        <f t="shared" ref="J9:J17" si="1">F9/B9</f>
        <v>239.25</v>
      </c>
      <c r="K9" s="15">
        <f t="shared" ref="K9:K17" si="2">G9/C9</f>
        <v>197.375</v>
      </c>
      <c r="L9" s="15">
        <f t="shared" ref="L9:L17" si="3">H9/D9</f>
        <v>281.08333333333331</v>
      </c>
      <c r="M9" s="15">
        <v>0</v>
      </c>
    </row>
    <row r="10" spans="1:13" s="16" customFormat="1" ht="9.6" x14ac:dyDescent="0.2">
      <c r="A10" s="13" t="s">
        <v>50</v>
      </c>
      <c r="B10" s="14">
        <v>120</v>
      </c>
      <c r="C10" s="14">
        <v>48</v>
      </c>
      <c r="D10" s="14">
        <v>72</v>
      </c>
      <c r="E10" s="14">
        <v>0</v>
      </c>
      <c r="F10" s="15">
        <v>19345</v>
      </c>
      <c r="G10" s="15">
        <v>7520</v>
      </c>
      <c r="H10" s="15">
        <v>11826</v>
      </c>
      <c r="I10" s="15">
        <v>0</v>
      </c>
      <c r="J10" s="15">
        <f t="shared" si="1"/>
        <v>161.20833333333334</v>
      </c>
      <c r="K10" s="15">
        <f t="shared" si="2"/>
        <v>156.66666666666666</v>
      </c>
      <c r="L10" s="15">
        <f t="shared" si="3"/>
        <v>164.25</v>
      </c>
      <c r="M10" s="15">
        <v>0</v>
      </c>
    </row>
    <row r="11" spans="1:13" s="16" customFormat="1" ht="9.6" x14ac:dyDescent="0.2">
      <c r="A11" s="13" t="s">
        <v>51</v>
      </c>
      <c r="B11" s="14">
        <v>30</v>
      </c>
      <c r="C11" s="14">
        <v>12</v>
      </c>
      <c r="D11" s="14">
        <v>18</v>
      </c>
      <c r="E11" s="14">
        <v>0</v>
      </c>
      <c r="F11" s="15">
        <v>5877</v>
      </c>
      <c r="G11" s="15">
        <v>3299</v>
      </c>
      <c r="H11" s="15">
        <v>2579</v>
      </c>
      <c r="I11" s="15">
        <v>0</v>
      </c>
      <c r="J11" s="15">
        <f t="shared" si="1"/>
        <v>195.9</v>
      </c>
      <c r="K11" s="15">
        <f t="shared" si="2"/>
        <v>274.91666666666669</v>
      </c>
      <c r="L11" s="15">
        <f t="shared" si="3"/>
        <v>143.27777777777777</v>
      </c>
      <c r="M11" s="15">
        <v>0</v>
      </c>
    </row>
    <row r="12" spans="1:13" s="16" customFormat="1" ht="9.6" x14ac:dyDescent="0.2">
      <c r="A12" s="13" t="s">
        <v>52</v>
      </c>
      <c r="B12" s="14">
        <v>66</v>
      </c>
      <c r="C12" s="14">
        <v>24</v>
      </c>
      <c r="D12" s="14">
        <v>42</v>
      </c>
      <c r="E12" s="14">
        <v>0</v>
      </c>
      <c r="F12" s="15">
        <v>13840</v>
      </c>
      <c r="G12" s="15">
        <v>8629</v>
      </c>
      <c r="H12" s="15">
        <v>5211</v>
      </c>
      <c r="I12" s="15">
        <v>0</v>
      </c>
      <c r="J12" s="15">
        <f t="shared" si="1"/>
        <v>209.69696969696969</v>
      </c>
      <c r="K12" s="15">
        <f t="shared" si="2"/>
        <v>359.54166666666669</v>
      </c>
      <c r="L12" s="15">
        <f t="shared" si="3"/>
        <v>124.07142857142857</v>
      </c>
      <c r="M12" s="15">
        <v>0</v>
      </c>
    </row>
    <row r="13" spans="1:13" s="16" customFormat="1" ht="9.6" x14ac:dyDescent="0.2">
      <c r="A13" s="13" t="s">
        <v>53</v>
      </c>
      <c r="B13" s="14">
        <v>144</v>
      </c>
      <c r="C13" s="14">
        <v>84</v>
      </c>
      <c r="D13" s="14">
        <v>54</v>
      </c>
      <c r="E13" s="14">
        <v>6</v>
      </c>
      <c r="F13" s="15">
        <v>16341</v>
      </c>
      <c r="G13" s="15">
        <v>12624</v>
      </c>
      <c r="H13" s="15">
        <v>2819</v>
      </c>
      <c r="I13" s="15">
        <v>900</v>
      </c>
      <c r="J13" s="15">
        <f t="shared" si="1"/>
        <v>113.47916666666667</v>
      </c>
      <c r="K13" s="15">
        <f t="shared" si="2"/>
        <v>150.28571428571428</v>
      </c>
      <c r="L13" s="15">
        <f t="shared" si="3"/>
        <v>52.203703703703702</v>
      </c>
      <c r="M13" s="15">
        <f>I13/E13</f>
        <v>150</v>
      </c>
    </row>
    <row r="14" spans="1:13" s="16" customFormat="1" ht="9.6" x14ac:dyDescent="0.2">
      <c r="A14" s="13" t="s">
        <v>54</v>
      </c>
      <c r="B14" s="14">
        <v>414</v>
      </c>
      <c r="C14" s="14">
        <v>192</v>
      </c>
      <c r="D14" s="14">
        <v>204</v>
      </c>
      <c r="E14" s="14">
        <v>18</v>
      </c>
      <c r="F14" s="15">
        <v>23939</v>
      </c>
      <c r="G14" s="15">
        <v>13290</v>
      </c>
      <c r="H14" s="15">
        <v>9871</v>
      </c>
      <c r="I14" s="15">
        <v>780</v>
      </c>
      <c r="J14" s="15">
        <f t="shared" si="1"/>
        <v>57.823671497584542</v>
      </c>
      <c r="K14" s="15">
        <f t="shared" si="2"/>
        <v>69.21875</v>
      </c>
      <c r="L14" s="15">
        <f t="shared" si="3"/>
        <v>48.387254901960787</v>
      </c>
      <c r="M14" s="15">
        <f>I14/E14</f>
        <v>43.333333333333336</v>
      </c>
    </row>
    <row r="15" spans="1:13" s="16" customFormat="1" ht="9.6" x14ac:dyDescent="0.2">
      <c r="A15" s="13" t="s">
        <v>55</v>
      </c>
      <c r="B15" s="14">
        <v>168</v>
      </c>
      <c r="C15" s="14">
        <v>72</v>
      </c>
      <c r="D15" s="14">
        <v>90</v>
      </c>
      <c r="E15" s="14">
        <v>6</v>
      </c>
      <c r="F15" s="15">
        <v>18494</v>
      </c>
      <c r="G15" s="15">
        <v>6140</v>
      </c>
      <c r="H15" s="15">
        <v>11214</v>
      </c>
      <c r="I15" s="15">
        <v>1139</v>
      </c>
      <c r="J15" s="15">
        <f t="shared" si="1"/>
        <v>110.08333333333333</v>
      </c>
      <c r="K15" s="15">
        <f t="shared" si="2"/>
        <v>85.277777777777771</v>
      </c>
      <c r="L15" s="15">
        <f t="shared" si="3"/>
        <v>124.6</v>
      </c>
      <c r="M15" s="15">
        <f>I15/E15</f>
        <v>189.83333333333334</v>
      </c>
    </row>
    <row r="16" spans="1:13" s="16" customFormat="1" ht="9.6" x14ac:dyDescent="0.2">
      <c r="A16" s="13" t="s">
        <v>56</v>
      </c>
      <c r="B16" s="14">
        <v>42</v>
      </c>
      <c r="C16" s="14">
        <v>12</v>
      </c>
      <c r="D16" s="14">
        <v>30</v>
      </c>
      <c r="E16" s="14">
        <v>0</v>
      </c>
      <c r="F16" s="15">
        <v>10074</v>
      </c>
      <c r="G16" s="15">
        <v>2099</v>
      </c>
      <c r="H16" s="15">
        <v>7976</v>
      </c>
      <c r="I16" s="15">
        <v>0</v>
      </c>
      <c r="J16" s="15">
        <f t="shared" si="1"/>
        <v>239.85714285714286</v>
      </c>
      <c r="K16" s="15">
        <f t="shared" si="2"/>
        <v>174.91666666666666</v>
      </c>
      <c r="L16" s="15">
        <f t="shared" si="3"/>
        <v>265.86666666666667</v>
      </c>
      <c r="M16" s="15">
        <v>0</v>
      </c>
    </row>
    <row r="17" spans="1:13" s="16" customFormat="1" ht="9.6" x14ac:dyDescent="0.2">
      <c r="A17" s="13" t="s">
        <v>57</v>
      </c>
      <c r="B17" s="14">
        <v>96</v>
      </c>
      <c r="C17" s="14">
        <v>42</v>
      </c>
      <c r="D17" s="14">
        <v>54</v>
      </c>
      <c r="E17" s="14">
        <v>0</v>
      </c>
      <c r="F17" s="15">
        <v>16107</v>
      </c>
      <c r="G17" s="15">
        <v>3988</v>
      </c>
      <c r="H17" s="15">
        <v>12119</v>
      </c>
      <c r="I17" s="15">
        <v>0</v>
      </c>
      <c r="J17" s="15">
        <f t="shared" si="1"/>
        <v>167.78125</v>
      </c>
      <c r="K17" s="15">
        <f t="shared" si="2"/>
        <v>94.952380952380949</v>
      </c>
      <c r="L17" s="15">
        <f t="shared" si="3"/>
        <v>224.42592592592592</v>
      </c>
      <c r="M17" s="15">
        <v>0</v>
      </c>
    </row>
    <row r="18" spans="1:13" s="16" customFormat="1" ht="9.6" x14ac:dyDescent="0.2">
      <c r="A18" s="21" t="s">
        <v>229</v>
      </c>
      <c r="B18" s="22"/>
      <c r="C18" s="22"/>
      <c r="D18" s="22"/>
      <c r="E18" s="22"/>
      <c r="F18" s="23"/>
      <c r="G18" s="23"/>
      <c r="H18" s="23"/>
      <c r="I18" s="23"/>
      <c r="J18" s="23"/>
      <c r="K18" s="23"/>
      <c r="L18" s="23"/>
      <c r="M18" s="23"/>
    </row>
    <row r="19" spans="1:13" s="16" customFormat="1" ht="9.6" x14ac:dyDescent="0.2">
      <c r="A19" s="24"/>
      <c r="B19" s="25"/>
      <c r="C19" s="25"/>
      <c r="D19" s="25"/>
      <c r="E19" s="25"/>
      <c r="F19" s="26"/>
      <c r="G19" s="26"/>
      <c r="H19" s="26"/>
      <c r="I19" s="26"/>
      <c r="J19" s="26"/>
      <c r="K19" s="26"/>
      <c r="L19" s="26"/>
      <c r="M19" s="26"/>
    </row>
  </sheetData>
  <mergeCells count="3">
    <mergeCell ref="B2:E2"/>
    <mergeCell ref="F2:I2"/>
    <mergeCell ref="J2:M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E194-D6A7-4EEE-9FF4-81218DC41FCD}">
  <dimension ref="A1:M26"/>
  <sheetViews>
    <sheetView view="pageBreakPreview" zoomScale="150" zoomScaleNormal="100" zoomScaleSheetLayoutView="150" workbookViewId="0">
      <selection activeCell="A2" sqref="A2"/>
    </sheetView>
  </sheetViews>
  <sheetFormatPr defaultRowHeight="14.4" x14ac:dyDescent="0.3"/>
  <cols>
    <col min="1" max="1" width="15.88671875" customWidth="1"/>
    <col min="2" max="5" width="5.109375" customWidth="1"/>
    <col min="6" max="9" width="7.77734375" customWidth="1"/>
    <col min="10" max="13" width="5.33203125" customWidth="1"/>
  </cols>
  <sheetData>
    <row r="1" spans="1:13" s="16" customFormat="1" ht="9.6" x14ac:dyDescent="0.2">
      <c r="A1" s="13" t="s">
        <v>321</v>
      </c>
      <c r="B1" s="14"/>
      <c r="C1" s="14"/>
      <c r="D1" s="14"/>
      <c r="E1" s="14"/>
      <c r="F1" s="15"/>
      <c r="G1" s="15"/>
      <c r="H1" s="15"/>
      <c r="I1" s="15"/>
      <c r="J1" s="15"/>
      <c r="K1" s="15"/>
      <c r="L1" s="15"/>
      <c r="M1" s="15"/>
    </row>
    <row r="2" spans="1:13" s="16" customFormat="1" ht="9.6" x14ac:dyDescent="0.2">
      <c r="A2" s="17" t="s">
        <v>284</v>
      </c>
      <c r="B2" s="45" t="s">
        <v>226</v>
      </c>
      <c r="C2" s="45"/>
      <c r="D2" s="45"/>
      <c r="E2" s="45"/>
      <c r="F2" s="45" t="s">
        <v>306</v>
      </c>
      <c r="G2" s="45"/>
      <c r="H2" s="45"/>
      <c r="I2" s="45"/>
      <c r="J2" s="45" t="s">
        <v>307</v>
      </c>
      <c r="K2" s="45"/>
      <c r="L2" s="45"/>
      <c r="M2" s="46"/>
    </row>
    <row r="3" spans="1:13" s="16" customFormat="1" ht="9.6" x14ac:dyDescent="0.2">
      <c r="A3" s="18" t="s">
        <v>285</v>
      </c>
      <c r="B3" s="19" t="s">
        <v>0</v>
      </c>
      <c r="C3" s="19" t="s">
        <v>230</v>
      </c>
      <c r="D3" s="19" t="s">
        <v>231</v>
      </c>
      <c r="E3" s="19" t="s">
        <v>1</v>
      </c>
      <c r="F3" s="19" t="s">
        <v>0</v>
      </c>
      <c r="G3" s="19" t="s">
        <v>230</v>
      </c>
      <c r="H3" s="19" t="s">
        <v>231</v>
      </c>
      <c r="I3" s="19" t="s">
        <v>1</v>
      </c>
      <c r="J3" s="19" t="s">
        <v>0</v>
      </c>
      <c r="K3" s="19" t="s">
        <v>230</v>
      </c>
      <c r="L3" s="19" t="s">
        <v>231</v>
      </c>
      <c r="M3" s="20" t="s">
        <v>1</v>
      </c>
    </row>
    <row r="4" spans="1:13" s="16" customFormat="1" ht="9.6" x14ac:dyDescent="0.2">
      <c r="A4" s="13" t="s">
        <v>282</v>
      </c>
      <c r="B4" s="14">
        <v>186</v>
      </c>
      <c r="C4" s="14">
        <v>108</v>
      </c>
      <c r="D4" s="14">
        <v>78</v>
      </c>
      <c r="E4" s="14">
        <v>0</v>
      </c>
      <c r="F4" s="15">
        <v>43236</v>
      </c>
      <c r="G4" s="15">
        <v>25204</v>
      </c>
      <c r="H4" s="15">
        <v>18032</v>
      </c>
      <c r="I4" s="15">
        <v>0</v>
      </c>
      <c r="J4" s="15">
        <f t="shared" ref="J4:J24" si="0">F4/B4</f>
        <v>232.45161290322579</v>
      </c>
      <c r="K4" s="15">
        <f t="shared" ref="K4:K24" si="1">G4/C4</f>
        <v>233.37037037037038</v>
      </c>
      <c r="L4" s="15">
        <f t="shared" ref="L4:L24" si="2">H4/D4</f>
        <v>231.17948717948718</v>
      </c>
      <c r="M4" s="15">
        <v>0</v>
      </c>
    </row>
    <row r="5" spans="1:13" s="16" customFormat="1" ht="9.6" x14ac:dyDescent="0.2">
      <c r="A5" s="13" t="s">
        <v>283</v>
      </c>
      <c r="B5" s="14">
        <v>24</v>
      </c>
      <c r="C5" s="14">
        <v>6</v>
      </c>
      <c r="D5" s="14">
        <v>18</v>
      </c>
      <c r="E5" s="14">
        <v>0</v>
      </c>
      <c r="F5" s="15">
        <v>2639</v>
      </c>
      <c r="G5" s="15">
        <v>1199</v>
      </c>
      <c r="H5" s="15">
        <v>1440</v>
      </c>
      <c r="I5" s="15">
        <v>0</v>
      </c>
      <c r="J5" s="15">
        <f t="shared" si="0"/>
        <v>109.95833333333333</v>
      </c>
      <c r="K5" s="15">
        <f t="shared" si="1"/>
        <v>199.83333333333334</v>
      </c>
      <c r="L5" s="15">
        <f t="shared" si="2"/>
        <v>80</v>
      </c>
      <c r="M5" s="15">
        <v>0</v>
      </c>
    </row>
    <row r="6" spans="1:13" s="16" customFormat="1" ht="9.6" x14ac:dyDescent="0.2">
      <c r="A6" s="13" t="s">
        <v>58</v>
      </c>
      <c r="B6" s="14">
        <v>132</v>
      </c>
      <c r="C6" s="14">
        <v>72</v>
      </c>
      <c r="D6" s="14">
        <v>60</v>
      </c>
      <c r="E6" s="14">
        <v>0</v>
      </c>
      <c r="F6" s="15">
        <v>52705</v>
      </c>
      <c r="G6" s="15">
        <v>30289</v>
      </c>
      <c r="H6" s="15">
        <v>22415</v>
      </c>
      <c r="I6" s="15">
        <v>0</v>
      </c>
      <c r="J6" s="15">
        <f t="shared" si="0"/>
        <v>399.280303030303</v>
      </c>
      <c r="K6" s="15">
        <f t="shared" si="1"/>
        <v>420.68055555555554</v>
      </c>
      <c r="L6" s="15">
        <f t="shared" si="2"/>
        <v>373.58333333333331</v>
      </c>
      <c r="M6" s="15">
        <v>0</v>
      </c>
    </row>
    <row r="7" spans="1:13" s="16" customFormat="1" ht="9.6" x14ac:dyDescent="0.2">
      <c r="A7" s="13" t="s">
        <v>59</v>
      </c>
      <c r="B7" s="14">
        <v>1907</v>
      </c>
      <c r="C7" s="14">
        <v>1002</v>
      </c>
      <c r="D7" s="14">
        <v>882</v>
      </c>
      <c r="E7" s="14">
        <v>24</v>
      </c>
      <c r="F7" s="15">
        <v>1062996</v>
      </c>
      <c r="G7" s="15">
        <v>515871</v>
      </c>
      <c r="H7" s="15">
        <v>537237</v>
      </c>
      <c r="I7" s="15">
        <v>9889</v>
      </c>
      <c r="J7" s="15">
        <f t="shared" si="0"/>
        <v>557.41793392763498</v>
      </c>
      <c r="K7" s="15">
        <f t="shared" si="1"/>
        <v>514.84131736526945</v>
      </c>
      <c r="L7" s="15">
        <f t="shared" si="2"/>
        <v>609.11224489795916</v>
      </c>
      <c r="M7" s="15">
        <f>I7/E7</f>
        <v>412.04166666666669</v>
      </c>
    </row>
    <row r="8" spans="1:13" s="16" customFormat="1" ht="9.6" x14ac:dyDescent="0.2">
      <c r="A8" s="13" t="s">
        <v>60</v>
      </c>
      <c r="B8" s="14">
        <v>66</v>
      </c>
      <c r="C8" s="14">
        <v>36</v>
      </c>
      <c r="D8" s="14">
        <v>30</v>
      </c>
      <c r="E8" s="14">
        <v>0</v>
      </c>
      <c r="F8" s="15">
        <v>18926</v>
      </c>
      <c r="G8" s="15">
        <v>7508</v>
      </c>
      <c r="H8" s="15">
        <v>11417</v>
      </c>
      <c r="I8" s="15">
        <v>0</v>
      </c>
      <c r="J8" s="15">
        <f t="shared" si="0"/>
        <v>286.75757575757575</v>
      </c>
      <c r="K8" s="15">
        <f t="shared" si="1"/>
        <v>208.55555555555554</v>
      </c>
      <c r="L8" s="15">
        <f t="shared" si="2"/>
        <v>380.56666666666666</v>
      </c>
      <c r="M8" s="15">
        <v>0</v>
      </c>
    </row>
    <row r="9" spans="1:13" s="16" customFormat="1" ht="9.6" x14ac:dyDescent="0.2">
      <c r="A9" s="13" t="s">
        <v>61</v>
      </c>
      <c r="B9" s="14">
        <v>941</v>
      </c>
      <c r="C9" s="14">
        <v>486</v>
      </c>
      <c r="D9" s="14">
        <v>438</v>
      </c>
      <c r="E9" s="14">
        <v>18</v>
      </c>
      <c r="F9" s="15">
        <v>92583</v>
      </c>
      <c r="G9" s="15">
        <v>48986</v>
      </c>
      <c r="H9" s="15">
        <v>42462</v>
      </c>
      <c r="I9" s="15">
        <v>1134</v>
      </c>
      <c r="J9" s="15">
        <f t="shared" si="0"/>
        <v>98.387885228480343</v>
      </c>
      <c r="K9" s="15">
        <f t="shared" si="1"/>
        <v>100.79423868312757</v>
      </c>
      <c r="L9" s="15">
        <f t="shared" si="2"/>
        <v>96.945205479452056</v>
      </c>
      <c r="M9" s="15">
        <f>I9/E9</f>
        <v>63</v>
      </c>
    </row>
    <row r="10" spans="1:13" s="16" customFormat="1" ht="9.6" x14ac:dyDescent="0.2">
      <c r="A10" s="13" t="s">
        <v>62</v>
      </c>
      <c r="B10" s="14">
        <v>941</v>
      </c>
      <c r="C10" s="14">
        <v>486</v>
      </c>
      <c r="D10" s="14">
        <v>438</v>
      </c>
      <c r="E10" s="14">
        <v>18</v>
      </c>
      <c r="F10" s="15">
        <v>92583</v>
      </c>
      <c r="G10" s="15">
        <v>48986</v>
      </c>
      <c r="H10" s="15">
        <v>42462</v>
      </c>
      <c r="I10" s="15">
        <v>1134</v>
      </c>
      <c r="J10" s="15">
        <f t="shared" si="0"/>
        <v>98.387885228480343</v>
      </c>
      <c r="K10" s="15">
        <f t="shared" si="1"/>
        <v>100.79423868312757</v>
      </c>
      <c r="L10" s="15">
        <f t="shared" si="2"/>
        <v>96.945205479452056</v>
      </c>
      <c r="M10" s="15">
        <f>I10/E10</f>
        <v>63</v>
      </c>
    </row>
    <row r="11" spans="1:13" s="16" customFormat="1" ht="9.6" x14ac:dyDescent="0.2">
      <c r="A11" s="13" t="s">
        <v>63</v>
      </c>
      <c r="B11" s="14">
        <v>72</v>
      </c>
      <c r="C11" s="14">
        <v>36</v>
      </c>
      <c r="D11" s="14">
        <v>36</v>
      </c>
      <c r="E11" s="14">
        <v>0</v>
      </c>
      <c r="F11" s="15">
        <v>7376</v>
      </c>
      <c r="G11" s="15">
        <v>4617</v>
      </c>
      <c r="H11" s="15">
        <v>2759</v>
      </c>
      <c r="I11" s="15">
        <v>0</v>
      </c>
      <c r="J11" s="15">
        <f t="shared" si="0"/>
        <v>102.44444444444444</v>
      </c>
      <c r="K11" s="15">
        <f t="shared" si="1"/>
        <v>128.25</v>
      </c>
      <c r="L11" s="15">
        <f t="shared" si="2"/>
        <v>76.638888888888886</v>
      </c>
      <c r="M11" s="15">
        <v>0</v>
      </c>
    </row>
    <row r="12" spans="1:13" s="16" customFormat="1" ht="9.6" x14ac:dyDescent="0.2">
      <c r="A12" s="13" t="s">
        <v>64</v>
      </c>
      <c r="B12" s="14">
        <v>186</v>
      </c>
      <c r="C12" s="14">
        <v>120</v>
      </c>
      <c r="D12" s="14">
        <v>66</v>
      </c>
      <c r="E12" s="14">
        <v>0</v>
      </c>
      <c r="F12" s="15">
        <v>34691</v>
      </c>
      <c r="G12" s="15">
        <v>22848</v>
      </c>
      <c r="H12" s="15">
        <v>11844</v>
      </c>
      <c r="I12" s="15">
        <v>0</v>
      </c>
      <c r="J12" s="15">
        <f t="shared" si="0"/>
        <v>186.51075268817203</v>
      </c>
      <c r="K12" s="15">
        <f t="shared" si="1"/>
        <v>190.4</v>
      </c>
      <c r="L12" s="15">
        <f t="shared" si="2"/>
        <v>179.45454545454547</v>
      </c>
      <c r="M12" s="15">
        <v>0</v>
      </c>
    </row>
    <row r="13" spans="1:13" s="16" customFormat="1" ht="9.6" x14ac:dyDescent="0.2">
      <c r="A13" s="13" t="s">
        <v>65</v>
      </c>
      <c r="B13" s="14">
        <v>144</v>
      </c>
      <c r="C13" s="14">
        <v>72</v>
      </c>
      <c r="D13" s="14">
        <v>72</v>
      </c>
      <c r="E13" s="14">
        <v>0</v>
      </c>
      <c r="F13" s="15">
        <v>21150</v>
      </c>
      <c r="G13" s="15">
        <v>7071</v>
      </c>
      <c r="H13" s="15">
        <v>14080</v>
      </c>
      <c r="I13" s="15">
        <v>0</v>
      </c>
      <c r="J13" s="15">
        <f t="shared" si="0"/>
        <v>146.875</v>
      </c>
      <c r="K13" s="15">
        <f t="shared" si="1"/>
        <v>98.208333333333329</v>
      </c>
      <c r="L13" s="15">
        <f t="shared" si="2"/>
        <v>195.55555555555554</v>
      </c>
      <c r="M13" s="15">
        <v>0</v>
      </c>
    </row>
    <row r="14" spans="1:13" s="16" customFormat="1" ht="9.6" x14ac:dyDescent="0.2">
      <c r="A14" s="13" t="s">
        <v>66</v>
      </c>
      <c r="B14" s="14">
        <v>84</v>
      </c>
      <c r="C14" s="14">
        <v>66</v>
      </c>
      <c r="D14" s="14">
        <v>18</v>
      </c>
      <c r="E14" s="14">
        <v>0</v>
      </c>
      <c r="F14" s="15">
        <v>94898</v>
      </c>
      <c r="G14" s="15">
        <v>87342</v>
      </c>
      <c r="H14" s="15">
        <v>7556</v>
      </c>
      <c r="I14" s="15">
        <v>0</v>
      </c>
      <c r="J14" s="15">
        <f t="shared" si="0"/>
        <v>1129.7380952380952</v>
      </c>
      <c r="K14" s="15">
        <f t="shared" si="1"/>
        <v>1323.3636363636363</v>
      </c>
      <c r="L14" s="15">
        <f t="shared" si="2"/>
        <v>419.77777777777777</v>
      </c>
      <c r="M14" s="15">
        <v>0</v>
      </c>
    </row>
    <row r="15" spans="1:13" s="16" customFormat="1" ht="9.6" x14ac:dyDescent="0.2">
      <c r="A15" s="13" t="s">
        <v>67</v>
      </c>
      <c r="B15" s="14">
        <v>216</v>
      </c>
      <c r="C15" s="14">
        <v>96</v>
      </c>
      <c r="D15" s="14">
        <v>120</v>
      </c>
      <c r="E15" s="14">
        <v>0</v>
      </c>
      <c r="F15" s="15">
        <v>96750</v>
      </c>
      <c r="G15" s="15">
        <v>44693</v>
      </c>
      <c r="H15" s="15">
        <v>52057</v>
      </c>
      <c r="I15" s="15">
        <v>0</v>
      </c>
      <c r="J15" s="15">
        <f t="shared" si="0"/>
        <v>447.91666666666669</v>
      </c>
      <c r="K15" s="15">
        <f t="shared" si="1"/>
        <v>465.55208333333331</v>
      </c>
      <c r="L15" s="15">
        <f t="shared" si="2"/>
        <v>433.80833333333334</v>
      </c>
      <c r="M15" s="15">
        <v>0</v>
      </c>
    </row>
    <row r="16" spans="1:13" s="16" customFormat="1" ht="9.6" x14ac:dyDescent="0.2">
      <c r="A16" s="13" t="s">
        <v>68</v>
      </c>
      <c r="B16" s="14">
        <v>288</v>
      </c>
      <c r="C16" s="14">
        <v>156</v>
      </c>
      <c r="D16" s="14">
        <v>126</v>
      </c>
      <c r="E16" s="14">
        <v>6</v>
      </c>
      <c r="F16" s="15">
        <v>101554</v>
      </c>
      <c r="G16" s="15">
        <v>55734</v>
      </c>
      <c r="H16" s="15">
        <v>43422</v>
      </c>
      <c r="I16" s="15">
        <v>2399</v>
      </c>
      <c r="J16" s="15">
        <f t="shared" si="0"/>
        <v>352.61805555555554</v>
      </c>
      <c r="K16" s="15">
        <f t="shared" si="1"/>
        <v>357.26923076923077</v>
      </c>
      <c r="L16" s="15">
        <f t="shared" si="2"/>
        <v>344.61904761904759</v>
      </c>
      <c r="M16" s="15">
        <f>I16/E16</f>
        <v>399.83333333333331</v>
      </c>
    </row>
    <row r="17" spans="1:13" s="16" customFormat="1" ht="9.6" x14ac:dyDescent="0.2">
      <c r="A17" s="13" t="s">
        <v>69</v>
      </c>
      <c r="B17" s="14">
        <v>36</v>
      </c>
      <c r="C17" s="14">
        <v>12</v>
      </c>
      <c r="D17" s="14">
        <v>24</v>
      </c>
      <c r="E17" s="14">
        <v>0</v>
      </c>
      <c r="F17" s="15">
        <v>22308</v>
      </c>
      <c r="G17" s="15">
        <v>13193</v>
      </c>
      <c r="H17" s="15">
        <v>9115</v>
      </c>
      <c r="I17" s="15">
        <v>0</v>
      </c>
      <c r="J17" s="15">
        <f t="shared" si="0"/>
        <v>619.66666666666663</v>
      </c>
      <c r="K17" s="15">
        <f t="shared" si="1"/>
        <v>1099.4166666666667</v>
      </c>
      <c r="L17" s="15">
        <f t="shared" si="2"/>
        <v>379.79166666666669</v>
      </c>
      <c r="M17" s="15">
        <v>0</v>
      </c>
    </row>
    <row r="18" spans="1:13" s="16" customFormat="1" ht="9.6" x14ac:dyDescent="0.2">
      <c r="A18" s="13" t="s">
        <v>70</v>
      </c>
      <c r="B18" s="14">
        <v>24</v>
      </c>
      <c r="C18" s="14">
        <v>12</v>
      </c>
      <c r="D18" s="14">
        <v>12</v>
      </c>
      <c r="E18" s="14">
        <v>0</v>
      </c>
      <c r="F18" s="15">
        <v>13193</v>
      </c>
      <c r="G18" s="15">
        <v>10794</v>
      </c>
      <c r="H18" s="15">
        <v>2399</v>
      </c>
      <c r="I18" s="15">
        <v>0</v>
      </c>
      <c r="J18" s="15">
        <f t="shared" si="0"/>
        <v>549.70833333333337</v>
      </c>
      <c r="K18" s="15">
        <f t="shared" si="1"/>
        <v>899.5</v>
      </c>
      <c r="L18" s="15">
        <f t="shared" si="2"/>
        <v>199.91666666666666</v>
      </c>
      <c r="M18" s="15">
        <v>0</v>
      </c>
    </row>
    <row r="19" spans="1:13" s="16" customFormat="1" ht="9.6" x14ac:dyDescent="0.2">
      <c r="A19" s="13" t="s">
        <v>71</v>
      </c>
      <c r="B19" s="14">
        <v>30</v>
      </c>
      <c r="C19" s="14">
        <v>12</v>
      </c>
      <c r="D19" s="14">
        <v>18</v>
      </c>
      <c r="E19" s="14">
        <v>0</v>
      </c>
      <c r="F19" s="15">
        <v>11514</v>
      </c>
      <c r="G19" s="15">
        <v>4917</v>
      </c>
      <c r="H19" s="15">
        <v>6596</v>
      </c>
      <c r="I19" s="15">
        <v>0</v>
      </c>
      <c r="J19" s="15">
        <f t="shared" si="0"/>
        <v>383.8</v>
      </c>
      <c r="K19" s="15">
        <f t="shared" si="1"/>
        <v>409.75</v>
      </c>
      <c r="L19" s="15">
        <f t="shared" si="2"/>
        <v>366.44444444444446</v>
      </c>
      <c r="M19" s="15">
        <v>0</v>
      </c>
    </row>
    <row r="20" spans="1:13" s="16" customFormat="1" ht="9.6" x14ac:dyDescent="0.2">
      <c r="A20" s="13" t="s">
        <v>72</v>
      </c>
      <c r="B20" s="14">
        <v>48</v>
      </c>
      <c r="C20" s="14">
        <v>24</v>
      </c>
      <c r="D20" s="14">
        <v>24</v>
      </c>
      <c r="E20" s="14">
        <v>0</v>
      </c>
      <c r="F20" s="15">
        <v>10548</v>
      </c>
      <c r="G20" s="15">
        <v>6081</v>
      </c>
      <c r="H20" s="15">
        <v>4468</v>
      </c>
      <c r="I20" s="15">
        <v>0</v>
      </c>
      <c r="J20" s="15">
        <f t="shared" si="0"/>
        <v>219.75</v>
      </c>
      <c r="K20" s="15">
        <f t="shared" si="1"/>
        <v>253.375</v>
      </c>
      <c r="L20" s="15">
        <f t="shared" si="2"/>
        <v>186.16666666666666</v>
      </c>
      <c r="M20" s="15">
        <v>0</v>
      </c>
    </row>
    <row r="21" spans="1:13" s="16" customFormat="1" ht="9.6" x14ac:dyDescent="0.2">
      <c r="A21" s="13" t="s">
        <v>73</v>
      </c>
      <c r="B21" s="14">
        <v>1013</v>
      </c>
      <c r="C21" s="14">
        <v>444</v>
      </c>
      <c r="D21" s="14">
        <v>528</v>
      </c>
      <c r="E21" s="14">
        <v>42</v>
      </c>
      <c r="F21" s="15">
        <v>124053</v>
      </c>
      <c r="G21" s="15">
        <v>57371</v>
      </c>
      <c r="H21" s="15">
        <v>61683</v>
      </c>
      <c r="I21" s="15">
        <v>5002</v>
      </c>
      <c r="J21" s="15">
        <f t="shared" si="0"/>
        <v>122.46100691016782</v>
      </c>
      <c r="K21" s="15">
        <f t="shared" si="1"/>
        <v>129.21396396396398</v>
      </c>
      <c r="L21" s="15">
        <f t="shared" si="2"/>
        <v>116.82386363636364</v>
      </c>
      <c r="M21" s="15">
        <f>I21/E21</f>
        <v>119.0952380952381</v>
      </c>
    </row>
    <row r="22" spans="1:13" s="16" customFormat="1" ht="9.6" x14ac:dyDescent="0.2">
      <c r="A22" s="13" t="s">
        <v>74</v>
      </c>
      <c r="B22" s="14">
        <v>1121</v>
      </c>
      <c r="C22" s="14">
        <v>768</v>
      </c>
      <c r="D22" s="14">
        <v>354</v>
      </c>
      <c r="E22" s="14">
        <v>0</v>
      </c>
      <c r="F22" s="15">
        <v>366032</v>
      </c>
      <c r="G22" s="15">
        <v>165017</v>
      </c>
      <c r="H22" s="15">
        <v>201015</v>
      </c>
      <c r="I22" s="15">
        <v>0</v>
      </c>
      <c r="J22" s="15">
        <f t="shared" si="0"/>
        <v>326.52274754683316</v>
      </c>
      <c r="K22" s="15">
        <f t="shared" si="1"/>
        <v>214.86588541666666</v>
      </c>
      <c r="L22" s="15">
        <f t="shared" si="2"/>
        <v>567.83898305084745</v>
      </c>
      <c r="M22" s="15">
        <v>0</v>
      </c>
    </row>
    <row r="23" spans="1:13" s="16" customFormat="1" ht="9.6" x14ac:dyDescent="0.2">
      <c r="A23" s="13" t="s">
        <v>75</v>
      </c>
      <c r="B23" s="14">
        <v>168</v>
      </c>
      <c r="C23" s="14">
        <v>90</v>
      </c>
      <c r="D23" s="14">
        <v>72</v>
      </c>
      <c r="E23" s="14">
        <v>6</v>
      </c>
      <c r="F23" s="15">
        <v>13331</v>
      </c>
      <c r="G23" s="15">
        <v>4462</v>
      </c>
      <c r="H23" s="15">
        <v>7970</v>
      </c>
      <c r="I23" s="15">
        <v>900</v>
      </c>
      <c r="J23" s="15">
        <f t="shared" si="0"/>
        <v>79.351190476190482</v>
      </c>
      <c r="K23" s="15">
        <f t="shared" si="1"/>
        <v>49.577777777777776</v>
      </c>
      <c r="L23" s="15">
        <f t="shared" si="2"/>
        <v>110.69444444444444</v>
      </c>
      <c r="M23" s="15">
        <f>I23/E23</f>
        <v>150</v>
      </c>
    </row>
    <row r="24" spans="1:13" s="16" customFormat="1" ht="9.6" x14ac:dyDescent="0.2">
      <c r="A24" s="13" t="s">
        <v>76</v>
      </c>
      <c r="B24" s="14">
        <v>168</v>
      </c>
      <c r="C24" s="14">
        <v>90</v>
      </c>
      <c r="D24" s="14">
        <v>72</v>
      </c>
      <c r="E24" s="14">
        <v>6</v>
      </c>
      <c r="F24" s="15">
        <v>13331</v>
      </c>
      <c r="G24" s="15">
        <v>4462</v>
      </c>
      <c r="H24" s="15">
        <v>7970</v>
      </c>
      <c r="I24" s="15">
        <v>900</v>
      </c>
      <c r="J24" s="15">
        <f t="shared" si="0"/>
        <v>79.351190476190482</v>
      </c>
      <c r="K24" s="15">
        <f t="shared" si="1"/>
        <v>49.577777777777776</v>
      </c>
      <c r="L24" s="15">
        <f t="shared" si="2"/>
        <v>110.69444444444444</v>
      </c>
      <c r="M24" s="15">
        <f>I24/E24</f>
        <v>150</v>
      </c>
    </row>
    <row r="25" spans="1:13" s="16" customFormat="1" ht="9.6" x14ac:dyDescent="0.2">
      <c r="A25" s="21" t="s">
        <v>229</v>
      </c>
      <c r="B25" s="22"/>
      <c r="C25" s="22"/>
      <c r="D25" s="22"/>
      <c r="E25" s="22"/>
      <c r="F25" s="23"/>
      <c r="G25" s="23"/>
      <c r="H25" s="23"/>
      <c r="I25" s="23"/>
      <c r="J25" s="23"/>
      <c r="K25" s="23"/>
      <c r="L25" s="23"/>
      <c r="M25" s="23"/>
    </row>
    <row r="26" spans="1:13" s="16" customFormat="1" ht="9.6" x14ac:dyDescent="0.2">
      <c r="A26" s="13"/>
      <c r="B26" s="14"/>
      <c r="C26" s="14"/>
      <c r="D26" s="14"/>
      <c r="E26" s="14"/>
      <c r="F26" s="15"/>
      <c r="G26" s="15"/>
      <c r="H26" s="15"/>
      <c r="I26" s="15"/>
      <c r="J26" s="15"/>
      <c r="K26" s="15"/>
      <c r="L26" s="15"/>
      <c r="M26" s="15"/>
    </row>
  </sheetData>
  <mergeCells count="3">
    <mergeCell ref="B2:E2"/>
    <mergeCell ref="F2:I2"/>
    <mergeCell ref="J2:M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EE708-C275-44C0-8030-EDC041ADE590}">
  <dimension ref="A1:M14"/>
  <sheetViews>
    <sheetView view="pageBreakPreview" zoomScale="150" zoomScaleNormal="100" zoomScaleSheetLayoutView="150" workbookViewId="0">
      <selection activeCell="A2" sqref="A2"/>
    </sheetView>
  </sheetViews>
  <sheetFormatPr defaultRowHeight="14.4" x14ac:dyDescent="0.3"/>
  <cols>
    <col min="1" max="1" width="15.88671875" customWidth="1"/>
    <col min="2" max="5" width="5.109375" customWidth="1"/>
    <col min="6" max="9" width="7.77734375" customWidth="1"/>
    <col min="10" max="13" width="5.33203125" customWidth="1"/>
  </cols>
  <sheetData>
    <row r="1" spans="1:13" s="16" customFormat="1" ht="9.6" x14ac:dyDescent="0.2">
      <c r="A1" s="13" t="s">
        <v>322</v>
      </c>
      <c r="B1" s="14"/>
      <c r="C1" s="14"/>
      <c r="D1" s="14"/>
      <c r="E1" s="14"/>
      <c r="F1" s="15"/>
      <c r="G1" s="15"/>
      <c r="H1" s="15"/>
      <c r="I1" s="15"/>
      <c r="J1" s="15"/>
      <c r="K1" s="15"/>
      <c r="L1" s="15"/>
      <c r="M1" s="15"/>
    </row>
    <row r="2" spans="1:13" s="16" customFormat="1" ht="9.6" x14ac:dyDescent="0.2">
      <c r="A2" s="17"/>
      <c r="B2" s="45" t="s">
        <v>226</v>
      </c>
      <c r="C2" s="45"/>
      <c r="D2" s="45"/>
      <c r="E2" s="45"/>
      <c r="F2" s="45" t="s">
        <v>306</v>
      </c>
      <c r="G2" s="45"/>
      <c r="H2" s="45"/>
      <c r="I2" s="45"/>
      <c r="J2" s="45" t="s">
        <v>307</v>
      </c>
      <c r="K2" s="45"/>
      <c r="L2" s="45"/>
      <c r="M2" s="46"/>
    </row>
    <row r="3" spans="1:13" s="16" customFormat="1" ht="9.6" x14ac:dyDescent="0.2">
      <c r="A3" s="18" t="s">
        <v>260</v>
      </c>
      <c r="B3" s="19" t="s">
        <v>0</v>
      </c>
      <c r="C3" s="19" t="s">
        <v>230</v>
      </c>
      <c r="D3" s="19" t="s">
        <v>231</v>
      </c>
      <c r="E3" s="19" t="s">
        <v>1</v>
      </c>
      <c r="F3" s="19" t="s">
        <v>0</v>
      </c>
      <c r="G3" s="19" t="s">
        <v>230</v>
      </c>
      <c r="H3" s="19" t="s">
        <v>231</v>
      </c>
      <c r="I3" s="19" t="s">
        <v>1</v>
      </c>
      <c r="J3" s="19" t="s">
        <v>0</v>
      </c>
      <c r="K3" s="19" t="s">
        <v>230</v>
      </c>
      <c r="L3" s="19" t="s">
        <v>231</v>
      </c>
      <c r="M3" s="20" t="s">
        <v>1</v>
      </c>
    </row>
    <row r="4" spans="1:13" s="16" customFormat="1" ht="9.6" x14ac:dyDescent="0.2">
      <c r="A4" s="13" t="s">
        <v>262</v>
      </c>
      <c r="B4" s="14">
        <v>84</v>
      </c>
      <c r="C4" s="14">
        <v>24</v>
      </c>
      <c r="D4" s="14">
        <v>60</v>
      </c>
      <c r="E4" s="14">
        <v>0</v>
      </c>
      <c r="F4" s="15">
        <v>2117</v>
      </c>
      <c r="G4" s="15">
        <v>540</v>
      </c>
      <c r="H4" s="15">
        <v>1577</v>
      </c>
      <c r="I4" s="15">
        <v>0</v>
      </c>
      <c r="J4" s="15">
        <f t="shared" ref="J4:J12" si="0">F4/B4</f>
        <v>25.202380952380953</v>
      </c>
      <c r="K4" s="15">
        <f t="shared" ref="K4:K12" si="1">G4/C4</f>
        <v>22.5</v>
      </c>
      <c r="L4" s="15">
        <f t="shared" ref="L4:L12" si="2">H4/D4</f>
        <v>26.283333333333335</v>
      </c>
      <c r="M4" s="15">
        <v>0</v>
      </c>
    </row>
    <row r="5" spans="1:13" s="16" customFormat="1" ht="9.6" x14ac:dyDescent="0.2">
      <c r="A5" s="13" t="s">
        <v>80</v>
      </c>
      <c r="B5" s="14">
        <v>30</v>
      </c>
      <c r="C5" s="14">
        <v>18</v>
      </c>
      <c r="D5" s="14">
        <v>6</v>
      </c>
      <c r="E5" s="14">
        <v>6</v>
      </c>
      <c r="F5" s="15">
        <v>2573</v>
      </c>
      <c r="G5" s="15">
        <v>774</v>
      </c>
      <c r="H5" s="15">
        <v>1499</v>
      </c>
      <c r="I5" s="15">
        <v>300</v>
      </c>
      <c r="J5" s="15">
        <f t="shared" si="0"/>
        <v>85.766666666666666</v>
      </c>
      <c r="K5" s="15">
        <f t="shared" si="1"/>
        <v>43</v>
      </c>
      <c r="L5" s="15">
        <f t="shared" si="2"/>
        <v>249.83333333333334</v>
      </c>
      <c r="M5" s="15">
        <f>I5/E5</f>
        <v>50</v>
      </c>
    </row>
    <row r="6" spans="1:13" s="16" customFormat="1" ht="9.6" x14ac:dyDescent="0.2">
      <c r="A6" s="13" t="s">
        <v>261</v>
      </c>
      <c r="B6" s="14">
        <v>222</v>
      </c>
      <c r="C6" s="14">
        <v>114</v>
      </c>
      <c r="D6" s="14">
        <v>102</v>
      </c>
      <c r="E6" s="14">
        <v>6</v>
      </c>
      <c r="F6" s="15">
        <v>11442</v>
      </c>
      <c r="G6" s="15">
        <v>5852</v>
      </c>
      <c r="H6" s="15">
        <v>5439</v>
      </c>
      <c r="I6" s="15">
        <v>150</v>
      </c>
      <c r="J6" s="15">
        <f t="shared" si="0"/>
        <v>51.54054054054054</v>
      </c>
      <c r="K6" s="15">
        <f t="shared" si="1"/>
        <v>51.333333333333336</v>
      </c>
      <c r="L6" s="15">
        <f t="shared" si="2"/>
        <v>53.323529411764703</v>
      </c>
      <c r="M6" s="15">
        <f>I6/E6</f>
        <v>25</v>
      </c>
    </row>
    <row r="7" spans="1:13" s="16" customFormat="1" ht="9.6" x14ac:dyDescent="0.2">
      <c r="A7" s="13" t="s">
        <v>78</v>
      </c>
      <c r="B7" s="14">
        <v>258</v>
      </c>
      <c r="C7" s="14">
        <v>84</v>
      </c>
      <c r="D7" s="14">
        <v>156</v>
      </c>
      <c r="E7" s="14">
        <v>18</v>
      </c>
      <c r="F7" s="15">
        <v>18122</v>
      </c>
      <c r="G7" s="15">
        <v>8150</v>
      </c>
      <c r="H7" s="15">
        <v>9426</v>
      </c>
      <c r="I7" s="15">
        <v>546</v>
      </c>
      <c r="J7" s="15">
        <f t="shared" si="0"/>
        <v>70.240310077519382</v>
      </c>
      <c r="K7" s="15">
        <f t="shared" si="1"/>
        <v>97.023809523809518</v>
      </c>
      <c r="L7" s="15">
        <f t="shared" si="2"/>
        <v>60.42307692307692</v>
      </c>
      <c r="M7" s="15">
        <f>I7/E7</f>
        <v>30.333333333333332</v>
      </c>
    </row>
    <row r="8" spans="1:13" s="16" customFormat="1" ht="9.6" x14ac:dyDescent="0.2">
      <c r="A8" s="13" t="s">
        <v>79</v>
      </c>
      <c r="B8" s="14">
        <v>126</v>
      </c>
      <c r="C8" s="14">
        <v>48</v>
      </c>
      <c r="D8" s="14">
        <v>78</v>
      </c>
      <c r="E8" s="14">
        <v>0</v>
      </c>
      <c r="F8" s="15">
        <v>32262</v>
      </c>
      <c r="G8" s="15">
        <v>16492</v>
      </c>
      <c r="H8" s="15">
        <v>15772</v>
      </c>
      <c r="I8" s="15">
        <v>0</v>
      </c>
      <c r="J8" s="15">
        <f t="shared" si="0"/>
        <v>256.04761904761904</v>
      </c>
      <c r="K8" s="15">
        <f t="shared" si="1"/>
        <v>343.58333333333331</v>
      </c>
      <c r="L8" s="15">
        <f t="shared" si="2"/>
        <v>202.2051282051282</v>
      </c>
      <c r="M8" s="15">
        <v>0</v>
      </c>
    </row>
    <row r="9" spans="1:13" s="16" customFormat="1" ht="9.6" x14ac:dyDescent="0.2">
      <c r="A9" s="13" t="s">
        <v>81</v>
      </c>
      <c r="B9" s="14">
        <v>1037</v>
      </c>
      <c r="C9" s="14">
        <v>486</v>
      </c>
      <c r="D9" s="14">
        <v>528</v>
      </c>
      <c r="E9" s="14">
        <v>24</v>
      </c>
      <c r="F9" s="15">
        <v>62180</v>
      </c>
      <c r="G9" s="15">
        <v>33018</v>
      </c>
      <c r="H9" s="15">
        <v>27585</v>
      </c>
      <c r="I9" s="15">
        <v>1577</v>
      </c>
      <c r="J9" s="15">
        <f t="shared" si="0"/>
        <v>59.961427193828349</v>
      </c>
      <c r="K9" s="15">
        <f t="shared" si="1"/>
        <v>67.938271604938265</v>
      </c>
      <c r="L9" s="15">
        <f t="shared" si="2"/>
        <v>52.24431818181818</v>
      </c>
      <c r="M9" s="15">
        <f>I9/E9</f>
        <v>65.708333333333329</v>
      </c>
    </row>
    <row r="10" spans="1:13" s="16" customFormat="1" ht="9.6" x14ac:dyDescent="0.2">
      <c r="A10" s="13" t="s">
        <v>77</v>
      </c>
      <c r="B10" s="14">
        <v>1139</v>
      </c>
      <c r="C10" s="14">
        <v>576</v>
      </c>
      <c r="D10" s="14">
        <v>528</v>
      </c>
      <c r="E10" s="14">
        <v>36</v>
      </c>
      <c r="F10" s="15">
        <v>102615</v>
      </c>
      <c r="G10" s="15">
        <v>54042</v>
      </c>
      <c r="H10" s="15">
        <v>45935</v>
      </c>
      <c r="I10" s="15">
        <v>2639</v>
      </c>
      <c r="J10" s="15">
        <f t="shared" si="0"/>
        <v>90.092186128182618</v>
      </c>
      <c r="K10" s="15">
        <f t="shared" si="1"/>
        <v>93.822916666666671</v>
      </c>
      <c r="L10" s="15">
        <f t="shared" si="2"/>
        <v>86.998106060606062</v>
      </c>
      <c r="M10" s="15">
        <f>I10/E10</f>
        <v>73.305555555555557</v>
      </c>
    </row>
    <row r="11" spans="1:13" s="16" customFormat="1" ht="9.6" x14ac:dyDescent="0.2">
      <c r="A11" s="13" t="s">
        <v>263</v>
      </c>
      <c r="B11" s="14">
        <v>60</v>
      </c>
      <c r="C11" s="14">
        <v>6</v>
      </c>
      <c r="D11" s="14">
        <v>48</v>
      </c>
      <c r="E11" s="14">
        <v>6</v>
      </c>
      <c r="F11" s="15">
        <v>6237</v>
      </c>
      <c r="G11" s="15">
        <v>120</v>
      </c>
      <c r="H11" s="15">
        <v>5217</v>
      </c>
      <c r="I11" s="15">
        <v>900</v>
      </c>
      <c r="J11" s="15">
        <f t="shared" si="0"/>
        <v>103.95</v>
      </c>
      <c r="K11" s="15">
        <f t="shared" si="1"/>
        <v>20</v>
      </c>
      <c r="L11" s="15">
        <f t="shared" si="2"/>
        <v>108.6875</v>
      </c>
      <c r="M11" s="15">
        <f>I11/E11</f>
        <v>150</v>
      </c>
    </row>
    <row r="12" spans="1:13" s="16" customFormat="1" ht="9.6" x14ac:dyDescent="0.2">
      <c r="A12" s="13" t="s">
        <v>82</v>
      </c>
      <c r="B12" s="14">
        <v>546</v>
      </c>
      <c r="C12" s="14">
        <v>264</v>
      </c>
      <c r="D12" s="14">
        <v>264</v>
      </c>
      <c r="E12" s="14">
        <v>18</v>
      </c>
      <c r="F12" s="15">
        <v>42409</v>
      </c>
      <c r="G12" s="15">
        <v>22205</v>
      </c>
      <c r="H12" s="15">
        <v>18644</v>
      </c>
      <c r="I12" s="15">
        <v>1559</v>
      </c>
      <c r="J12" s="15">
        <f t="shared" si="0"/>
        <v>77.672161172161168</v>
      </c>
      <c r="K12" s="15">
        <f t="shared" si="1"/>
        <v>84.109848484848484</v>
      </c>
      <c r="L12" s="15">
        <f t="shared" si="2"/>
        <v>70.621212121212125</v>
      </c>
      <c r="M12" s="15">
        <f>I12/E12</f>
        <v>86.611111111111114</v>
      </c>
    </row>
    <row r="13" spans="1:13" s="16" customFormat="1" ht="9.6" x14ac:dyDescent="0.2">
      <c r="A13" s="21" t="s">
        <v>229</v>
      </c>
      <c r="B13" s="22"/>
      <c r="C13" s="22"/>
      <c r="D13" s="22"/>
      <c r="E13" s="22"/>
      <c r="F13" s="23"/>
      <c r="G13" s="23"/>
      <c r="H13" s="23"/>
      <c r="I13" s="23"/>
      <c r="J13" s="23"/>
      <c r="K13" s="23"/>
      <c r="L13" s="23"/>
      <c r="M13" s="23"/>
    </row>
    <row r="14" spans="1:13" s="16" customFormat="1" ht="9.6" x14ac:dyDescent="0.2">
      <c r="A14" s="24"/>
      <c r="B14" s="25"/>
      <c r="C14" s="25"/>
      <c r="D14" s="25"/>
      <c r="E14" s="25"/>
      <c r="F14" s="26"/>
      <c r="G14" s="26"/>
      <c r="H14" s="26"/>
      <c r="I14" s="26"/>
      <c r="J14" s="26"/>
      <c r="K14" s="26"/>
      <c r="L14" s="26"/>
      <c r="M14" s="26"/>
    </row>
  </sheetData>
  <mergeCells count="3">
    <mergeCell ref="B2:E2"/>
    <mergeCell ref="F2:I2"/>
    <mergeCell ref="J2:M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List of Tables</vt:lpstr>
      <vt:lpstr>American Samoa 2015 HIES Expend</vt:lpstr>
      <vt:lpstr>Furniture</vt:lpstr>
      <vt:lpstr>Equipment</vt:lpstr>
      <vt:lpstr>Construction</vt:lpstr>
      <vt:lpstr>Appliances</vt:lpstr>
      <vt:lpstr>Computers</vt:lpstr>
      <vt:lpstr>Entertainment</vt:lpstr>
      <vt:lpstr>Small appliances</vt:lpstr>
      <vt:lpstr>Outer Equip</vt:lpstr>
      <vt:lpstr>Cleaning Supplies</vt:lpstr>
      <vt:lpstr>Repairs</vt:lpstr>
      <vt:lpstr>Clothing</vt:lpstr>
      <vt:lpstr>Clothing Acces</vt:lpstr>
      <vt:lpstr>Drug Store</vt:lpstr>
      <vt:lpstr>Auto exp</vt:lpstr>
      <vt:lpstr>Travel</vt:lpstr>
      <vt:lpstr>Health Insurance</vt:lpstr>
      <vt:lpstr>Medical</vt:lpstr>
      <vt:lpstr>Education</vt:lpstr>
      <vt:lpstr>Remittances</vt:lpstr>
      <vt:lpstr>Other Exp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American Samoa HIES by Expenditures</dc:title>
  <dc:subject>2015 American Samoa HIES by Expenditures</dc:subject>
  <dc:creator>Michael Levin</dc:creator>
  <cp:keywords>2015 American Samoa;2015 American Samoa HIES;2015 American Samoa HIES by Expenditures</cp:keywords>
  <cp:lastModifiedBy>Brad</cp:lastModifiedBy>
  <dcterms:created xsi:type="dcterms:W3CDTF">2016-07-29T20:52:43Z</dcterms:created>
  <dcterms:modified xsi:type="dcterms:W3CDTF">2020-08-10T07:26:40Z</dcterms:modified>
</cp:coreProperties>
</file>