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ad\Desktop\Pacificweb\Tables\FSM\Kosrae\html\"/>
    </mc:Choice>
  </mc:AlternateContent>
  <xr:revisionPtr revIDLastSave="0" documentId="8_{FA0F5C32-682F-4DE3-98A8-12124C93DC41}" xr6:coauthVersionLast="45" xr6:coauthVersionMax="45" xr10:uidLastSave="{00000000-0000-0000-0000-000000000000}"/>
  <bookViews>
    <workbookView xWindow="-108" yWindow="-108" windowWidth="24792" windowHeight="13440" xr2:uid="{00000000-000D-0000-FFFF-FFFF00000000}"/>
  </bookViews>
  <sheets>
    <sheet name="Table of Contents" sheetId="21" r:id="rId1"/>
    <sheet name="KOSRAE 1980 Age and sex" sheetId="1" r:id="rId2"/>
    <sheet name="Relationship" sheetId="2" r:id="rId3"/>
    <sheet name="Marital status" sheetId="3" r:id="rId4"/>
    <sheet name="Birthplace" sheetId="4" r:id="rId5"/>
    <sheet name="Father's Birthplace" sheetId="5" r:id="rId6"/>
    <sheet name="Mother's Birthplace" sheetId="6" r:id="rId7"/>
    <sheet name="Ethnicity" sheetId="7" r:id="rId8"/>
    <sheet name="Language" sheetId="8" r:id="rId9"/>
    <sheet name="Res in 1975" sheetId="9" r:id="rId10"/>
    <sheet name="Schooling" sheetId="10" r:id="rId11"/>
    <sheet name="Educational Attainment" sheetId="11" r:id="rId12"/>
    <sheet name="Vocational Training" sheetId="12" r:id="rId13"/>
    <sheet name="Year of Arrival" sheetId="13" r:id="rId14"/>
    <sheet name="Employment Status" sheetId="15" r:id="rId15"/>
    <sheet name="Work Last Week" sheetId="16" r:id="rId16"/>
    <sheet name="Class of worker" sheetId="17" r:id="rId17"/>
    <sheet name="Occupation" sheetId="18" r:id="rId18"/>
    <sheet name="Industry" sheetId="19" r:id="rId19"/>
    <sheet name="Work in 1979" sheetId="20" r:id="rId20"/>
  </sheets>
  <definedNames>
    <definedName name="_xlnm.Print_Area" localSheetId="10">Schooling!$A$1:$J$35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25" i="21" l="1"/>
  <c r="A24" i="21"/>
  <c r="A23" i="21"/>
  <c r="A22" i="21"/>
  <c r="A21" i="21"/>
  <c r="A20" i="21"/>
  <c r="A19" i="21"/>
  <c r="A18" i="21"/>
  <c r="A17" i="21"/>
  <c r="A16" i="21"/>
  <c r="A15" i="21"/>
  <c r="A14" i="21"/>
  <c r="A13" i="21"/>
  <c r="A12" i="21"/>
  <c r="A11" i="21"/>
  <c r="A10" i="21"/>
  <c r="A9" i="21"/>
  <c r="A8" i="21"/>
  <c r="A7" i="21"/>
  <c r="B4" i="6" l="1"/>
  <c r="B5" i="6"/>
  <c r="B6" i="6"/>
  <c r="B7" i="6"/>
  <c r="B8" i="6"/>
  <c r="B9" i="6"/>
  <c r="B10" i="6"/>
  <c r="B11" i="6"/>
  <c r="B12" i="6"/>
  <c r="B13" i="6"/>
  <c r="B14" i="6"/>
  <c r="B15" i="6"/>
  <c r="B16" i="6"/>
  <c r="B17" i="6"/>
  <c r="B18" i="6"/>
  <c r="B19" i="6"/>
  <c r="B20" i="6"/>
  <c r="D5" i="13" l="1"/>
  <c r="E5" i="13"/>
  <c r="F5" i="13"/>
  <c r="G5" i="13"/>
  <c r="H5" i="13"/>
  <c r="I5" i="13"/>
  <c r="J5" i="13"/>
  <c r="K5" i="13"/>
  <c r="L5" i="13"/>
  <c r="M5" i="13"/>
  <c r="N5" i="13"/>
  <c r="C5" i="13"/>
  <c r="C24" i="18"/>
  <c r="D24" i="18"/>
  <c r="C25" i="18"/>
  <c r="D25" i="18"/>
  <c r="H4" i="2"/>
  <c r="I4" i="2"/>
  <c r="J4" i="2"/>
  <c r="K4" i="2"/>
  <c r="L4" i="2"/>
  <c r="M4" i="2"/>
  <c r="N4" i="2"/>
  <c r="G4" i="2"/>
  <c r="F4" i="2"/>
  <c r="D50" i="9"/>
  <c r="D47" i="9" s="1"/>
  <c r="E50" i="9"/>
  <c r="E47" i="9" s="1"/>
  <c r="F50" i="9"/>
  <c r="F47" i="9" s="1"/>
  <c r="G50" i="9"/>
  <c r="G47" i="9" s="1"/>
  <c r="H50" i="9"/>
  <c r="H47" i="9" s="1"/>
  <c r="I50" i="9"/>
  <c r="I47" i="9" s="1"/>
  <c r="J50" i="9"/>
  <c r="J47" i="9" s="1"/>
  <c r="K50" i="9"/>
  <c r="K47" i="9" s="1"/>
  <c r="L50" i="9"/>
  <c r="L47" i="9" s="1"/>
  <c r="M50" i="9"/>
  <c r="M47" i="9" s="1"/>
  <c r="C50" i="9"/>
  <c r="D6" i="9"/>
  <c r="E6" i="9"/>
  <c r="F6" i="9"/>
  <c r="G6" i="9"/>
  <c r="H6" i="9"/>
  <c r="I6" i="9"/>
  <c r="J6" i="9"/>
  <c r="K6" i="9"/>
  <c r="L6" i="9"/>
  <c r="M6" i="9"/>
  <c r="C6" i="9"/>
  <c r="D4" i="7"/>
  <c r="E4" i="7"/>
  <c r="E3" i="7" s="1"/>
  <c r="F4" i="7"/>
  <c r="G4" i="7"/>
  <c r="H4" i="7"/>
  <c r="I4" i="7"/>
  <c r="J4" i="7"/>
  <c r="J3" i="7" s="1"/>
  <c r="K4" i="7"/>
  <c r="L4" i="7"/>
  <c r="M4" i="7"/>
  <c r="N4" i="7"/>
  <c r="C4" i="7"/>
  <c r="D22" i="7"/>
  <c r="E22" i="7"/>
  <c r="F22" i="7"/>
  <c r="G22" i="7"/>
  <c r="H22" i="7"/>
  <c r="I22" i="7"/>
  <c r="K22" i="7"/>
  <c r="L22" i="7"/>
  <c r="M22" i="7"/>
  <c r="N22" i="7"/>
  <c r="C22" i="7"/>
  <c r="B24" i="7"/>
  <c r="B23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8" i="7"/>
  <c r="B7" i="7"/>
  <c r="B6" i="7"/>
  <c r="B5" i="7"/>
  <c r="B16" i="8"/>
  <c r="B15" i="8"/>
  <c r="B14" i="8"/>
  <c r="B13" i="8"/>
  <c r="B12" i="8"/>
  <c r="B11" i="8"/>
  <c r="B10" i="8"/>
  <c r="B9" i="8"/>
  <c r="B8" i="8"/>
  <c r="B7" i="8"/>
  <c r="B6" i="8"/>
  <c r="M5" i="8"/>
  <c r="M3" i="8" s="1"/>
  <c r="L5" i="8"/>
  <c r="L3" i="8" s="1"/>
  <c r="K5" i="8"/>
  <c r="K3" i="8" s="1"/>
  <c r="J5" i="8"/>
  <c r="J3" i="8" s="1"/>
  <c r="I5" i="8"/>
  <c r="I3" i="8" s="1"/>
  <c r="H5" i="8"/>
  <c r="H3" i="8" s="1"/>
  <c r="G5" i="8"/>
  <c r="G3" i="8" s="1"/>
  <c r="F5" i="8"/>
  <c r="F3" i="8" s="1"/>
  <c r="E5" i="8"/>
  <c r="E3" i="8" s="1"/>
  <c r="D5" i="8"/>
  <c r="D3" i="8" s="1"/>
  <c r="C5" i="8"/>
  <c r="B4" i="8"/>
  <c r="L3" i="7" l="1"/>
  <c r="K3" i="7"/>
  <c r="I3" i="7"/>
  <c r="G3" i="7"/>
  <c r="D3" i="7"/>
  <c r="H3" i="7"/>
  <c r="C3" i="7"/>
  <c r="N3" i="7"/>
  <c r="F3" i="7"/>
  <c r="M3" i="7"/>
  <c r="B4" i="7"/>
  <c r="B22" i="7"/>
  <c r="B5" i="8"/>
  <c r="C3" i="8"/>
  <c r="B3" i="8" s="1"/>
  <c r="B3" i="7" l="1"/>
  <c r="B18" i="2" l="1"/>
  <c r="B17" i="2"/>
  <c r="D15" i="2"/>
  <c r="E15" i="2"/>
  <c r="F15" i="2"/>
  <c r="G15" i="2"/>
  <c r="H15" i="2"/>
  <c r="I15" i="2"/>
  <c r="J15" i="2"/>
  <c r="K15" i="2"/>
  <c r="L15" i="2"/>
  <c r="M15" i="2"/>
  <c r="N15" i="2"/>
  <c r="C15" i="2"/>
  <c r="D3" i="9"/>
  <c r="E3" i="9"/>
  <c r="F3" i="9"/>
  <c r="G3" i="9"/>
  <c r="H3" i="9"/>
  <c r="I3" i="9"/>
  <c r="J3" i="9"/>
  <c r="K3" i="9"/>
  <c r="L3" i="9"/>
  <c r="M3" i="9"/>
  <c r="C3" i="9"/>
  <c r="C47" i="9"/>
  <c r="C33" i="9"/>
  <c r="D33" i="9"/>
  <c r="E33" i="9"/>
  <c r="F33" i="9"/>
  <c r="G33" i="9"/>
  <c r="H33" i="9"/>
  <c r="I33" i="9"/>
  <c r="J33" i="9"/>
  <c r="K33" i="9"/>
  <c r="L33" i="9"/>
  <c r="M33" i="9"/>
  <c r="J25" i="10"/>
  <c r="I25" i="10"/>
  <c r="H25" i="10"/>
  <c r="G25" i="10"/>
  <c r="F25" i="10"/>
  <c r="E25" i="10"/>
  <c r="D25" i="10"/>
  <c r="C25" i="10"/>
  <c r="D3" i="10"/>
  <c r="E3" i="10"/>
  <c r="F3" i="10"/>
  <c r="G3" i="10"/>
  <c r="H3" i="10"/>
  <c r="I3" i="10"/>
  <c r="J3" i="10"/>
  <c r="C3" i="10"/>
  <c r="G25" i="15"/>
  <c r="F25" i="15"/>
  <c r="E25" i="15"/>
  <c r="D25" i="15"/>
  <c r="D3" i="15"/>
  <c r="E3" i="15"/>
  <c r="F3" i="15"/>
  <c r="G3" i="15"/>
  <c r="H3" i="15"/>
  <c r="I3" i="15"/>
  <c r="J3" i="15"/>
  <c r="K3" i="15"/>
  <c r="C3" i="15"/>
  <c r="K25" i="15"/>
  <c r="J25" i="15"/>
  <c r="I25" i="15"/>
  <c r="H25" i="15"/>
  <c r="C25" i="15"/>
  <c r="J36" i="3"/>
  <c r="I36" i="3"/>
  <c r="H36" i="3"/>
  <c r="G36" i="3"/>
  <c r="F36" i="3"/>
  <c r="N34" i="3"/>
  <c r="M34" i="3"/>
  <c r="L34" i="3"/>
  <c r="K34" i="3"/>
  <c r="J34" i="3"/>
  <c r="I34" i="3"/>
  <c r="H34" i="3"/>
  <c r="G34" i="3"/>
  <c r="F34" i="3"/>
  <c r="N32" i="3"/>
  <c r="M32" i="3"/>
  <c r="L32" i="3"/>
  <c r="K32" i="3"/>
  <c r="J32" i="3"/>
  <c r="I32" i="3"/>
  <c r="H32" i="3"/>
  <c r="G32" i="3"/>
  <c r="F32" i="3"/>
  <c r="B30" i="3"/>
  <c r="B31" i="3"/>
  <c r="B33" i="3"/>
  <c r="D36" i="3" l="1"/>
  <c r="B34" i="3"/>
  <c r="B32" i="3"/>
  <c r="G3" i="2"/>
  <c r="H3" i="2"/>
  <c r="I3" i="2"/>
  <c r="J3" i="2"/>
  <c r="K3" i="2"/>
  <c r="L3" i="2"/>
  <c r="M3" i="2"/>
  <c r="N3" i="2"/>
  <c r="F3" i="2"/>
  <c r="B28" i="15"/>
  <c r="K43" i="18" l="1"/>
  <c r="J43" i="18"/>
  <c r="I43" i="18"/>
  <c r="H43" i="18"/>
  <c r="G43" i="18"/>
  <c r="F43" i="18"/>
  <c r="E43" i="18"/>
  <c r="D43" i="18"/>
  <c r="C43" i="18"/>
  <c r="D3" i="18"/>
  <c r="E3" i="18"/>
  <c r="F3" i="18"/>
  <c r="G3" i="18"/>
  <c r="H3" i="18"/>
  <c r="I3" i="18"/>
  <c r="J3" i="18"/>
  <c r="K3" i="18"/>
  <c r="C3" i="18"/>
  <c r="B3" i="12"/>
  <c r="B4" i="5"/>
  <c r="B5" i="5"/>
  <c r="B6" i="5"/>
  <c r="B7" i="5"/>
  <c r="B8" i="5"/>
  <c r="B9" i="5"/>
  <c r="B10" i="5"/>
  <c r="B11" i="5"/>
  <c r="B12" i="5"/>
  <c r="B13" i="5"/>
  <c r="B14" i="5"/>
  <c r="B15" i="5"/>
  <c r="B16" i="5"/>
  <c r="B17" i="5"/>
  <c r="B18" i="5"/>
  <c r="B19" i="5"/>
  <c r="B20" i="5"/>
  <c r="N51" i="4"/>
  <c r="M51" i="4"/>
  <c r="L51" i="4"/>
  <c r="K51" i="4"/>
  <c r="J51" i="4"/>
  <c r="I51" i="4"/>
  <c r="H51" i="4"/>
  <c r="G51" i="4"/>
  <c r="F51" i="4"/>
  <c r="E51" i="4"/>
  <c r="D51" i="4"/>
  <c r="C51" i="4"/>
  <c r="E3" i="4"/>
  <c r="F3" i="4"/>
  <c r="G3" i="4"/>
  <c r="H3" i="4"/>
  <c r="I3" i="4"/>
  <c r="J3" i="4"/>
  <c r="K3" i="4"/>
  <c r="L3" i="4"/>
  <c r="M3" i="4"/>
  <c r="N3" i="4"/>
  <c r="D3" i="4"/>
  <c r="C3" i="4"/>
  <c r="D23" i="18" l="1"/>
  <c r="B43" i="18"/>
  <c r="E24" i="18"/>
  <c r="F24" i="18"/>
  <c r="G24" i="18"/>
  <c r="H24" i="18"/>
  <c r="I24" i="18"/>
  <c r="J24" i="18"/>
  <c r="K24" i="18"/>
  <c r="E25" i="18"/>
  <c r="F25" i="18"/>
  <c r="G25" i="18"/>
  <c r="H25" i="18"/>
  <c r="I25" i="18"/>
  <c r="J25" i="18"/>
  <c r="K25" i="18"/>
  <c r="C26" i="18"/>
  <c r="D26" i="18"/>
  <c r="E26" i="18"/>
  <c r="F26" i="18"/>
  <c r="G26" i="18"/>
  <c r="H26" i="18"/>
  <c r="I26" i="18"/>
  <c r="J26" i="18"/>
  <c r="K26" i="18"/>
  <c r="C27" i="18"/>
  <c r="D27" i="18"/>
  <c r="E27" i="18"/>
  <c r="F27" i="18"/>
  <c r="G27" i="18"/>
  <c r="H27" i="18"/>
  <c r="I27" i="18"/>
  <c r="J27" i="18"/>
  <c r="K27" i="18"/>
  <c r="C28" i="18"/>
  <c r="D28" i="18"/>
  <c r="E28" i="18"/>
  <c r="F28" i="18"/>
  <c r="G28" i="18"/>
  <c r="H28" i="18"/>
  <c r="I28" i="18"/>
  <c r="J28" i="18"/>
  <c r="K28" i="18"/>
  <c r="C29" i="18"/>
  <c r="D29" i="18"/>
  <c r="E29" i="18"/>
  <c r="F29" i="18"/>
  <c r="G29" i="18"/>
  <c r="H29" i="18"/>
  <c r="I29" i="18"/>
  <c r="J29" i="18"/>
  <c r="K29" i="18"/>
  <c r="C30" i="18"/>
  <c r="D30" i="18"/>
  <c r="E30" i="18"/>
  <c r="F30" i="18"/>
  <c r="G30" i="18"/>
  <c r="H30" i="18"/>
  <c r="I30" i="18"/>
  <c r="J30" i="18"/>
  <c r="K30" i="18"/>
  <c r="C31" i="18"/>
  <c r="D31" i="18"/>
  <c r="E31" i="18"/>
  <c r="F31" i="18"/>
  <c r="G31" i="18"/>
  <c r="H31" i="18"/>
  <c r="I31" i="18"/>
  <c r="J31" i="18"/>
  <c r="K31" i="18"/>
  <c r="C32" i="18"/>
  <c r="D32" i="18"/>
  <c r="E32" i="18"/>
  <c r="F32" i="18"/>
  <c r="G32" i="18"/>
  <c r="H32" i="18"/>
  <c r="I32" i="18"/>
  <c r="J32" i="18"/>
  <c r="K32" i="18"/>
  <c r="C33" i="18"/>
  <c r="D33" i="18"/>
  <c r="E33" i="18"/>
  <c r="F33" i="18"/>
  <c r="G33" i="18"/>
  <c r="H33" i="18"/>
  <c r="I33" i="18"/>
  <c r="J33" i="18"/>
  <c r="K33" i="18"/>
  <c r="C34" i="18"/>
  <c r="D34" i="18"/>
  <c r="E34" i="18"/>
  <c r="F34" i="18"/>
  <c r="G34" i="18"/>
  <c r="H34" i="18"/>
  <c r="I34" i="18"/>
  <c r="J34" i="18"/>
  <c r="K34" i="18"/>
  <c r="C35" i="18"/>
  <c r="D35" i="18"/>
  <c r="E35" i="18"/>
  <c r="F35" i="18"/>
  <c r="G35" i="18"/>
  <c r="H35" i="18"/>
  <c r="I35" i="18"/>
  <c r="J35" i="18"/>
  <c r="K35" i="18"/>
  <c r="C36" i="18"/>
  <c r="D36" i="18"/>
  <c r="E36" i="18"/>
  <c r="F36" i="18"/>
  <c r="G36" i="18"/>
  <c r="H36" i="18"/>
  <c r="I36" i="18"/>
  <c r="J36" i="18"/>
  <c r="K36" i="18"/>
  <c r="C37" i="18"/>
  <c r="D37" i="18"/>
  <c r="E37" i="18"/>
  <c r="F37" i="18"/>
  <c r="G37" i="18"/>
  <c r="H37" i="18"/>
  <c r="I37" i="18"/>
  <c r="J37" i="18"/>
  <c r="K37" i="18"/>
  <c r="C38" i="18"/>
  <c r="D38" i="18"/>
  <c r="E38" i="18"/>
  <c r="F38" i="18"/>
  <c r="G38" i="18"/>
  <c r="H38" i="18"/>
  <c r="I38" i="18"/>
  <c r="J38" i="18"/>
  <c r="K38" i="18"/>
  <c r="C39" i="18"/>
  <c r="D39" i="18"/>
  <c r="E39" i="18"/>
  <c r="F39" i="18"/>
  <c r="G39" i="18"/>
  <c r="H39" i="18"/>
  <c r="I39" i="18"/>
  <c r="J39" i="18"/>
  <c r="K39" i="18"/>
  <c r="C40" i="18"/>
  <c r="D40" i="18"/>
  <c r="E40" i="18"/>
  <c r="F40" i="18"/>
  <c r="G40" i="18"/>
  <c r="H40" i="18"/>
  <c r="I40" i="18"/>
  <c r="J40" i="18"/>
  <c r="K40" i="18"/>
  <c r="C41" i="18"/>
  <c r="D41" i="18"/>
  <c r="E41" i="18"/>
  <c r="F41" i="18"/>
  <c r="G41" i="18"/>
  <c r="H41" i="18"/>
  <c r="I41" i="18"/>
  <c r="J41" i="18"/>
  <c r="K41" i="18"/>
  <c r="C23" i="18"/>
  <c r="E23" i="18"/>
  <c r="F23" i="18"/>
  <c r="G23" i="18"/>
  <c r="H23" i="18"/>
  <c r="I23" i="18"/>
  <c r="J23" i="18"/>
  <c r="K23" i="18"/>
  <c r="B61" i="18"/>
  <c r="B60" i="18"/>
  <c r="B59" i="18"/>
  <c r="B58" i="18"/>
  <c r="B57" i="18"/>
  <c r="B56" i="18"/>
  <c r="B55" i="18"/>
  <c r="B54" i="18"/>
  <c r="B53" i="18"/>
  <c r="B52" i="18"/>
  <c r="B51" i="18"/>
  <c r="B50" i="18"/>
  <c r="B49" i="18"/>
  <c r="B48" i="18"/>
  <c r="B47" i="18"/>
  <c r="B46" i="18"/>
  <c r="B45" i="18"/>
  <c r="B44" i="18"/>
  <c r="B4" i="18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G32" i="15"/>
  <c r="D32" i="15"/>
  <c r="K23" i="15"/>
  <c r="J23" i="15"/>
  <c r="I23" i="15"/>
  <c r="H23" i="15"/>
  <c r="G23" i="15"/>
  <c r="F23" i="15"/>
  <c r="E23" i="15"/>
  <c r="D23" i="15"/>
  <c r="C23" i="15"/>
  <c r="K22" i="15"/>
  <c r="J22" i="15"/>
  <c r="I22" i="15"/>
  <c r="H22" i="15"/>
  <c r="G22" i="15"/>
  <c r="F22" i="15"/>
  <c r="E22" i="15"/>
  <c r="D22" i="15"/>
  <c r="C22" i="15"/>
  <c r="K20" i="15"/>
  <c r="J20" i="15"/>
  <c r="I20" i="15"/>
  <c r="H20" i="15"/>
  <c r="G20" i="15"/>
  <c r="F20" i="15"/>
  <c r="E20" i="15"/>
  <c r="D20" i="15"/>
  <c r="C20" i="15"/>
  <c r="K19" i="15"/>
  <c r="J19" i="15"/>
  <c r="I19" i="15"/>
  <c r="H19" i="15"/>
  <c r="G19" i="15"/>
  <c r="F19" i="15"/>
  <c r="E19" i="15"/>
  <c r="D19" i="15"/>
  <c r="C19" i="15"/>
  <c r="K18" i="15"/>
  <c r="J18" i="15"/>
  <c r="I18" i="15"/>
  <c r="H18" i="15"/>
  <c r="G18" i="15"/>
  <c r="F18" i="15"/>
  <c r="E18" i="15"/>
  <c r="D18" i="15"/>
  <c r="C18" i="15"/>
  <c r="K17" i="15"/>
  <c r="J17" i="15"/>
  <c r="I17" i="15"/>
  <c r="H17" i="15"/>
  <c r="G17" i="15"/>
  <c r="F17" i="15"/>
  <c r="E17" i="15"/>
  <c r="D17" i="15"/>
  <c r="C17" i="15"/>
  <c r="K15" i="15"/>
  <c r="J15" i="15"/>
  <c r="I15" i="15"/>
  <c r="H15" i="15"/>
  <c r="G15" i="15"/>
  <c r="F15" i="15"/>
  <c r="E15" i="15"/>
  <c r="D15" i="15"/>
  <c r="C15" i="15"/>
  <c r="C14" i="15"/>
  <c r="D14" i="15"/>
  <c r="E14" i="15"/>
  <c r="F14" i="15"/>
  <c r="G14" i="15"/>
  <c r="H14" i="15"/>
  <c r="I14" i="15"/>
  <c r="J14" i="15"/>
  <c r="K14" i="15"/>
  <c r="B34" i="15"/>
  <c r="B33" i="15"/>
  <c r="B31" i="15"/>
  <c r="B30" i="15"/>
  <c r="B29" i="15"/>
  <c r="B26" i="15"/>
  <c r="B25" i="15"/>
  <c r="B12" i="15"/>
  <c r="B11" i="15"/>
  <c r="B9" i="15"/>
  <c r="B8" i="15"/>
  <c r="B7" i="15"/>
  <c r="B6" i="15"/>
  <c r="B4" i="15"/>
  <c r="B3" i="15"/>
  <c r="B34" i="10"/>
  <c r="B33" i="10"/>
  <c r="B32" i="10"/>
  <c r="B31" i="10"/>
  <c r="B30" i="10"/>
  <c r="B29" i="10"/>
  <c r="B28" i="10"/>
  <c r="B27" i="10"/>
  <c r="B26" i="10"/>
  <c r="B25" i="10"/>
  <c r="B4" i="10"/>
  <c r="B5" i="10"/>
  <c r="B6" i="10"/>
  <c r="B7" i="10"/>
  <c r="B8" i="10"/>
  <c r="B9" i="10"/>
  <c r="B10" i="10"/>
  <c r="B11" i="10"/>
  <c r="B12" i="10"/>
  <c r="B3" i="10"/>
  <c r="B4" i="9"/>
  <c r="B5" i="9"/>
  <c r="B7" i="9"/>
  <c r="B8" i="9"/>
  <c r="B9" i="9"/>
  <c r="B10" i="9"/>
  <c r="B11" i="9"/>
  <c r="B12" i="9"/>
  <c r="B13" i="9"/>
  <c r="B14" i="9"/>
  <c r="B15" i="9"/>
  <c r="B16" i="9"/>
  <c r="B17" i="9"/>
  <c r="B18" i="9"/>
  <c r="B19" i="9"/>
  <c r="B20" i="9"/>
  <c r="B21" i="9"/>
  <c r="B22" i="9"/>
  <c r="B23" i="9"/>
  <c r="B24" i="9"/>
  <c r="B25" i="9"/>
  <c r="B26" i="9"/>
  <c r="B27" i="9"/>
  <c r="B28" i="9"/>
  <c r="B3" i="9"/>
  <c r="C27" i="4"/>
  <c r="D27" i="4"/>
  <c r="E27" i="4"/>
  <c r="F27" i="4"/>
  <c r="G27" i="4"/>
  <c r="H27" i="4"/>
  <c r="I27" i="4"/>
  <c r="J27" i="4"/>
  <c r="K27" i="4"/>
  <c r="L27" i="4"/>
  <c r="M27" i="4"/>
  <c r="N27" i="4"/>
  <c r="C28" i="4"/>
  <c r="D28" i="4"/>
  <c r="E28" i="4"/>
  <c r="F28" i="4"/>
  <c r="G28" i="4"/>
  <c r="H28" i="4"/>
  <c r="I28" i="4"/>
  <c r="J28" i="4"/>
  <c r="K28" i="4"/>
  <c r="L28" i="4"/>
  <c r="M28" i="4"/>
  <c r="N28" i="4"/>
  <c r="C29" i="4"/>
  <c r="D29" i="4"/>
  <c r="E29" i="4"/>
  <c r="F29" i="4"/>
  <c r="G29" i="4"/>
  <c r="H29" i="4"/>
  <c r="I29" i="4"/>
  <c r="J29" i="4"/>
  <c r="K29" i="4"/>
  <c r="L29" i="4"/>
  <c r="M29" i="4"/>
  <c r="N29" i="4"/>
  <c r="C30" i="4"/>
  <c r="D30" i="4"/>
  <c r="E30" i="4"/>
  <c r="F30" i="4"/>
  <c r="G30" i="4"/>
  <c r="H30" i="4"/>
  <c r="I30" i="4"/>
  <c r="J30" i="4"/>
  <c r="K30" i="4"/>
  <c r="L30" i="4"/>
  <c r="M30" i="4"/>
  <c r="N30" i="4"/>
  <c r="C31" i="4"/>
  <c r="D31" i="4"/>
  <c r="E31" i="4"/>
  <c r="F31" i="4"/>
  <c r="G31" i="4"/>
  <c r="H31" i="4"/>
  <c r="I31" i="4"/>
  <c r="J31" i="4"/>
  <c r="K31" i="4"/>
  <c r="L31" i="4"/>
  <c r="M31" i="4"/>
  <c r="N31" i="4"/>
  <c r="C32" i="4"/>
  <c r="D32" i="4"/>
  <c r="E32" i="4"/>
  <c r="F32" i="4"/>
  <c r="G32" i="4"/>
  <c r="H32" i="4"/>
  <c r="I32" i="4"/>
  <c r="J32" i="4"/>
  <c r="K32" i="4"/>
  <c r="L32" i="4"/>
  <c r="M32" i="4"/>
  <c r="N32" i="4"/>
  <c r="C33" i="4"/>
  <c r="D33" i="4"/>
  <c r="E33" i="4"/>
  <c r="F33" i="4"/>
  <c r="G33" i="4"/>
  <c r="H33" i="4"/>
  <c r="I33" i="4"/>
  <c r="J33" i="4"/>
  <c r="K33" i="4"/>
  <c r="L33" i="4"/>
  <c r="M33" i="4"/>
  <c r="N33" i="4"/>
  <c r="C34" i="4"/>
  <c r="D34" i="4"/>
  <c r="E34" i="4"/>
  <c r="F34" i="4"/>
  <c r="G34" i="4"/>
  <c r="H34" i="4"/>
  <c r="I34" i="4"/>
  <c r="J34" i="4"/>
  <c r="K34" i="4"/>
  <c r="L34" i="4"/>
  <c r="M34" i="4"/>
  <c r="N34" i="4"/>
  <c r="C35" i="4"/>
  <c r="D35" i="4"/>
  <c r="E35" i="4"/>
  <c r="F35" i="4"/>
  <c r="G35" i="4"/>
  <c r="H35" i="4"/>
  <c r="I35" i="4"/>
  <c r="J35" i="4"/>
  <c r="K35" i="4"/>
  <c r="L35" i="4"/>
  <c r="M35" i="4"/>
  <c r="N35" i="4"/>
  <c r="C36" i="4"/>
  <c r="D36" i="4"/>
  <c r="E36" i="4"/>
  <c r="F36" i="4"/>
  <c r="G36" i="4"/>
  <c r="H36" i="4"/>
  <c r="I36" i="4"/>
  <c r="J36" i="4"/>
  <c r="K36" i="4"/>
  <c r="L36" i="4"/>
  <c r="M36" i="4"/>
  <c r="N36" i="4"/>
  <c r="C37" i="4"/>
  <c r="D37" i="4"/>
  <c r="E37" i="4"/>
  <c r="F37" i="4"/>
  <c r="G37" i="4"/>
  <c r="H37" i="4"/>
  <c r="I37" i="4"/>
  <c r="J37" i="4"/>
  <c r="K37" i="4"/>
  <c r="L37" i="4"/>
  <c r="M37" i="4"/>
  <c r="N37" i="4"/>
  <c r="C38" i="4"/>
  <c r="D38" i="4"/>
  <c r="E38" i="4"/>
  <c r="F38" i="4"/>
  <c r="G38" i="4"/>
  <c r="H38" i="4"/>
  <c r="I38" i="4"/>
  <c r="J38" i="4"/>
  <c r="K38" i="4"/>
  <c r="L38" i="4"/>
  <c r="M38" i="4"/>
  <c r="N38" i="4"/>
  <c r="C39" i="4"/>
  <c r="D39" i="4"/>
  <c r="E39" i="4"/>
  <c r="F39" i="4"/>
  <c r="G39" i="4"/>
  <c r="H39" i="4"/>
  <c r="I39" i="4"/>
  <c r="J39" i="4"/>
  <c r="K39" i="4"/>
  <c r="L39" i="4"/>
  <c r="M39" i="4"/>
  <c r="N39" i="4"/>
  <c r="C40" i="4"/>
  <c r="D40" i="4"/>
  <c r="E40" i="4"/>
  <c r="F40" i="4"/>
  <c r="G40" i="4"/>
  <c r="H40" i="4"/>
  <c r="I40" i="4"/>
  <c r="J40" i="4"/>
  <c r="K40" i="4"/>
  <c r="L40" i="4"/>
  <c r="M40" i="4"/>
  <c r="N40" i="4"/>
  <c r="C41" i="4"/>
  <c r="D41" i="4"/>
  <c r="E41" i="4"/>
  <c r="F41" i="4"/>
  <c r="G41" i="4"/>
  <c r="H41" i="4"/>
  <c r="I41" i="4"/>
  <c r="J41" i="4"/>
  <c r="K41" i="4"/>
  <c r="L41" i="4"/>
  <c r="M41" i="4"/>
  <c r="N41" i="4"/>
  <c r="C42" i="4"/>
  <c r="D42" i="4"/>
  <c r="E42" i="4"/>
  <c r="F42" i="4"/>
  <c r="G42" i="4"/>
  <c r="H42" i="4"/>
  <c r="I42" i="4"/>
  <c r="J42" i="4"/>
  <c r="K42" i="4"/>
  <c r="L42" i="4"/>
  <c r="M42" i="4"/>
  <c r="N42" i="4"/>
  <c r="C43" i="4"/>
  <c r="D43" i="4"/>
  <c r="E43" i="4"/>
  <c r="F43" i="4"/>
  <c r="G43" i="4"/>
  <c r="H43" i="4"/>
  <c r="I43" i="4"/>
  <c r="J43" i="4"/>
  <c r="K43" i="4"/>
  <c r="L43" i="4"/>
  <c r="M43" i="4"/>
  <c r="N43" i="4"/>
  <c r="C44" i="4"/>
  <c r="D44" i="4"/>
  <c r="E44" i="4"/>
  <c r="F44" i="4"/>
  <c r="G44" i="4"/>
  <c r="H44" i="4"/>
  <c r="I44" i="4"/>
  <c r="J44" i="4"/>
  <c r="K44" i="4"/>
  <c r="L44" i="4"/>
  <c r="M44" i="4"/>
  <c r="N44" i="4"/>
  <c r="C45" i="4"/>
  <c r="D45" i="4"/>
  <c r="E45" i="4"/>
  <c r="F45" i="4"/>
  <c r="G45" i="4"/>
  <c r="H45" i="4"/>
  <c r="I45" i="4"/>
  <c r="J45" i="4"/>
  <c r="K45" i="4"/>
  <c r="L45" i="4"/>
  <c r="M45" i="4"/>
  <c r="N45" i="4"/>
  <c r="C46" i="4"/>
  <c r="D46" i="4"/>
  <c r="E46" i="4"/>
  <c r="F46" i="4"/>
  <c r="G46" i="4"/>
  <c r="H46" i="4"/>
  <c r="I46" i="4"/>
  <c r="J46" i="4"/>
  <c r="K46" i="4"/>
  <c r="L46" i="4"/>
  <c r="M46" i="4"/>
  <c r="N46" i="4"/>
  <c r="C47" i="4"/>
  <c r="D47" i="4"/>
  <c r="E47" i="4"/>
  <c r="F47" i="4"/>
  <c r="G47" i="4"/>
  <c r="H47" i="4"/>
  <c r="I47" i="4"/>
  <c r="J47" i="4"/>
  <c r="K47" i="4"/>
  <c r="L47" i="4"/>
  <c r="M47" i="4"/>
  <c r="N47" i="4"/>
  <c r="C48" i="4"/>
  <c r="D48" i="4"/>
  <c r="E48" i="4"/>
  <c r="F48" i="4"/>
  <c r="G48" i="4"/>
  <c r="H48" i="4"/>
  <c r="I48" i="4"/>
  <c r="J48" i="4"/>
  <c r="K48" i="4"/>
  <c r="L48" i="4"/>
  <c r="M48" i="4"/>
  <c r="N48" i="4"/>
  <c r="C49" i="4"/>
  <c r="D49" i="4"/>
  <c r="E49" i="4"/>
  <c r="F49" i="4"/>
  <c r="G49" i="4"/>
  <c r="H49" i="4"/>
  <c r="I49" i="4"/>
  <c r="J49" i="4"/>
  <c r="K49" i="4"/>
  <c r="L49" i="4"/>
  <c r="M49" i="4"/>
  <c r="N49" i="4"/>
  <c r="B73" i="4"/>
  <c r="B72" i="4"/>
  <c r="B71" i="4"/>
  <c r="B70" i="4"/>
  <c r="B69" i="4"/>
  <c r="B68" i="4"/>
  <c r="B67" i="4"/>
  <c r="B66" i="4"/>
  <c r="B65" i="4"/>
  <c r="B64" i="4"/>
  <c r="B63" i="4"/>
  <c r="B62" i="4"/>
  <c r="B61" i="4"/>
  <c r="B60" i="4"/>
  <c r="B59" i="4"/>
  <c r="B58" i="4"/>
  <c r="B57" i="4"/>
  <c r="B56" i="4"/>
  <c r="B55" i="4"/>
  <c r="B54" i="4"/>
  <c r="B53" i="4"/>
  <c r="B52" i="4"/>
  <c r="B51" i="4"/>
  <c r="B4" i="4"/>
  <c r="B5" i="4"/>
  <c r="B6" i="4"/>
  <c r="B7" i="4"/>
  <c r="B8" i="4"/>
  <c r="B9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3" i="4"/>
  <c r="B13" i="20"/>
  <c r="B14" i="20"/>
  <c r="B15" i="20"/>
  <c r="B16" i="20"/>
  <c r="B17" i="20"/>
  <c r="B18" i="20"/>
  <c r="B19" i="20"/>
  <c r="B12" i="20"/>
  <c r="B29" i="20"/>
  <c r="B28" i="20"/>
  <c r="B27" i="20"/>
  <c r="B26" i="20"/>
  <c r="B25" i="20"/>
  <c r="B24" i="20"/>
  <c r="B23" i="20"/>
  <c r="B22" i="20"/>
  <c r="C24" i="19"/>
  <c r="D24" i="19"/>
  <c r="E24" i="19"/>
  <c r="F24" i="19"/>
  <c r="G24" i="19"/>
  <c r="H24" i="19"/>
  <c r="I24" i="19"/>
  <c r="J24" i="19"/>
  <c r="K24" i="19"/>
  <c r="C25" i="19"/>
  <c r="D25" i="19"/>
  <c r="E25" i="19"/>
  <c r="F25" i="19"/>
  <c r="G25" i="19"/>
  <c r="H25" i="19"/>
  <c r="I25" i="19"/>
  <c r="J25" i="19"/>
  <c r="K25" i="19"/>
  <c r="C26" i="19"/>
  <c r="D26" i="19"/>
  <c r="E26" i="19"/>
  <c r="F26" i="19"/>
  <c r="G26" i="19"/>
  <c r="H26" i="19"/>
  <c r="I26" i="19"/>
  <c r="J26" i="19"/>
  <c r="K26" i="19"/>
  <c r="C27" i="19"/>
  <c r="D27" i="19"/>
  <c r="E27" i="19"/>
  <c r="F27" i="19"/>
  <c r="G27" i="19"/>
  <c r="H27" i="19"/>
  <c r="I27" i="19"/>
  <c r="J27" i="19"/>
  <c r="K27" i="19"/>
  <c r="C28" i="19"/>
  <c r="D28" i="19"/>
  <c r="E28" i="19"/>
  <c r="F28" i="19"/>
  <c r="G28" i="19"/>
  <c r="H28" i="19"/>
  <c r="I28" i="19"/>
  <c r="J28" i="19"/>
  <c r="K28" i="19"/>
  <c r="C29" i="19"/>
  <c r="D29" i="19"/>
  <c r="E29" i="19"/>
  <c r="F29" i="19"/>
  <c r="G29" i="19"/>
  <c r="H29" i="19"/>
  <c r="I29" i="19"/>
  <c r="J29" i="19"/>
  <c r="K29" i="19"/>
  <c r="C30" i="19"/>
  <c r="D30" i="19"/>
  <c r="E30" i="19"/>
  <c r="F30" i="19"/>
  <c r="G30" i="19"/>
  <c r="H30" i="19"/>
  <c r="I30" i="19"/>
  <c r="J30" i="19"/>
  <c r="K30" i="19"/>
  <c r="C31" i="19"/>
  <c r="D31" i="19"/>
  <c r="E31" i="19"/>
  <c r="F31" i="19"/>
  <c r="G31" i="19"/>
  <c r="H31" i="19"/>
  <c r="I31" i="19"/>
  <c r="J31" i="19"/>
  <c r="K31" i="19"/>
  <c r="C32" i="19"/>
  <c r="D32" i="19"/>
  <c r="E32" i="19"/>
  <c r="F32" i="19"/>
  <c r="G32" i="19"/>
  <c r="H32" i="19"/>
  <c r="I32" i="19"/>
  <c r="J32" i="19"/>
  <c r="K32" i="19"/>
  <c r="C33" i="19"/>
  <c r="D33" i="19"/>
  <c r="E33" i="19"/>
  <c r="F33" i="19"/>
  <c r="G33" i="19"/>
  <c r="H33" i="19"/>
  <c r="I33" i="19"/>
  <c r="J33" i="19"/>
  <c r="K33" i="19"/>
  <c r="C34" i="19"/>
  <c r="D34" i="19"/>
  <c r="E34" i="19"/>
  <c r="F34" i="19"/>
  <c r="G34" i="19"/>
  <c r="H34" i="19"/>
  <c r="I34" i="19"/>
  <c r="J34" i="19"/>
  <c r="K34" i="19"/>
  <c r="C35" i="19"/>
  <c r="D35" i="19"/>
  <c r="E35" i="19"/>
  <c r="F35" i="19"/>
  <c r="G35" i="19"/>
  <c r="H35" i="19"/>
  <c r="I35" i="19"/>
  <c r="J35" i="19"/>
  <c r="K35" i="19"/>
  <c r="C36" i="19"/>
  <c r="D36" i="19"/>
  <c r="E36" i="19"/>
  <c r="F36" i="19"/>
  <c r="G36" i="19"/>
  <c r="H36" i="19"/>
  <c r="I36" i="19"/>
  <c r="J36" i="19"/>
  <c r="K36" i="19"/>
  <c r="C37" i="19"/>
  <c r="D37" i="19"/>
  <c r="E37" i="19"/>
  <c r="F37" i="19"/>
  <c r="G37" i="19"/>
  <c r="H37" i="19"/>
  <c r="I37" i="19"/>
  <c r="J37" i="19"/>
  <c r="K37" i="19"/>
  <c r="C38" i="19"/>
  <c r="D38" i="19"/>
  <c r="E38" i="19"/>
  <c r="F38" i="19"/>
  <c r="G38" i="19"/>
  <c r="H38" i="19"/>
  <c r="I38" i="19"/>
  <c r="J38" i="19"/>
  <c r="K38" i="19"/>
  <c r="C39" i="19"/>
  <c r="D39" i="19"/>
  <c r="E39" i="19"/>
  <c r="F39" i="19"/>
  <c r="G39" i="19"/>
  <c r="H39" i="19"/>
  <c r="I39" i="19"/>
  <c r="J39" i="19"/>
  <c r="K39" i="19"/>
  <c r="C40" i="19"/>
  <c r="D40" i="19"/>
  <c r="E40" i="19"/>
  <c r="F40" i="19"/>
  <c r="G40" i="19"/>
  <c r="H40" i="19"/>
  <c r="I40" i="19"/>
  <c r="J40" i="19"/>
  <c r="K40" i="19"/>
  <c r="C41" i="19"/>
  <c r="D41" i="19"/>
  <c r="E41" i="19"/>
  <c r="F41" i="19"/>
  <c r="G41" i="19"/>
  <c r="H41" i="19"/>
  <c r="I41" i="19"/>
  <c r="J41" i="19"/>
  <c r="K41" i="19"/>
  <c r="B61" i="19"/>
  <c r="B60" i="19"/>
  <c r="B59" i="19"/>
  <c r="B58" i="19"/>
  <c r="B57" i="19"/>
  <c r="B56" i="19"/>
  <c r="B55" i="19"/>
  <c r="B54" i="19"/>
  <c r="B53" i="19"/>
  <c r="B52" i="19"/>
  <c r="B51" i="19"/>
  <c r="B50" i="19"/>
  <c r="B49" i="19"/>
  <c r="B48" i="19"/>
  <c r="B47" i="19"/>
  <c r="B46" i="19"/>
  <c r="B45" i="19"/>
  <c r="B44" i="19"/>
  <c r="K43" i="19"/>
  <c r="J43" i="19"/>
  <c r="I43" i="19"/>
  <c r="H43" i="19"/>
  <c r="G43" i="19"/>
  <c r="F43" i="19"/>
  <c r="E43" i="19"/>
  <c r="D43" i="19"/>
  <c r="C43" i="19"/>
  <c r="B4" i="19"/>
  <c r="B5" i="19"/>
  <c r="B6" i="19"/>
  <c r="B7" i="19"/>
  <c r="B8" i="19"/>
  <c r="B9" i="19"/>
  <c r="B10" i="19"/>
  <c r="B11" i="19"/>
  <c r="B12" i="19"/>
  <c r="B13" i="19"/>
  <c r="B14" i="19"/>
  <c r="B15" i="19"/>
  <c r="B16" i="19"/>
  <c r="B17" i="19"/>
  <c r="B18" i="19"/>
  <c r="B19" i="19"/>
  <c r="B20" i="19"/>
  <c r="B21" i="19"/>
  <c r="D3" i="19"/>
  <c r="E3" i="19"/>
  <c r="F3" i="19"/>
  <c r="G3" i="19"/>
  <c r="H3" i="19"/>
  <c r="I3" i="19"/>
  <c r="J3" i="19"/>
  <c r="K3" i="19"/>
  <c r="C3" i="19"/>
  <c r="C12" i="17"/>
  <c r="D12" i="17"/>
  <c r="E12" i="17"/>
  <c r="F12" i="17"/>
  <c r="G12" i="17"/>
  <c r="H12" i="17"/>
  <c r="I12" i="17"/>
  <c r="J12" i="17"/>
  <c r="K12" i="17"/>
  <c r="C13" i="17"/>
  <c r="D13" i="17"/>
  <c r="E13" i="17"/>
  <c r="F13" i="17"/>
  <c r="G13" i="17"/>
  <c r="H13" i="17"/>
  <c r="I13" i="17"/>
  <c r="J13" i="17"/>
  <c r="K13" i="17"/>
  <c r="C14" i="17"/>
  <c r="D14" i="17"/>
  <c r="E14" i="17"/>
  <c r="F14" i="17"/>
  <c r="G14" i="17"/>
  <c r="H14" i="17"/>
  <c r="I14" i="17"/>
  <c r="J14" i="17"/>
  <c r="K14" i="17"/>
  <c r="C15" i="17"/>
  <c r="D15" i="17"/>
  <c r="E15" i="17"/>
  <c r="F15" i="17"/>
  <c r="G15" i="17"/>
  <c r="H15" i="17"/>
  <c r="I15" i="17"/>
  <c r="J15" i="17"/>
  <c r="K15" i="17"/>
  <c r="C16" i="17"/>
  <c r="D16" i="17"/>
  <c r="E16" i="17"/>
  <c r="F16" i="17"/>
  <c r="G16" i="17"/>
  <c r="H16" i="17"/>
  <c r="I16" i="17"/>
  <c r="J16" i="17"/>
  <c r="K16" i="17"/>
  <c r="C17" i="17"/>
  <c r="D17" i="17"/>
  <c r="E17" i="17"/>
  <c r="F17" i="17"/>
  <c r="G17" i="17"/>
  <c r="H17" i="17"/>
  <c r="I17" i="17"/>
  <c r="J17" i="17"/>
  <c r="K17" i="17"/>
  <c r="B25" i="17"/>
  <c r="B24" i="17"/>
  <c r="B23" i="17"/>
  <c r="B22" i="17"/>
  <c r="B21" i="17"/>
  <c r="B20" i="17"/>
  <c r="K19" i="17"/>
  <c r="J19" i="17"/>
  <c r="I19" i="17"/>
  <c r="H19" i="17"/>
  <c r="G19" i="17"/>
  <c r="F19" i="17"/>
  <c r="E19" i="17"/>
  <c r="D19" i="17"/>
  <c r="C19" i="17"/>
  <c r="B4" i="17"/>
  <c r="B5" i="17"/>
  <c r="B6" i="17"/>
  <c r="B7" i="17"/>
  <c r="B8" i="17"/>
  <c r="B9" i="17"/>
  <c r="D3" i="17"/>
  <c r="E3" i="17"/>
  <c r="F3" i="17"/>
  <c r="G3" i="17"/>
  <c r="H3" i="17"/>
  <c r="I3" i="17"/>
  <c r="J3" i="17"/>
  <c r="K3" i="17"/>
  <c r="C3" i="17"/>
  <c r="B4" i="13"/>
  <c r="B6" i="13"/>
  <c r="B7" i="13"/>
  <c r="B8" i="13"/>
  <c r="B9" i="13"/>
  <c r="B10" i="13"/>
  <c r="B11" i="13"/>
  <c r="B12" i="13"/>
  <c r="B13" i="13"/>
  <c r="B14" i="13"/>
  <c r="B5" i="12"/>
  <c r="B6" i="12"/>
  <c r="B7" i="12"/>
  <c r="B8" i="12"/>
  <c r="B9" i="12"/>
  <c r="C21" i="11"/>
  <c r="D21" i="11"/>
  <c r="E21" i="11"/>
  <c r="F21" i="11"/>
  <c r="G21" i="11"/>
  <c r="H21" i="11"/>
  <c r="I21" i="11"/>
  <c r="C22" i="11"/>
  <c r="D22" i="11"/>
  <c r="E22" i="11"/>
  <c r="F22" i="11"/>
  <c r="G22" i="11"/>
  <c r="H22" i="11"/>
  <c r="I22" i="11"/>
  <c r="C23" i="11"/>
  <c r="D23" i="11"/>
  <c r="E23" i="11"/>
  <c r="F23" i="11"/>
  <c r="G23" i="11"/>
  <c r="H23" i="11"/>
  <c r="I23" i="11"/>
  <c r="C24" i="11"/>
  <c r="D24" i="11"/>
  <c r="E24" i="11"/>
  <c r="F24" i="11"/>
  <c r="G24" i="11"/>
  <c r="H24" i="11"/>
  <c r="I24" i="11"/>
  <c r="C25" i="11"/>
  <c r="D25" i="11"/>
  <c r="E25" i="11"/>
  <c r="F25" i="11"/>
  <c r="G25" i="11"/>
  <c r="H25" i="11"/>
  <c r="I25" i="11"/>
  <c r="C26" i="11"/>
  <c r="D26" i="11"/>
  <c r="E26" i="11"/>
  <c r="F26" i="11"/>
  <c r="G26" i="11"/>
  <c r="H26" i="11"/>
  <c r="I26" i="11"/>
  <c r="C27" i="11"/>
  <c r="D27" i="11"/>
  <c r="E27" i="11"/>
  <c r="F27" i="11"/>
  <c r="G27" i="11"/>
  <c r="H27" i="11"/>
  <c r="I27" i="11"/>
  <c r="C28" i="11"/>
  <c r="D28" i="11"/>
  <c r="E28" i="11"/>
  <c r="F28" i="11"/>
  <c r="G28" i="11"/>
  <c r="H28" i="11"/>
  <c r="I28" i="11"/>
  <c r="C29" i="11"/>
  <c r="D29" i="11"/>
  <c r="E29" i="11"/>
  <c r="F29" i="11"/>
  <c r="G29" i="11"/>
  <c r="H29" i="11"/>
  <c r="I29" i="11"/>
  <c r="C30" i="11"/>
  <c r="D30" i="11"/>
  <c r="E30" i="11"/>
  <c r="F30" i="11"/>
  <c r="G30" i="11"/>
  <c r="H30" i="11"/>
  <c r="I30" i="11"/>
  <c r="C31" i="11"/>
  <c r="D31" i="11"/>
  <c r="E31" i="11"/>
  <c r="F31" i="11"/>
  <c r="G31" i="11"/>
  <c r="H31" i="11"/>
  <c r="I31" i="11"/>
  <c r="C32" i="11"/>
  <c r="D32" i="11"/>
  <c r="E32" i="11"/>
  <c r="F32" i="11"/>
  <c r="G32" i="11"/>
  <c r="H32" i="11"/>
  <c r="I32" i="11"/>
  <c r="C33" i="11"/>
  <c r="D33" i="11"/>
  <c r="E33" i="11"/>
  <c r="F33" i="11"/>
  <c r="G33" i="11"/>
  <c r="H33" i="11"/>
  <c r="I33" i="11"/>
  <c r="B50" i="11"/>
  <c r="B49" i="11"/>
  <c r="B48" i="11"/>
  <c r="B47" i="11"/>
  <c r="B46" i="11"/>
  <c r="B45" i="11"/>
  <c r="B44" i="11"/>
  <c r="B43" i="11"/>
  <c r="B42" i="11"/>
  <c r="B41" i="11"/>
  <c r="B40" i="11"/>
  <c r="B39" i="11"/>
  <c r="B38" i="11"/>
  <c r="I37" i="11"/>
  <c r="H37" i="11"/>
  <c r="G37" i="11"/>
  <c r="F37" i="11"/>
  <c r="E37" i="11"/>
  <c r="D37" i="11"/>
  <c r="C37" i="11"/>
  <c r="B4" i="11"/>
  <c r="B5" i="11"/>
  <c r="B6" i="11"/>
  <c r="B7" i="11"/>
  <c r="B8" i="11"/>
  <c r="B9" i="11"/>
  <c r="B10" i="11"/>
  <c r="B11" i="11"/>
  <c r="B12" i="11"/>
  <c r="B13" i="11"/>
  <c r="B14" i="11"/>
  <c r="B15" i="11"/>
  <c r="B16" i="11"/>
  <c r="D3" i="11"/>
  <c r="E3" i="11"/>
  <c r="F3" i="11"/>
  <c r="G3" i="11"/>
  <c r="H3" i="11"/>
  <c r="I3" i="11"/>
  <c r="C3" i="11"/>
  <c r="B39" i="4" l="1"/>
  <c r="B40" i="4"/>
  <c r="B25" i="18"/>
  <c r="B40" i="18"/>
  <c r="B24" i="18"/>
  <c r="B10" i="20"/>
  <c r="B4" i="20"/>
  <c r="F23" i="19"/>
  <c r="B27" i="19"/>
  <c r="B35" i="19"/>
  <c r="B41" i="18"/>
  <c r="B33" i="18"/>
  <c r="B32" i="18"/>
  <c r="B34" i="18"/>
  <c r="B39" i="18"/>
  <c r="B38" i="18"/>
  <c r="B37" i="18"/>
  <c r="B36" i="18"/>
  <c r="B35" i="18"/>
  <c r="B31" i="18"/>
  <c r="B30" i="18"/>
  <c r="B29" i="18"/>
  <c r="B28" i="18"/>
  <c r="B27" i="18"/>
  <c r="B26" i="18"/>
  <c r="K11" i="17"/>
  <c r="J11" i="17"/>
  <c r="D11" i="17"/>
  <c r="B22" i="15"/>
  <c r="B19" i="15"/>
  <c r="B36" i="4"/>
  <c r="B37" i="4"/>
  <c r="B31" i="4"/>
  <c r="B29" i="4"/>
  <c r="B44" i="4"/>
  <c r="B28" i="4"/>
  <c r="B49" i="4"/>
  <c r="B48" i="4"/>
  <c r="B43" i="4"/>
  <c r="B42" i="4"/>
  <c r="B41" i="4"/>
  <c r="B38" i="4"/>
  <c r="B35" i="4"/>
  <c r="B34" i="4"/>
  <c r="B33" i="4"/>
  <c r="B32" i="4"/>
  <c r="B27" i="4"/>
  <c r="B45" i="4"/>
  <c r="B47" i="4"/>
  <c r="B46" i="4"/>
  <c r="B3" i="18"/>
  <c r="B23" i="18" s="1"/>
  <c r="B23" i="15"/>
  <c r="B20" i="15"/>
  <c r="B17" i="15"/>
  <c r="B18" i="15"/>
  <c r="B15" i="15"/>
  <c r="B14" i="15"/>
  <c r="C20" i="11"/>
  <c r="C35" i="11" s="1"/>
  <c r="B30" i="4"/>
  <c r="B9" i="20"/>
  <c r="B8" i="20"/>
  <c r="B7" i="20"/>
  <c r="B6" i="20"/>
  <c r="B5" i="20"/>
  <c r="K23" i="19"/>
  <c r="J23" i="19"/>
  <c r="B24" i="19"/>
  <c r="I23" i="19"/>
  <c r="B40" i="19"/>
  <c r="H23" i="19"/>
  <c r="G23" i="19"/>
  <c r="B31" i="19"/>
  <c r="B39" i="19"/>
  <c r="B32" i="19"/>
  <c r="B25" i="19"/>
  <c r="E23" i="19"/>
  <c r="B41" i="19"/>
  <c r="B33" i="19"/>
  <c r="D23" i="19"/>
  <c r="B38" i="19"/>
  <c r="B37" i="19"/>
  <c r="B36" i="19"/>
  <c r="B34" i="19"/>
  <c r="B30" i="19"/>
  <c r="B29" i="19"/>
  <c r="B28" i="19"/>
  <c r="B26" i="19"/>
  <c r="B43" i="19"/>
  <c r="C23" i="19"/>
  <c r="B3" i="19"/>
  <c r="I11" i="17"/>
  <c r="H11" i="17"/>
  <c r="G11" i="17"/>
  <c r="B17" i="17"/>
  <c r="F11" i="17"/>
  <c r="E11" i="17"/>
  <c r="B16" i="17"/>
  <c r="B15" i="17"/>
  <c r="B19" i="17"/>
  <c r="B14" i="17"/>
  <c r="B13" i="17"/>
  <c r="B12" i="17"/>
  <c r="B3" i="17"/>
  <c r="C11" i="17"/>
  <c r="B5" i="13"/>
  <c r="B3" i="13"/>
  <c r="B4" i="12"/>
  <c r="I20" i="11"/>
  <c r="I35" i="11" s="1"/>
  <c r="H20" i="11"/>
  <c r="H34" i="11" s="1"/>
  <c r="G20" i="11"/>
  <c r="G34" i="11" s="1"/>
  <c r="F20" i="11"/>
  <c r="F35" i="11" s="1"/>
  <c r="B23" i="11"/>
  <c r="B22" i="11"/>
  <c r="E20" i="11"/>
  <c r="E34" i="11" s="1"/>
  <c r="B3" i="11"/>
  <c r="B18" i="11" s="1"/>
  <c r="B33" i="11"/>
  <c r="B32" i="11"/>
  <c r="B31" i="11"/>
  <c r="B30" i="11"/>
  <c r="B29" i="11"/>
  <c r="B28" i="11"/>
  <c r="B27" i="11"/>
  <c r="B26" i="11"/>
  <c r="B25" i="11"/>
  <c r="B24" i="11"/>
  <c r="B21" i="11"/>
  <c r="D20" i="11"/>
  <c r="D35" i="11" s="1"/>
  <c r="B37" i="11"/>
  <c r="B52" i="11" s="1"/>
  <c r="N19" i="3"/>
  <c r="M19" i="3"/>
  <c r="L19" i="3"/>
  <c r="K19" i="3"/>
  <c r="J19" i="3"/>
  <c r="I19" i="3"/>
  <c r="H19" i="3"/>
  <c r="G19" i="3"/>
  <c r="F19" i="3"/>
  <c r="G11" i="3"/>
  <c r="H11" i="3"/>
  <c r="I11" i="3"/>
  <c r="J11" i="3"/>
  <c r="K11" i="3"/>
  <c r="L11" i="3"/>
  <c r="M11" i="3"/>
  <c r="N11" i="3"/>
  <c r="F11" i="3"/>
  <c r="C3" i="3"/>
  <c r="D3" i="3"/>
  <c r="E3" i="3"/>
  <c r="C4" i="3"/>
  <c r="D4" i="3"/>
  <c r="E4" i="3"/>
  <c r="F4" i="3"/>
  <c r="G4" i="3"/>
  <c r="H4" i="3"/>
  <c r="I4" i="3"/>
  <c r="J4" i="3"/>
  <c r="K4" i="3"/>
  <c r="L4" i="3"/>
  <c r="M4" i="3"/>
  <c r="N4" i="3"/>
  <c r="C5" i="3"/>
  <c r="D5" i="3"/>
  <c r="E5" i="3"/>
  <c r="F5" i="3"/>
  <c r="G5" i="3"/>
  <c r="H5" i="3"/>
  <c r="I5" i="3"/>
  <c r="J5" i="3"/>
  <c r="K5" i="3"/>
  <c r="L5" i="3"/>
  <c r="M5" i="3"/>
  <c r="N5" i="3"/>
  <c r="C6" i="3"/>
  <c r="D6" i="3"/>
  <c r="E6" i="3"/>
  <c r="F6" i="3"/>
  <c r="G6" i="3"/>
  <c r="H6" i="3"/>
  <c r="I6" i="3"/>
  <c r="J6" i="3"/>
  <c r="K6" i="3"/>
  <c r="L6" i="3"/>
  <c r="M6" i="3"/>
  <c r="N6" i="3"/>
  <c r="C7" i="3"/>
  <c r="D7" i="3"/>
  <c r="E7" i="3"/>
  <c r="F7" i="3"/>
  <c r="G7" i="3"/>
  <c r="H7" i="3"/>
  <c r="I7" i="3"/>
  <c r="J7" i="3"/>
  <c r="K7" i="3"/>
  <c r="L7" i="3"/>
  <c r="M7" i="3"/>
  <c r="N7" i="3"/>
  <c r="C8" i="3"/>
  <c r="D8" i="3"/>
  <c r="E8" i="3"/>
  <c r="F8" i="3"/>
  <c r="G8" i="3"/>
  <c r="H8" i="3"/>
  <c r="I8" i="3"/>
  <c r="J8" i="3"/>
  <c r="K8" i="3"/>
  <c r="L8" i="3"/>
  <c r="M8" i="3"/>
  <c r="N8" i="3"/>
  <c r="C9" i="3"/>
  <c r="D9" i="3"/>
  <c r="E9" i="3"/>
  <c r="F9" i="3"/>
  <c r="G9" i="3"/>
  <c r="H9" i="3"/>
  <c r="I9" i="3"/>
  <c r="J9" i="3"/>
  <c r="K9" i="3"/>
  <c r="L9" i="3"/>
  <c r="M9" i="3"/>
  <c r="N9" i="3"/>
  <c r="B12" i="3"/>
  <c r="B13" i="3"/>
  <c r="B14" i="3"/>
  <c r="B15" i="3"/>
  <c r="B16" i="3"/>
  <c r="B17" i="3"/>
  <c r="B20" i="3"/>
  <c r="B21" i="3"/>
  <c r="B22" i="3"/>
  <c r="B23" i="3"/>
  <c r="B24" i="3"/>
  <c r="B25" i="3"/>
  <c r="B5" i="2"/>
  <c r="B6" i="2"/>
  <c r="B7" i="2"/>
  <c r="B8" i="2"/>
  <c r="B9" i="2"/>
  <c r="B10" i="2"/>
  <c r="B11" i="2"/>
  <c r="B12" i="2"/>
  <c r="B13" i="2"/>
  <c r="C4" i="2"/>
  <c r="D4" i="2"/>
  <c r="E4" i="2"/>
  <c r="E3" i="2" s="1"/>
  <c r="B5" i="1"/>
  <c r="B4" i="1"/>
  <c r="D3" i="1"/>
  <c r="E3" i="1"/>
  <c r="F3" i="1"/>
  <c r="G3" i="1"/>
  <c r="H3" i="1"/>
  <c r="I3" i="1"/>
  <c r="J3" i="1"/>
  <c r="K3" i="1"/>
  <c r="L3" i="1"/>
  <c r="M3" i="1"/>
  <c r="N3" i="1"/>
  <c r="C3" i="1"/>
  <c r="C3" i="2"/>
  <c r="D3" i="2"/>
  <c r="B20" i="2"/>
  <c r="B21" i="2"/>
  <c r="B22" i="2"/>
  <c r="I52" i="11"/>
  <c r="H52" i="11"/>
  <c r="G52" i="11"/>
  <c r="F52" i="11"/>
  <c r="E52" i="11"/>
  <c r="D52" i="11"/>
  <c r="C52" i="11"/>
  <c r="I51" i="11"/>
  <c r="H51" i="11"/>
  <c r="G51" i="11"/>
  <c r="F51" i="11"/>
  <c r="E51" i="11"/>
  <c r="D51" i="11"/>
  <c r="C51" i="11"/>
  <c r="C18" i="11"/>
  <c r="D18" i="11"/>
  <c r="E18" i="11"/>
  <c r="F18" i="11"/>
  <c r="G18" i="11"/>
  <c r="H18" i="11"/>
  <c r="I18" i="11"/>
  <c r="C17" i="11"/>
  <c r="D17" i="11"/>
  <c r="E17" i="11"/>
  <c r="F17" i="11"/>
  <c r="G17" i="11"/>
  <c r="H17" i="11"/>
  <c r="I17" i="11"/>
  <c r="C14" i="10"/>
  <c r="D14" i="10"/>
  <c r="E14" i="10"/>
  <c r="F14" i="10"/>
  <c r="G14" i="10"/>
  <c r="H14" i="10"/>
  <c r="I14" i="10"/>
  <c r="J14" i="10"/>
  <c r="C15" i="10"/>
  <c r="D15" i="10"/>
  <c r="E15" i="10"/>
  <c r="F15" i="10"/>
  <c r="G15" i="10"/>
  <c r="H15" i="10"/>
  <c r="I15" i="10"/>
  <c r="J15" i="10"/>
  <c r="C16" i="10"/>
  <c r="D16" i="10"/>
  <c r="E16" i="10"/>
  <c r="F16" i="10"/>
  <c r="G16" i="10"/>
  <c r="H16" i="10"/>
  <c r="I16" i="10"/>
  <c r="J16" i="10"/>
  <c r="C17" i="10"/>
  <c r="D17" i="10"/>
  <c r="E17" i="10"/>
  <c r="F17" i="10"/>
  <c r="G17" i="10"/>
  <c r="H17" i="10"/>
  <c r="I17" i="10"/>
  <c r="J17" i="10"/>
  <c r="C18" i="10"/>
  <c r="D18" i="10"/>
  <c r="E18" i="10"/>
  <c r="F18" i="10"/>
  <c r="G18" i="10"/>
  <c r="H18" i="10"/>
  <c r="I18" i="10"/>
  <c r="J18" i="10"/>
  <c r="C19" i="10"/>
  <c r="D19" i="10"/>
  <c r="E19" i="10"/>
  <c r="F19" i="10"/>
  <c r="G19" i="10"/>
  <c r="H19" i="10"/>
  <c r="I19" i="10"/>
  <c r="J19" i="10"/>
  <c r="C20" i="10"/>
  <c r="D20" i="10"/>
  <c r="E20" i="10"/>
  <c r="F20" i="10"/>
  <c r="G20" i="10"/>
  <c r="H20" i="10"/>
  <c r="I20" i="10"/>
  <c r="J20" i="10"/>
  <c r="C21" i="10"/>
  <c r="D21" i="10"/>
  <c r="E21" i="10"/>
  <c r="F21" i="10"/>
  <c r="G21" i="10"/>
  <c r="H21" i="10"/>
  <c r="I21" i="10"/>
  <c r="J21" i="10"/>
  <c r="C22" i="10"/>
  <c r="D22" i="10"/>
  <c r="E22" i="10"/>
  <c r="F22" i="10"/>
  <c r="G22" i="10"/>
  <c r="H22" i="10"/>
  <c r="I22" i="10"/>
  <c r="J22" i="10"/>
  <c r="C23" i="10"/>
  <c r="D23" i="10"/>
  <c r="E23" i="10"/>
  <c r="F23" i="10"/>
  <c r="G23" i="10"/>
  <c r="H23" i="10"/>
  <c r="I23" i="10"/>
  <c r="J23" i="10"/>
  <c r="B15" i="10"/>
  <c r="B16" i="10"/>
  <c r="B17" i="10"/>
  <c r="B18" i="10"/>
  <c r="B19" i="10"/>
  <c r="B20" i="10"/>
  <c r="B21" i="10"/>
  <c r="B22" i="10"/>
  <c r="B23" i="10"/>
  <c r="B14" i="10"/>
  <c r="B6" i="9"/>
  <c r="B48" i="9"/>
  <c r="B31" i="9" s="1"/>
  <c r="B49" i="9"/>
  <c r="B32" i="9" s="1"/>
  <c r="B50" i="9"/>
  <c r="B51" i="9"/>
  <c r="B34" i="9" s="1"/>
  <c r="B52" i="9"/>
  <c r="B35" i="9" s="1"/>
  <c r="B53" i="9"/>
  <c r="B36" i="9" s="1"/>
  <c r="B54" i="9"/>
  <c r="B37" i="9" s="1"/>
  <c r="B55" i="9"/>
  <c r="B38" i="9" s="1"/>
  <c r="B56" i="9"/>
  <c r="B39" i="9" s="1"/>
  <c r="B57" i="9"/>
  <c r="B40" i="9" s="1"/>
  <c r="B58" i="9"/>
  <c r="B41" i="9" s="1"/>
  <c r="B59" i="9"/>
  <c r="B42" i="9" s="1"/>
  <c r="B60" i="9"/>
  <c r="B43" i="9" s="1"/>
  <c r="B61" i="9"/>
  <c r="B44" i="9" s="1"/>
  <c r="B62" i="9"/>
  <c r="B45" i="9" s="1"/>
  <c r="B47" i="9"/>
  <c r="B30" i="9" s="1"/>
  <c r="B15" i="2" l="1"/>
  <c r="F34" i="11"/>
  <c r="N3" i="3"/>
  <c r="L3" i="3"/>
  <c r="C34" i="11"/>
  <c r="I34" i="11"/>
  <c r="H35" i="11"/>
  <c r="G35" i="11"/>
  <c r="H3" i="3"/>
  <c r="B4" i="2"/>
  <c r="B3" i="2" s="1"/>
  <c r="B51" i="11"/>
  <c r="B23" i="19"/>
  <c r="B11" i="17"/>
  <c r="B17" i="11"/>
  <c r="E35" i="11"/>
  <c r="B20" i="11"/>
  <c r="B35" i="11" s="1"/>
  <c r="D34" i="11"/>
  <c r="B9" i="3"/>
  <c r="M3" i="3"/>
  <c r="B8" i="3"/>
  <c r="B6" i="3"/>
  <c r="K3" i="3"/>
  <c r="J3" i="3"/>
  <c r="B19" i="3"/>
  <c r="B4" i="3"/>
  <c r="F3" i="3"/>
  <c r="B7" i="3"/>
  <c r="B5" i="3"/>
  <c r="I3" i="3"/>
  <c r="B11" i="3"/>
  <c r="G3" i="3"/>
  <c r="B3" i="1"/>
  <c r="B33" i="9"/>
  <c r="C32" i="15"/>
  <c r="E32" i="15"/>
  <c r="F32" i="15"/>
  <c r="H32" i="15"/>
  <c r="I32" i="15"/>
  <c r="C27" i="15"/>
  <c r="D27" i="15"/>
  <c r="E27" i="15"/>
  <c r="F27" i="15"/>
  <c r="G27" i="15"/>
  <c r="H27" i="15"/>
  <c r="I27" i="15"/>
  <c r="J27" i="15"/>
  <c r="K27" i="15"/>
  <c r="C21" i="15"/>
  <c r="D21" i="15"/>
  <c r="E21" i="15"/>
  <c r="F21" i="15"/>
  <c r="G21" i="15"/>
  <c r="H21" i="15"/>
  <c r="I21" i="15"/>
  <c r="J21" i="15"/>
  <c r="K21" i="15"/>
  <c r="C16" i="15"/>
  <c r="D16" i="15"/>
  <c r="E16" i="15"/>
  <c r="F16" i="15"/>
  <c r="G16" i="15"/>
  <c r="H16" i="15"/>
  <c r="I16" i="15"/>
  <c r="J16" i="15"/>
  <c r="K16" i="15"/>
  <c r="C10" i="15"/>
  <c r="D10" i="15"/>
  <c r="E10" i="15"/>
  <c r="F10" i="15"/>
  <c r="G10" i="15"/>
  <c r="H10" i="15"/>
  <c r="I10" i="15"/>
  <c r="K10" i="15"/>
  <c r="C5" i="15"/>
  <c r="D5" i="15"/>
  <c r="E5" i="15"/>
  <c r="F5" i="15"/>
  <c r="G5" i="15"/>
  <c r="H5" i="15"/>
  <c r="I5" i="15"/>
  <c r="J5" i="15"/>
  <c r="K5" i="15"/>
  <c r="B5" i="15"/>
  <c r="B4" i="16"/>
  <c r="B5" i="16"/>
  <c r="B6" i="16"/>
  <c r="B7" i="16"/>
  <c r="B3" i="16"/>
  <c r="B27" i="15" l="1"/>
  <c r="B10" i="15"/>
  <c r="B34" i="11"/>
  <c r="B3" i="3"/>
  <c r="B16" i="15"/>
  <c r="B21" i="15"/>
  <c r="B32" i="15"/>
  <c r="D8" i="20"/>
  <c r="C4" i="20"/>
  <c r="H9" i="20"/>
  <c r="I5" i="20"/>
  <c r="E8" i="20"/>
  <c r="J3" i="20"/>
  <c r="F6" i="20"/>
  <c r="G8" i="20"/>
  <c r="F5" i="20"/>
  <c r="K8" i="20"/>
  <c r="G5" i="20"/>
  <c r="D5" i="20"/>
  <c r="J10" i="20"/>
  <c r="E9" i="20"/>
  <c r="K10" i="20"/>
  <c r="C6" i="20"/>
  <c r="G6" i="20"/>
  <c r="J6" i="20"/>
  <c r="H7" i="20"/>
  <c r="C5" i="20"/>
  <c r="G9" i="20"/>
  <c r="I3" i="20"/>
  <c r="E6" i="20"/>
  <c r="F4" i="20"/>
  <c r="J9" i="20"/>
  <c r="K9" i="20"/>
  <c r="I6" i="20"/>
  <c r="K5" i="20"/>
  <c r="I4" i="20"/>
  <c r="D3" i="20"/>
  <c r="H8" i="20"/>
  <c r="I8" i="20"/>
  <c r="K6" i="20"/>
  <c r="E3" i="20"/>
  <c r="F3" i="20"/>
  <c r="J8" i="20"/>
  <c r="H6" i="20"/>
  <c r="D4" i="20"/>
  <c r="C9" i="20"/>
  <c r="C8" i="20"/>
  <c r="E4" i="20"/>
  <c r="J7" i="20"/>
  <c r="G10" i="20"/>
  <c r="D6" i="20"/>
  <c r="H5" i="20"/>
  <c r="I9" i="20"/>
  <c r="D9" i="20"/>
  <c r="C10" i="20"/>
  <c r="C3" i="20"/>
  <c r="I7" i="20"/>
  <c r="E10" i="20"/>
  <c r="J5" i="20"/>
  <c r="K7" i="20"/>
  <c r="C7" i="20"/>
  <c r="F9" i="20"/>
  <c r="D7" i="20"/>
  <c r="H3" i="20"/>
  <c r="G3" i="20"/>
  <c r="F10" i="20"/>
  <c r="K3" i="20"/>
  <c r="I10" i="20"/>
  <c r="J4" i="20"/>
  <c r="E5" i="20"/>
  <c r="F7" i="20"/>
  <c r="F8" i="20"/>
  <c r="K4" i="20"/>
  <c r="G4" i="20"/>
  <c r="H4" i="20"/>
  <c r="H10" i="20"/>
  <c r="E7" i="20"/>
  <c r="G7" i="20"/>
  <c r="D10" i="20"/>
  <c r="B3" i="20"/>
</calcChain>
</file>

<file path=xl/sharedStrings.xml><?xml version="1.0" encoding="utf-8"?>
<sst xmlns="http://schemas.openxmlformats.org/spreadsheetml/2006/main" count="834" uniqueCount="274">
  <si>
    <t>Total</t>
  </si>
  <si>
    <t xml:space="preserve">    Total</t>
  </si>
  <si>
    <t>Male</t>
  </si>
  <si>
    <t>Female</t>
  </si>
  <si>
    <t>Householder</t>
  </si>
  <si>
    <t>Spouse</t>
  </si>
  <si>
    <t>Other relative</t>
  </si>
  <si>
    <t>Never married</t>
  </si>
  <si>
    <t>Now married</t>
  </si>
  <si>
    <t>Widowed</t>
  </si>
  <si>
    <t>Divorced</t>
  </si>
  <si>
    <t>Separated</t>
  </si>
  <si>
    <t>American Samoa</t>
  </si>
  <si>
    <t>Guam</t>
  </si>
  <si>
    <t>CNMI</t>
  </si>
  <si>
    <t>Other Pacific</t>
  </si>
  <si>
    <t>Asia</t>
  </si>
  <si>
    <t>Not reported</t>
  </si>
  <si>
    <t>English</t>
  </si>
  <si>
    <t>Other languages</t>
  </si>
  <si>
    <t>Same house</t>
  </si>
  <si>
    <t>Pre-kindergarten</t>
  </si>
  <si>
    <t>Kindergarten</t>
  </si>
  <si>
    <t>Elementary (1-8)</t>
  </si>
  <si>
    <t>High school (1-4)</t>
  </si>
  <si>
    <t>College</t>
  </si>
  <si>
    <t>None</t>
  </si>
  <si>
    <t>Elementary 1 to 4 years</t>
  </si>
  <si>
    <t>Elementary 5 and 6 years</t>
  </si>
  <si>
    <t>Elementary 7 years</t>
  </si>
  <si>
    <t>Elementary 8 years</t>
  </si>
  <si>
    <t>High school 1 year</t>
  </si>
  <si>
    <t>High school 2 years</t>
  </si>
  <si>
    <t>High school 3 years</t>
  </si>
  <si>
    <t>High school 4 years</t>
  </si>
  <si>
    <t>College 1 to 3 years</t>
  </si>
  <si>
    <t>College 4 years</t>
  </si>
  <si>
    <t>College 5 and 6 years</t>
  </si>
  <si>
    <t>College 7 or more years</t>
  </si>
  <si>
    <t>Born outside</t>
  </si>
  <si>
    <t>In the Labor Force</t>
  </si>
  <si>
    <t>Not in the labor force</t>
  </si>
  <si>
    <t>Private wage and salary workers</t>
  </si>
  <si>
    <t>Federal government workers</t>
  </si>
  <si>
    <t>Local government workers</t>
  </si>
  <si>
    <t>Self employed workers</t>
  </si>
  <si>
    <t>Unpaid family workers</t>
  </si>
  <si>
    <t>Subsistence</t>
  </si>
  <si>
    <t>Service</t>
  </si>
  <si>
    <t>Construction</t>
  </si>
  <si>
    <t>Manufacturing</t>
  </si>
  <si>
    <t>Transportation</t>
  </si>
  <si>
    <t>Wholesale trade</t>
  </si>
  <si>
    <t>Retail trade</t>
  </si>
  <si>
    <t>Business /repair</t>
  </si>
  <si>
    <t>0-4</t>
  </si>
  <si>
    <t>5-9</t>
  </si>
  <si>
    <t>10-14</t>
  </si>
  <si>
    <t>15-19</t>
  </si>
  <si>
    <t>20-24</t>
  </si>
  <si>
    <t>25-29</t>
  </si>
  <si>
    <t>30-34</t>
  </si>
  <si>
    <t>35-44</t>
  </si>
  <si>
    <t>45-54</t>
  </si>
  <si>
    <t>55-59</t>
  </si>
  <si>
    <t>60-64</t>
  </si>
  <si>
    <t>65+</t>
  </si>
  <si>
    <t>Sex</t>
  </si>
  <si>
    <t>Marital Status</t>
  </si>
  <si>
    <t>Relationship</t>
  </si>
  <si>
    <t>Birthplace</t>
  </si>
  <si>
    <t>Father's Birthplace</t>
  </si>
  <si>
    <t>Residence in 1975</t>
  </si>
  <si>
    <t>Language</t>
  </si>
  <si>
    <t>Ethnicity</t>
  </si>
  <si>
    <t>Mother's Birthplace</t>
  </si>
  <si>
    <t>School Attendance</t>
  </si>
  <si>
    <t>Educational Attainment</t>
  </si>
  <si>
    <t>Vocational training</t>
  </si>
  <si>
    <t>Year of Arrival</t>
  </si>
  <si>
    <t>Employment Status</t>
  </si>
  <si>
    <t>Class of worker</t>
  </si>
  <si>
    <t>Occupation</t>
  </si>
  <si>
    <t xml:space="preserve">      Males</t>
  </si>
  <si>
    <t xml:space="preserve">    Females</t>
  </si>
  <si>
    <t xml:space="preserve">     Females</t>
  </si>
  <si>
    <t xml:space="preserve">     Males</t>
  </si>
  <si>
    <t xml:space="preserve">      Females</t>
  </si>
  <si>
    <t xml:space="preserve">   1979 or 1980</t>
  </si>
  <si>
    <t xml:space="preserve">   1977 or 1978</t>
  </si>
  <si>
    <t xml:space="preserve">   1975 or 1976</t>
  </si>
  <si>
    <t xml:space="preserve">   1973 or 1974</t>
  </si>
  <si>
    <t xml:space="preserve">   1971 or 1972</t>
  </si>
  <si>
    <t xml:space="preserve">   1960 to 1969</t>
  </si>
  <si>
    <t xml:space="preserve">   1950 to 1959</t>
  </si>
  <si>
    <t xml:space="preserve">   Before 1950</t>
  </si>
  <si>
    <t xml:space="preserve">   1970</t>
  </si>
  <si>
    <t xml:space="preserve">   Did subsistence only</t>
  </si>
  <si>
    <t xml:space="preserve">   Civilian Labor Force</t>
  </si>
  <si>
    <t xml:space="preserve">      Employed</t>
  </si>
  <si>
    <t xml:space="preserve">         Also did subsistenc</t>
  </si>
  <si>
    <t xml:space="preserve">          Percent</t>
  </si>
  <si>
    <t xml:space="preserve">       Total</t>
  </si>
  <si>
    <t>Labor Force in 19789</t>
  </si>
  <si>
    <t>Worked in 1979</t>
  </si>
  <si>
    <t xml:space="preserve">      50 to 52 weeks</t>
  </si>
  <si>
    <t xml:space="preserve">      40 to 49 weeks</t>
  </si>
  <si>
    <t xml:space="preserve">      1 to 39 weeks</t>
  </si>
  <si>
    <t xml:space="preserve">   Usually worked 35+ hours</t>
  </si>
  <si>
    <t>With unemployment in 1979</t>
  </si>
  <si>
    <t xml:space="preserve">   Mean weeks of unemployment</t>
  </si>
  <si>
    <t>Communic &amp; utilities</t>
  </si>
  <si>
    <t>Finance, insurance</t>
  </si>
  <si>
    <t>Entertainment, recreation</t>
  </si>
  <si>
    <t>Professional services</t>
  </si>
  <si>
    <t xml:space="preserve">   Health service</t>
  </si>
  <si>
    <t xml:space="preserve">   Other professional</t>
  </si>
  <si>
    <t xml:space="preserve">   Educational service</t>
  </si>
  <si>
    <t>Public administration</t>
  </si>
  <si>
    <t>Agriculture/fishing</t>
  </si>
  <si>
    <t>Industry</t>
  </si>
  <si>
    <t>Females and children</t>
  </si>
  <si>
    <t xml:space="preserve">     Females, 16+ years</t>
  </si>
  <si>
    <t>With own children &lt; 6</t>
  </si>
  <si>
    <t xml:space="preserve">       In the labor force</t>
  </si>
  <si>
    <t>With own children 6-17</t>
  </si>
  <si>
    <t>TTPI</t>
  </si>
  <si>
    <t xml:space="preserve">   Kosrae</t>
  </si>
  <si>
    <t xml:space="preserve">   Marshall Islands</t>
  </si>
  <si>
    <t xml:space="preserve">   Palau</t>
  </si>
  <si>
    <t xml:space="preserve">   Pohnpei</t>
  </si>
  <si>
    <t xml:space="preserve">   Chuuk</t>
  </si>
  <si>
    <t xml:space="preserve">   Yap</t>
  </si>
  <si>
    <t xml:space="preserve">   Western Samoa</t>
  </si>
  <si>
    <t xml:space="preserve">   Tonga</t>
  </si>
  <si>
    <t xml:space="preserve">   Japan and Okinawa</t>
  </si>
  <si>
    <t xml:space="preserve">   Korea</t>
  </si>
  <si>
    <t xml:space="preserve">   Philippines</t>
  </si>
  <si>
    <t>United States</t>
  </si>
  <si>
    <t xml:space="preserve">   California</t>
  </si>
  <si>
    <t xml:space="preserve">   Hawaii</t>
  </si>
  <si>
    <t>Elsewhere</t>
  </si>
  <si>
    <t xml:space="preserve">   Chamorro</t>
  </si>
  <si>
    <t xml:space="preserve">   Japanese</t>
  </si>
  <si>
    <t xml:space="preserve">   Kosraean</t>
  </si>
  <si>
    <t xml:space="preserve">   Marshallese</t>
  </si>
  <si>
    <t xml:space="preserve">   Mortlockese</t>
  </si>
  <si>
    <t xml:space="preserve">   Palauan</t>
  </si>
  <si>
    <t xml:space="preserve">   Philippines Languages</t>
  </si>
  <si>
    <t xml:space="preserve">   Pohnpeian/Ping/Mokil</t>
  </si>
  <si>
    <t xml:space="preserve">   Polynesian Lang (exc Samoan)</t>
  </si>
  <si>
    <t xml:space="preserve">   Chuukese</t>
  </si>
  <si>
    <t xml:space="preserve">   Yapese</t>
  </si>
  <si>
    <t xml:space="preserve">   Others</t>
  </si>
  <si>
    <t xml:space="preserve">   American Samoa</t>
  </si>
  <si>
    <t xml:space="preserve">   Guam</t>
  </si>
  <si>
    <t xml:space="preserve">   CNMI</t>
  </si>
  <si>
    <t xml:space="preserve">   TTPI</t>
  </si>
  <si>
    <t xml:space="preserve">      Kosrae</t>
  </si>
  <si>
    <t xml:space="preserve">      Marshall Islands</t>
  </si>
  <si>
    <t xml:space="preserve">      Palau</t>
  </si>
  <si>
    <t xml:space="preserve">      Pohnpei</t>
  </si>
  <si>
    <t xml:space="preserve">      Chuuk</t>
  </si>
  <si>
    <t xml:space="preserve">      Yap</t>
  </si>
  <si>
    <t xml:space="preserve">   Other Pacific</t>
  </si>
  <si>
    <t xml:space="preserve">      Tonga</t>
  </si>
  <si>
    <t xml:space="preserve">      Western Samoa</t>
  </si>
  <si>
    <t xml:space="preserve">   Asia</t>
  </si>
  <si>
    <t xml:space="preserve">      Korea</t>
  </si>
  <si>
    <t xml:space="preserve">      Philippines</t>
  </si>
  <si>
    <t xml:space="preserve">   United States</t>
  </si>
  <si>
    <t xml:space="preserve">      California</t>
  </si>
  <si>
    <t xml:space="preserve">      Hawaii</t>
  </si>
  <si>
    <t xml:space="preserve">   Elsewhere</t>
  </si>
  <si>
    <t xml:space="preserve">      Japan and Okinawa</t>
  </si>
  <si>
    <t xml:space="preserve">        Public</t>
  </si>
  <si>
    <t xml:space="preserve">            Total, 3+ enrolled</t>
  </si>
  <si>
    <t xml:space="preserve">     Public</t>
  </si>
  <si>
    <t>Percent High School Grads</t>
  </si>
  <si>
    <t>Percent BA/BS or more</t>
  </si>
  <si>
    <t>Single ethnic group</t>
  </si>
  <si>
    <t xml:space="preserve">   Asian</t>
  </si>
  <si>
    <t xml:space="preserve">      Filipino</t>
  </si>
  <si>
    <t xml:space="preserve">      Japanese</t>
  </si>
  <si>
    <t xml:space="preserve">      Koreans</t>
  </si>
  <si>
    <t xml:space="preserve">   Nukuoro/Kapinga</t>
  </si>
  <si>
    <t xml:space="preserve">   Pingelapese/Mokilese</t>
  </si>
  <si>
    <t xml:space="preserve">   Pohnpeian</t>
  </si>
  <si>
    <t xml:space="preserve">   European</t>
  </si>
  <si>
    <t xml:space="preserve">      Irish</t>
  </si>
  <si>
    <t xml:space="preserve">   Other Single group</t>
  </si>
  <si>
    <t>Multiple Ethnic Group</t>
  </si>
  <si>
    <t xml:space="preserve">   Other PI and other</t>
  </si>
  <si>
    <t>Child</t>
  </si>
  <si>
    <t>Grandchild</t>
  </si>
  <si>
    <t>Parent</t>
  </si>
  <si>
    <t>Nonrelatives</t>
  </si>
  <si>
    <t xml:space="preserve">    In Group Quarters</t>
  </si>
  <si>
    <t>Noninmates</t>
  </si>
  <si>
    <t xml:space="preserve">   Military quarters</t>
  </si>
  <si>
    <t xml:space="preserve">   College dormitory</t>
  </si>
  <si>
    <t xml:space="preserve">   Other  </t>
  </si>
  <si>
    <t xml:space="preserve">   Family householder</t>
  </si>
  <si>
    <t xml:space="preserve">   Nonfamily Male</t>
  </si>
  <si>
    <t xml:space="preserve">   Nonfamily Females</t>
  </si>
  <si>
    <t xml:space="preserve">   Consensual</t>
  </si>
  <si>
    <t>Complete Program</t>
  </si>
  <si>
    <t xml:space="preserve">   Business school</t>
  </si>
  <si>
    <t xml:space="preserve">   High school</t>
  </si>
  <si>
    <t xml:space="preserve">   Place of work</t>
  </si>
  <si>
    <t xml:space="preserve">   Other school</t>
  </si>
  <si>
    <t xml:space="preserve">   Not reported</t>
  </si>
  <si>
    <t xml:space="preserve">  Persons 16 to 64 yrs</t>
  </si>
  <si>
    <t>Note: Total Persons includes persons not reporting place of birth.</t>
  </si>
  <si>
    <t xml:space="preserve">   Nondurable goods</t>
  </si>
  <si>
    <t xml:space="preserve">   Durable goods</t>
  </si>
  <si>
    <t xml:space="preserve">   In Households</t>
  </si>
  <si>
    <t>Different house in CNMI</t>
  </si>
  <si>
    <t>Outside CNMI</t>
  </si>
  <si>
    <t>Managerial and Professionals</t>
  </si>
  <si>
    <t>Technicians, Sales, Administrative support</t>
  </si>
  <si>
    <t>Farming, fishing, forestry</t>
  </si>
  <si>
    <t>Precision production, crafts and repair</t>
  </si>
  <si>
    <t>Operators, fabricators, Laborers</t>
  </si>
  <si>
    <t>Primarily subsistence activities</t>
  </si>
  <si>
    <t xml:space="preserve">   Executive, administrative, managerial</t>
  </si>
  <si>
    <t xml:space="preserve">   Professional specialties</t>
  </si>
  <si>
    <t xml:space="preserve">   Technicians </t>
  </si>
  <si>
    <t xml:space="preserve">   Sales </t>
  </si>
  <si>
    <t xml:space="preserve">   Administratiev support</t>
  </si>
  <si>
    <t xml:space="preserve">   Private household</t>
  </si>
  <si>
    <t xml:space="preserve">   Protective service</t>
  </si>
  <si>
    <t xml:space="preserve">   Other services</t>
  </si>
  <si>
    <t xml:space="preserve">   Machine operators, assemblers, inspectors</t>
  </si>
  <si>
    <t xml:space="preserve">   Transportation and material moving</t>
  </si>
  <si>
    <t xml:space="preserve">   Handlers, equipment cleaners, helpers, laborers</t>
  </si>
  <si>
    <t>Fertility</t>
  </si>
  <si>
    <t xml:space="preserve">    Females, 15+ years</t>
  </si>
  <si>
    <t>Children ever born</t>
  </si>
  <si>
    <t xml:space="preserve">   per 1,000 females</t>
  </si>
  <si>
    <t>Children still alive</t>
  </si>
  <si>
    <t>Births last year</t>
  </si>
  <si>
    <t>. . .</t>
  </si>
  <si>
    <t xml:space="preserve">      Unemployed</t>
  </si>
  <si>
    <t>Inmates of:</t>
  </si>
  <si>
    <t xml:space="preserve">   Correction insitution</t>
  </si>
  <si>
    <t xml:space="preserve">   Other institution</t>
  </si>
  <si>
    <t>Table 1. Sex by Age, Kosrae: 1980</t>
  </si>
  <si>
    <t>Table 2. Relationship by Age, Kosrae: 1980</t>
  </si>
  <si>
    <t>Table 3. Marital Status by Age, Kosrae: 1980</t>
  </si>
  <si>
    <t>Table 3A. Fertility by Age, Kosrae: 1980</t>
  </si>
  <si>
    <t>Table 4. Birthplace by Age, Kosrae: 1980</t>
  </si>
  <si>
    <t>Table 5. Father's Birthplace by Age, Kosrae: 1980</t>
  </si>
  <si>
    <t>Table 6. Mother's Birthplace by Age, Kosrae: 1980</t>
  </si>
  <si>
    <t>Table 7. Ethnicity by Age, Kosrae: 1980</t>
  </si>
  <si>
    <t>Table 8. Language Spoken at Home by Age, Kosrae: 1980</t>
  </si>
  <si>
    <t>Table 9. Residence in 1975 by Age, Kosrae: 1980</t>
  </si>
  <si>
    <t>Table 10. School Attendance by Age, Kosrae: 1980</t>
  </si>
  <si>
    <t>Table 11. Educational Attainment by Age, Kosrae: 1980</t>
  </si>
  <si>
    <t>Table 12. Vocational Training by Age, Kosrae: 1980</t>
  </si>
  <si>
    <t>Table 15. Employment Status by Age, Kosrae: 1980</t>
  </si>
  <si>
    <t>Table 16. Females in Labor Force with Children by Age, Kosrae: 1980</t>
  </si>
  <si>
    <t>Table 17. Class of Worker by Age, Kosrae: 1980</t>
  </si>
  <si>
    <t>Table 18. Occupation by Age, Kosrae: 1980</t>
  </si>
  <si>
    <t>Table 19. Industry by Age, Kosrae: 1980</t>
  </si>
  <si>
    <t>Table 20. Labor Force Status in 1979 by Age, Kosrae: 1980</t>
  </si>
  <si>
    <t>Source: 1980 Kosrae Detailed Social and Economic Characteristics</t>
  </si>
  <si>
    <t>Table 13. Year of Arrival by Age, Kosrae: 1980</t>
  </si>
  <si>
    <t>Born in Kosrae</t>
  </si>
  <si>
    <t xml:space="preserve">TFR ==&gt; </t>
  </si>
  <si>
    <t>35+</t>
  </si>
  <si>
    <t>16-19</t>
  </si>
  <si>
    <t>1980 Kosrae by Age</t>
  </si>
  <si>
    <t>Table of Contents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</si>
</sst>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4" x14ac:knownFonts="1">
    <font>
      <sz val="10"/>
      <name val="Arial"/>
    </font>
    <font>
      <sz val="8"/>
      <name val="Times New Roman"/>
      <family val="1"/>
    </font>
    <font>
      <sz val="28"/>
      <name val="Arial"/>
      <family val="2"/>
    </font>
    <font>
      <u/>
      <sz val="10"/>
      <color theme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1" fillId="0" borderId="0" xfId="0" applyFont="1" applyAlignment="1">
      <alignment horizontal="left"/>
    </xf>
    <xf numFmtId="3" fontId="1" fillId="0" borderId="0" xfId="0" applyNumberFormat="1" applyFont="1" applyAlignment="1">
      <alignment horizontal="right"/>
    </xf>
    <xf numFmtId="3" fontId="1" fillId="0" borderId="0" xfId="0" applyNumberFormat="1" applyFont="1"/>
    <xf numFmtId="0" fontId="1" fillId="0" borderId="0" xfId="0" applyFont="1"/>
    <xf numFmtId="49" fontId="1" fillId="0" borderId="0" xfId="0" applyNumberFormat="1" applyFont="1" applyAlignment="1">
      <alignment horizontal="left"/>
    </xf>
    <xf numFmtId="49" fontId="1" fillId="0" borderId="0" xfId="0" applyNumberFormat="1" applyFont="1"/>
    <xf numFmtId="49" fontId="1" fillId="0" borderId="1" xfId="0" applyNumberFormat="1" applyFont="1" applyBorder="1" applyAlignment="1">
      <alignment horizontal="left"/>
    </xf>
    <xf numFmtId="49" fontId="1" fillId="0" borderId="2" xfId="0" applyNumberFormat="1" applyFont="1" applyBorder="1" applyAlignment="1">
      <alignment horizontal="right"/>
    </xf>
    <xf numFmtId="49" fontId="1" fillId="0" borderId="3" xfId="0" applyNumberFormat="1" applyFont="1" applyBorder="1" applyAlignment="1">
      <alignment horizontal="right"/>
    </xf>
    <xf numFmtId="164" fontId="1" fillId="0" borderId="0" xfId="0" applyNumberFormat="1" applyFont="1" applyAlignment="1">
      <alignment horizontal="right"/>
    </xf>
    <xf numFmtId="0" fontId="1" fillId="0" borderId="4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3" fillId="0" borderId="0" xfId="1" applyAlignment="1">
      <alignment horizontal="left"/>
    </xf>
    <xf numFmtId="0" fontId="3" fillId="0" borderId="0" xfId="1" quotePrefix="1" applyAlignment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2A6BF8-9945-45A3-8BEC-A156830325F3}">
  <dimension ref="A1:G40"/>
  <sheetViews>
    <sheetView tabSelected="1" workbookViewId="0">
      <selection activeCell="A19" sqref="A19:G19"/>
    </sheetView>
  </sheetViews>
  <sheetFormatPr defaultRowHeight="13.2" x14ac:dyDescent="0.25"/>
  <sheetData>
    <row r="1" spans="1:7" x14ac:dyDescent="0.25">
      <c r="A1" s="12" t="s">
        <v>272</v>
      </c>
      <c r="B1" s="12"/>
      <c r="C1" s="12"/>
      <c r="D1" s="12"/>
      <c r="E1" s="12"/>
      <c r="F1" s="12"/>
      <c r="G1" s="12"/>
    </row>
    <row r="2" spans="1:7" x14ac:dyDescent="0.25">
      <c r="A2" s="12"/>
      <c r="B2" s="12"/>
      <c r="C2" s="12"/>
      <c r="D2" s="12"/>
      <c r="E2" s="12"/>
      <c r="F2" s="12"/>
      <c r="G2" s="12"/>
    </row>
    <row r="3" spans="1:7" x14ac:dyDescent="0.25">
      <c r="A3" s="12"/>
      <c r="B3" s="12"/>
      <c r="C3" s="12"/>
      <c r="D3" s="12"/>
      <c r="E3" s="12"/>
      <c r="F3" s="12"/>
      <c r="G3" s="12"/>
    </row>
    <row r="4" spans="1:7" x14ac:dyDescent="0.25">
      <c r="A4" s="12" t="s">
        <v>273</v>
      </c>
      <c r="B4" s="12"/>
      <c r="C4" s="12"/>
      <c r="D4" s="12"/>
      <c r="E4" s="12"/>
      <c r="F4" s="12"/>
      <c r="G4" s="12"/>
    </row>
    <row r="5" spans="1:7" x14ac:dyDescent="0.25">
      <c r="A5" s="12"/>
      <c r="B5" s="12"/>
      <c r="C5" s="12"/>
      <c r="D5" s="12"/>
      <c r="E5" s="12"/>
      <c r="F5" s="12"/>
      <c r="G5" s="12"/>
    </row>
    <row r="6" spans="1:7" x14ac:dyDescent="0.25">
      <c r="A6" s="12"/>
      <c r="B6" s="12"/>
      <c r="C6" s="12"/>
      <c r="D6" s="12"/>
      <c r="E6" s="12"/>
      <c r="F6" s="12"/>
      <c r="G6" s="12"/>
    </row>
    <row r="7" spans="1:7" x14ac:dyDescent="0.25">
      <c r="A7" s="15" t="str">
        <f>'KOSRAE 1980 Age and sex'!A1</f>
        <v>Table 1. Sex by Age, Kosrae: 1980</v>
      </c>
      <c r="B7" s="14"/>
      <c r="C7" s="14"/>
      <c r="D7" s="14"/>
      <c r="E7" s="14"/>
      <c r="F7" s="14"/>
      <c r="G7" s="14"/>
    </row>
    <row r="8" spans="1:7" x14ac:dyDescent="0.25">
      <c r="A8" s="14" t="str">
        <f>Relationship!A1</f>
        <v>Table 2. Relationship by Age, Kosrae: 1980</v>
      </c>
      <c r="B8" s="14"/>
      <c r="C8" s="14"/>
      <c r="D8" s="14"/>
      <c r="E8" s="14"/>
      <c r="F8" s="14"/>
      <c r="G8" s="14"/>
    </row>
    <row r="9" spans="1:7" x14ac:dyDescent="0.25">
      <c r="A9" s="15" t="str">
        <f>'Marital status'!A1</f>
        <v>Table 3. Marital Status by Age, Kosrae: 1980</v>
      </c>
      <c r="B9" s="14"/>
      <c r="C9" s="14"/>
      <c r="D9" s="14"/>
      <c r="E9" s="14"/>
      <c r="F9" s="14"/>
      <c r="G9" s="14"/>
    </row>
    <row r="10" spans="1:7" x14ac:dyDescent="0.25">
      <c r="A10" s="14" t="str">
        <f>Birthplace!A1</f>
        <v>Table 4. Birthplace by Age, Kosrae: 1980</v>
      </c>
      <c r="B10" s="14"/>
      <c r="C10" s="14"/>
      <c r="D10" s="14"/>
      <c r="E10" s="14"/>
      <c r="F10" s="14"/>
      <c r="G10" s="14"/>
    </row>
    <row r="11" spans="1:7" x14ac:dyDescent="0.25">
      <c r="A11" s="15" t="str">
        <f>'Father''s Birthplace'!A1</f>
        <v>Table 5. Father's Birthplace by Age, Kosrae: 1980</v>
      </c>
      <c r="B11" s="14"/>
      <c r="C11" s="14"/>
      <c r="D11" s="14"/>
      <c r="E11" s="14"/>
      <c r="F11" s="14"/>
      <c r="G11" s="14"/>
    </row>
    <row r="12" spans="1:7" x14ac:dyDescent="0.25">
      <c r="A12" s="15" t="str">
        <f>'Mother''s Birthplace'!A1</f>
        <v>Table 6. Mother's Birthplace by Age, Kosrae: 1980</v>
      </c>
      <c r="B12" s="14"/>
      <c r="C12" s="14"/>
      <c r="D12" s="14"/>
      <c r="E12" s="14"/>
      <c r="F12" s="14"/>
      <c r="G12" s="14"/>
    </row>
    <row r="13" spans="1:7" x14ac:dyDescent="0.25">
      <c r="A13" s="14" t="str">
        <f>Ethnicity!A1</f>
        <v>Table 7. Ethnicity by Age, Kosrae: 1980</v>
      </c>
      <c r="B13" s="14"/>
      <c r="C13" s="14"/>
      <c r="D13" s="14"/>
      <c r="E13" s="14"/>
      <c r="F13" s="14"/>
      <c r="G13" s="14"/>
    </row>
    <row r="14" spans="1:7" x14ac:dyDescent="0.25">
      <c r="A14" s="14" t="str">
        <f>Language!A1</f>
        <v>Table 8. Language Spoken at Home by Age, Kosrae: 1980</v>
      </c>
      <c r="B14" s="14"/>
      <c r="C14" s="14"/>
      <c r="D14" s="14"/>
      <c r="E14" s="14"/>
      <c r="F14" s="14"/>
      <c r="G14" s="14"/>
    </row>
    <row r="15" spans="1:7" x14ac:dyDescent="0.25">
      <c r="A15" s="15" t="str">
        <f>'Res in 1975'!A1</f>
        <v>Table 9. Residence in 1975 by Age, Kosrae: 1980</v>
      </c>
      <c r="B15" s="14"/>
      <c r="C15" s="14"/>
      <c r="D15" s="14"/>
      <c r="E15" s="14"/>
      <c r="F15" s="14"/>
      <c r="G15" s="14"/>
    </row>
    <row r="16" spans="1:7" x14ac:dyDescent="0.25">
      <c r="A16" s="14" t="str">
        <f>Schooling!A1</f>
        <v>Table 10. School Attendance by Age, Kosrae: 1980</v>
      </c>
      <c r="B16" s="14"/>
      <c r="C16" s="14"/>
      <c r="D16" s="14"/>
      <c r="E16" s="14"/>
      <c r="F16" s="14"/>
      <c r="G16" s="14"/>
    </row>
    <row r="17" spans="1:7" x14ac:dyDescent="0.25">
      <c r="A17" s="15" t="str">
        <f>'Educational Attainment'!A1</f>
        <v>Table 11. Educational Attainment by Age, Kosrae: 1980</v>
      </c>
      <c r="B17" s="14"/>
      <c r="C17" s="14"/>
      <c r="D17" s="14"/>
      <c r="E17" s="14"/>
      <c r="F17" s="14"/>
      <c r="G17" s="14"/>
    </row>
    <row r="18" spans="1:7" x14ac:dyDescent="0.25">
      <c r="A18" s="15" t="str">
        <f>'Vocational Training'!A1</f>
        <v>Table 12. Vocational Training by Age, Kosrae: 1980</v>
      </c>
      <c r="B18" s="14"/>
      <c r="C18" s="14"/>
      <c r="D18" s="14"/>
      <c r="E18" s="14"/>
      <c r="F18" s="14"/>
      <c r="G18" s="14"/>
    </row>
    <row r="19" spans="1:7" x14ac:dyDescent="0.25">
      <c r="A19" s="15" t="str">
        <f>'Year of Arrival'!A1</f>
        <v>Table 13. Year of Arrival by Age, Kosrae: 1980</v>
      </c>
      <c r="B19" s="14"/>
      <c r="C19" s="14"/>
      <c r="D19" s="14"/>
      <c r="E19" s="14"/>
      <c r="F19" s="14"/>
      <c r="G19" s="14"/>
    </row>
    <row r="20" spans="1:7" x14ac:dyDescent="0.25">
      <c r="A20" s="15" t="str">
        <f>'Employment Status'!A1</f>
        <v>Table 15. Employment Status by Age, Kosrae: 1980</v>
      </c>
      <c r="B20" s="14"/>
      <c r="C20" s="14"/>
      <c r="D20" s="14"/>
      <c r="E20" s="14"/>
      <c r="F20" s="14"/>
      <c r="G20" s="14"/>
    </row>
    <row r="21" spans="1:7" x14ac:dyDescent="0.25">
      <c r="A21" s="15" t="str">
        <f>'Work Last Week'!A1</f>
        <v>Table 16. Females in Labor Force with Children by Age, Kosrae: 1980</v>
      </c>
      <c r="B21" s="14"/>
      <c r="C21" s="14"/>
      <c r="D21" s="14"/>
      <c r="E21" s="14"/>
      <c r="F21" s="14"/>
      <c r="G21" s="14"/>
    </row>
    <row r="22" spans="1:7" x14ac:dyDescent="0.25">
      <c r="A22" s="15" t="str">
        <f>'Class of worker'!A1</f>
        <v>Table 17. Class of Worker by Age, Kosrae: 1980</v>
      </c>
      <c r="B22" s="14"/>
      <c r="C22" s="14"/>
      <c r="D22" s="14"/>
      <c r="E22" s="14"/>
      <c r="F22" s="14"/>
      <c r="G22" s="14"/>
    </row>
    <row r="23" spans="1:7" x14ac:dyDescent="0.25">
      <c r="A23" s="14" t="str">
        <f>Occupation!A1</f>
        <v>Table 18. Occupation by Age, Kosrae: 1980</v>
      </c>
      <c r="B23" s="14"/>
      <c r="C23" s="14"/>
      <c r="D23" s="14"/>
      <c r="E23" s="14"/>
      <c r="F23" s="14"/>
      <c r="G23" s="14"/>
    </row>
    <row r="24" spans="1:7" x14ac:dyDescent="0.25">
      <c r="A24" s="14" t="str">
        <f>Industry!A1</f>
        <v>Table 19. Industry by Age, Kosrae: 1980</v>
      </c>
      <c r="B24" s="14"/>
      <c r="C24" s="14"/>
      <c r="D24" s="14"/>
      <c r="E24" s="14"/>
      <c r="F24" s="14"/>
      <c r="G24" s="14"/>
    </row>
    <row r="25" spans="1:7" x14ac:dyDescent="0.25">
      <c r="A25" s="15" t="str">
        <f>'Work in 1979'!A1</f>
        <v>Table 20. Labor Force Status in 1979 by Age, Kosrae: 1980</v>
      </c>
      <c r="B25" s="14"/>
      <c r="C25" s="14"/>
      <c r="D25" s="14"/>
      <c r="E25" s="14"/>
      <c r="F25" s="14"/>
      <c r="G25" s="14"/>
    </row>
    <row r="26" spans="1:7" x14ac:dyDescent="0.25">
      <c r="A26" s="13"/>
      <c r="B26" s="13"/>
      <c r="C26" s="13"/>
      <c r="D26" s="13"/>
      <c r="E26" s="13"/>
      <c r="F26" s="13"/>
      <c r="G26" s="13"/>
    </row>
    <row r="27" spans="1:7" x14ac:dyDescent="0.25">
      <c r="A27" s="13"/>
      <c r="B27" s="13"/>
      <c r="C27" s="13"/>
      <c r="D27" s="13"/>
      <c r="E27" s="13"/>
      <c r="F27" s="13"/>
      <c r="G27" s="13"/>
    </row>
    <row r="28" spans="1:7" x14ac:dyDescent="0.25">
      <c r="A28" s="13"/>
      <c r="B28" s="13"/>
      <c r="C28" s="13"/>
      <c r="D28" s="13"/>
      <c r="E28" s="13"/>
      <c r="F28" s="13"/>
      <c r="G28" s="13"/>
    </row>
    <row r="29" spans="1:7" x14ac:dyDescent="0.25">
      <c r="A29" s="13"/>
      <c r="B29" s="13"/>
      <c r="C29" s="13"/>
      <c r="D29" s="13"/>
      <c r="E29" s="13"/>
      <c r="F29" s="13"/>
      <c r="G29" s="13"/>
    </row>
    <row r="30" spans="1:7" x14ac:dyDescent="0.25">
      <c r="A30" s="13"/>
      <c r="B30" s="13"/>
      <c r="C30" s="13"/>
      <c r="D30" s="13"/>
      <c r="E30" s="13"/>
      <c r="F30" s="13"/>
      <c r="G30" s="13"/>
    </row>
    <row r="31" spans="1:7" x14ac:dyDescent="0.25">
      <c r="A31" s="13"/>
      <c r="B31" s="13"/>
      <c r="C31" s="13"/>
      <c r="D31" s="13"/>
      <c r="E31" s="13"/>
      <c r="F31" s="13"/>
      <c r="G31" s="13"/>
    </row>
    <row r="32" spans="1:7" x14ac:dyDescent="0.25">
      <c r="A32" s="13"/>
      <c r="B32" s="13"/>
      <c r="C32" s="13"/>
      <c r="D32" s="13"/>
      <c r="E32" s="13"/>
      <c r="F32" s="13"/>
      <c r="G32" s="13"/>
    </row>
    <row r="33" spans="1:7" x14ac:dyDescent="0.25">
      <c r="A33" s="13"/>
      <c r="B33" s="13"/>
      <c r="C33" s="13"/>
      <c r="D33" s="13"/>
      <c r="E33" s="13"/>
      <c r="F33" s="13"/>
      <c r="G33" s="13"/>
    </row>
    <row r="34" spans="1:7" x14ac:dyDescent="0.25">
      <c r="A34" s="13"/>
      <c r="B34" s="13"/>
      <c r="C34" s="13"/>
      <c r="D34" s="13"/>
      <c r="E34" s="13"/>
      <c r="F34" s="13"/>
      <c r="G34" s="13"/>
    </row>
    <row r="35" spans="1:7" x14ac:dyDescent="0.25">
      <c r="A35" s="13"/>
      <c r="B35" s="13"/>
      <c r="C35" s="13"/>
      <c r="D35" s="13"/>
      <c r="E35" s="13"/>
      <c r="F35" s="13"/>
      <c r="G35" s="13"/>
    </row>
    <row r="36" spans="1:7" x14ac:dyDescent="0.25">
      <c r="A36" s="13"/>
      <c r="B36" s="13"/>
      <c r="C36" s="13"/>
      <c r="D36" s="13"/>
      <c r="E36" s="13"/>
      <c r="F36" s="13"/>
      <c r="G36" s="13"/>
    </row>
    <row r="37" spans="1:7" x14ac:dyDescent="0.25">
      <c r="A37" s="13"/>
      <c r="B37" s="13"/>
      <c r="C37" s="13"/>
      <c r="D37" s="13"/>
      <c r="E37" s="13"/>
      <c r="F37" s="13"/>
      <c r="G37" s="13"/>
    </row>
    <row r="38" spans="1:7" x14ac:dyDescent="0.25">
      <c r="A38" s="13"/>
      <c r="B38" s="13"/>
      <c r="C38" s="13"/>
      <c r="D38" s="13"/>
      <c r="E38" s="13"/>
      <c r="F38" s="13"/>
      <c r="G38" s="13"/>
    </row>
    <row r="39" spans="1:7" x14ac:dyDescent="0.25">
      <c r="A39" s="13"/>
      <c r="B39" s="13"/>
      <c r="C39" s="13"/>
      <c r="D39" s="13"/>
      <c r="E39" s="13"/>
      <c r="F39" s="13"/>
      <c r="G39" s="13"/>
    </row>
    <row r="40" spans="1:7" x14ac:dyDescent="0.25">
      <c r="A40" s="13"/>
      <c r="B40" s="13"/>
      <c r="C40" s="13"/>
      <c r="D40" s="13"/>
      <c r="E40" s="13"/>
      <c r="F40" s="13"/>
      <c r="G40" s="13"/>
    </row>
  </sheetData>
  <mergeCells count="36">
    <mergeCell ref="A35:G35"/>
    <mergeCell ref="A36:G36"/>
    <mergeCell ref="A37:G37"/>
    <mergeCell ref="A38:G38"/>
    <mergeCell ref="A39:G39"/>
    <mergeCell ref="A40:G40"/>
    <mergeCell ref="A29:G29"/>
    <mergeCell ref="A30:G30"/>
    <mergeCell ref="A31:G31"/>
    <mergeCell ref="A32:G32"/>
    <mergeCell ref="A33:G33"/>
    <mergeCell ref="A34:G34"/>
    <mergeCell ref="A23:G23"/>
    <mergeCell ref="A24:G24"/>
    <mergeCell ref="A25:G25"/>
    <mergeCell ref="A26:G26"/>
    <mergeCell ref="A27:G27"/>
    <mergeCell ref="A28:G28"/>
    <mergeCell ref="A17:G17"/>
    <mergeCell ref="A18:G18"/>
    <mergeCell ref="A19:G19"/>
    <mergeCell ref="A20:G20"/>
    <mergeCell ref="A21:G21"/>
    <mergeCell ref="A22:G22"/>
    <mergeCell ref="A11:G11"/>
    <mergeCell ref="A12:G12"/>
    <mergeCell ref="A13:G13"/>
    <mergeCell ref="A14:G14"/>
    <mergeCell ref="A15:G15"/>
    <mergeCell ref="A16:G16"/>
    <mergeCell ref="A1:G3"/>
    <mergeCell ref="A4:G6"/>
    <mergeCell ref="A7:G7"/>
    <mergeCell ref="A8:G8"/>
    <mergeCell ref="A9:G9"/>
    <mergeCell ref="A10:G10"/>
  </mergeCells>
  <hyperlinks>
    <hyperlink ref="A7:G7" location="'KOSRAE 1980 Age and sex'!A1" display="'KOSRAE 1980 Age and sex'!A1" xr:uid="{D3233413-5989-4C4A-9A40-16F677FA5B9C}"/>
    <hyperlink ref="A8:G8" location="Relationship!A1" display="Relationship!A1" xr:uid="{7F9B07BB-C299-4FEE-A35F-5FCB3BCC5207}"/>
    <hyperlink ref="A9:G9" location="'Marital status'!A1" display="'Marital status'!A1" xr:uid="{21B629A9-C20A-4F76-8F8E-7C9C6B6275E4}"/>
    <hyperlink ref="A10:G10" location="Birthplace!A1" display="Birthplace!A1" xr:uid="{7757905E-D34D-4D6D-8AC1-BB6624FB4908}"/>
    <hyperlink ref="A11:G11" location="'Father''s Birthplace'!A1" display="'Father''s Birthplace'!A1" xr:uid="{B7183285-FF1A-4294-B74F-708F20CD4E37}"/>
    <hyperlink ref="A12:G12" location="'Mother''s Birthplace'!A1" display="'Mother''s Birthplace'!A1" xr:uid="{430814D8-1AE3-4A7D-8275-8D76BFB837DB}"/>
    <hyperlink ref="A13:G13" location="Ethnicity!A1" display="Ethnicity!A1" xr:uid="{B9DB2D33-447C-4BDD-BE8F-A205ED1B0D76}"/>
    <hyperlink ref="A14:G14" location="Language!A1" display="Language!A1" xr:uid="{56063830-3A80-4B51-AF2E-FA4037EA9911}"/>
    <hyperlink ref="A15:G15" location="'Res in 1975'!A1" display="'Res in 1975'!A1" xr:uid="{A1F0781F-6135-4A85-8090-9EA66E8F99CC}"/>
    <hyperlink ref="A16:G16" location="Schooling!A1" display="Schooling!A1" xr:uid="{887BBF3D-7F80-47E3-BA87-257E09B04805}"/>
    <hyperlink ref="A17:G17" location="'Educational Attainment'!A1" display="'Educational Attainment'!A1" xr:uid="{7C8DFAE4-6BDD-47CA-9366-74BED0A1677F}"/>
    <hyperlink ref="A18:G18" location="'Vocational Training'!A1" display="'Vocational Training'!A1" xr:uid="{D1E5FE15-906E-430E-963E-7B88AC407E37}"/>
    <hyperlink ref="A19:G19" location="'Year of Arrival'!A1" display="'Year of Arrival'!A1" xr:uid="{EB207148-0A5C-4E8E-A969-5585073847EC}"/>
    <hyperlink ref="A20:G20" location="'Employment Status'!A1" display="'Employment Status'!A1" xr:uid="{06200FDA-A410-463C-B6C5-5D22F65D8770}"/>
    <hyperlink ref="A21:G21" location="'Work Last Week'!A1" display="'Work Last Week'!A1" xr:uid="{AFD91CB2-0E5C-4545-9339-11A4E347B71A}"/>
    <hyperlink ref="A22:G22" location="'Class of worker'!A1" display="'Class of worker'!A1" xr:uid="{81737F77-8783-471D-B378-4FD63EF4C482}"/>
    <hyperlink ref="A23:G23" location="Occupation!A1" display="Occupation!A1" xr:uid="{F7A5E2EB-2BA0-4187-B8AD-E12E5745300B}"/>
    <hyperlink ref="A24:G24" location="Industry!A1" display="Industry!A1" xr:uid="{5D0A481B-2705-400A-B353-5AD194DAE5DA}"/>
    <hyperlink ref="A25:G25" location="'Work in 1979'!A1" display="'Work in 1979'!A1" xr:uid="{DF596F19-2DBB-4FDD-8938-D62D5FA71F13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15F995-AF29-40C0-AD2B-A5DC0AE15356}">
  <dimension ref="A1:M63"/>
  <sheetViews>
    <sheetView view="pageBreakPreview" zoomScale="125" zoomScaleNormal="100" zoomScaleSheetLayoutView="125" workbookViewId="0">
      <selection activeCell="B33" sqref="B33"/>
    </sheetView>
  </sheetViews>
  <sheetFormatPr defaultRowHeight="10.199999999999999" x14ac:dyDescent="0.2"/>
  <cols>
    <col min="1" max="1" width="18" style="4" customWidth="1"/>
    <col min="2" max="13" width="5.6640625" style="4" customWidth="1"/>
    <col min="14" max="16384" width="8.88671875" style="4"/>
  </cols>
  <sheetData>
    <row r="1" spans="1:13" s="3" customFormat="1" x14ac:dyDescent="0.2">
      <c r="A1" s="1" t="s">
        <v>256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s="6" customFormat="1" x14ac:dyDescent="0.2">
      <c r="A2" s="7" t="s">
        <v>72</v>
      </c>
      <c r="B2" s="8" t="s">
        <v>0</v>
      </c>
      <c r="C2" s="8" t="s">
        <v>56</v>
      </c>
      <c r="D2" s="8" t="s">
        <v>57</v>
      </c>
      <c r="E2" s="8" t="s">
        <v>58</v>
      </c>
      <c r="F2" s="8" t="s">
        <v>59</v>
      </c>
      <c r="G2" s="8" t="s">
        <v>60</v>
      </c>
      <c r="H2" s="8" t="s">
        <v>61</v>
      </c>
      <c r="I2" s="8" t="s">
        <v>62</v>
      </c>
      <c r="J2" s="8" t="s">
        <v>63</v>
      </c>
      <c r="K2" s="8" t="s">
        <v>64</v>
      </c>
      <c r="L2" s="8" t="s">
        <v>65</v>
      </c>
      <c r="M2" s="9" t="s">
        <v>66</v>
      </c>
    </row>
    <row r="3" spans="1:13" s="3" customFormat="1" x14ac:dyDescent="0.2">
      <c r="A3" s="1" t="s">
        <v>1</v>
      </c>
      <c r="B3" s="2">
        <f>SUM(C3:M3)</f>
        <v>4473</v>
      </c>
      <c r="C3" s="2">
        <f>C4+C5+C6+C28</f>
        <v>866</v>
      </c>
      <c r="D3" s="2">
        <f t="shared" ref="D3:M3" si="0">D4+D5+D6+D28</f>
        <v>751</v>
      </c>
      <c r="E3" s="2">
        <f t="shared" si="0"/>
        <v>580</v>
      </c>
      <c r="F3" s="2">
        <f t="shared" si="0"/>
        <v>502</v>
      </c>
      <c r="G3" s="2">
        <f t="shared" si="0"/>
        <v>385</v>
      </c>
      <c r="H3" s="2">
        <f t="shared" si="0"/>
        <v>322</v>
      </c>
      <c r="I3" s="2">
        <f t="shared" si="0"/>
        <v>386</v>
      </c>
      <c r="J3" s="2">
        <f t="shared" si="0"/>
        <v>328</v>
      </c>
      <c r="K3" s="2">
        <f t="shared" si="0"/>
        <v>98</v>
      </c>
      <c r="L3" s="2">
        <f t="shared" si="0"/>
        <v>81</v>
      </c>
      <c r="M3" s="2">
        <f t="shared" si="0"/>
        <v>174</v>
      </c>
    </row>
    <row r="4" spans="1:13" s="3" customFormat="1" x14ac:dyDescent="0.2">
      <c r="A4" s="1" t="s">
        <v>20</v>
      </c>
      <c r="B4" s="2">
        <f t="shared" ref="B4:B28" si="1">SUM(C4:M4)</f>
        <v>3588</v>
      </c>
      <c r="C4" s="2">
        <v>684</v>
      </c>
      <c r="D4" s="2">
        <v>644</v>
      </c>
      <c r="E4" s="2">
        <v>481</v>
      </c>
      <c r="F4" s="2">
        <v>374</v>
      </c>
      <c r="G4" s="2">
        <v>271</v>
      </c>
      <c r="H4" s="2">
        <v>249</v>
      </c>
      <c r="I4" s="2">
        <v>315</v>
      </c>
      <c r="J4" s="2">
        <v>267</v>
      </c>
      <c r="K4" s="2">
        <v>83</v>
      </c>
      <c r="L4" s="2">
        <v>70</v>
      </c>
      <c r="M4" s="2">
        <v>150</v>
      </c>
    </row>
    <row r="5" spans="1:13" s="3" customFormat="1" x14ac:dyDescent="0.2">
      <c r="A5" s="1" t="s">
        <v>217</v>
      </c>
      <c r="B5" s="2">
        <f t="shared" si="1"/>
        <v>470</v>
      </c>
      <c r="C5" s="2">
        <v>79</v>
      </c>
      <c r="D5" s="2">
        <v>66</v>
      </c>
      <c r="E5" s="2">
        <v>53</v>
      </c>
      <c r="F5" s="2">
        <v>70</v>
      </c>
      <c r="G5" s="2">
        <v>65</v>
      </c>
      <c r="H5" s="2">
        <v>38</v>
      </c>
      <c r="I5" s="2">
        <v>42</v>
      </c>
      <c r="J5" s="2">
        <v>26</v>
      </c>
      <c r="K5" s="2">
        <v>7</v>
      </c>
      <c r="L5" s="2">
        <v>6</v>
      </c>
      <c r="M5" s="2">
        <v>18</v>
      </c>
    </row>
    <row r="6" spans="1:13" s="3" customFormat="1" x14ac:dyDescent="0.2">
      <c r="A6" s="1" t="s">
        <v>218</v>
      </c>
      <c r="B6" s="2">
        <f t="shared" si="1"/>
        <v>274</v>
      </c>
      <c r="C6" s="2">
        <f>SUM(C7:C10)+C17+C20+C24+C27</f>
        <v>29</v>
      </c>
      <c r="D6" s="2">
        <f t="shared" ref="D6:M6" si="2">SUM(D7:D10)+D17+D20+D24+D27</f>
        <v>26</v>
      </c>
      <c r="E6" s="2">
        <f t="shared" si="2"/>
        <v>36</v>
      </c>
      <c r="F6" s="2">
        <f t="shared" si="2"/>
        <v>50</v>
      </c>
      <c r="G6" s="2">
        <f t="shared" si="2"/>
        <v>38</v>
      </c>
      <c r="H6" s="2">
        <f t="shared" si="2"/>
        <v>26</v>
      </c>
      <c r="I6" s="2">
        <f t="shared" si="2"/>
        <v>22</v>
      </c>
      <c r="J6" s="2">
        <f t="shared" si="2"/>
        <v>33</v>
      </c>
      <c r="K6" s="2">
        <f t="shared" si="2"/>
        <v>7</v>
      </c>
      <c r="L6" s="2">
        <f t="shared" si="2"/>
        <v>4</v>
      </c>
      <c r="M6" s="2">
        <f t="shared" si="2"/>
        <v>3</v>
      </c>
    </row>
    <row r="7" spans="1:13" s="3" customFormat="1" x14ac:dyDescent="0.2">
      <c r="A7" s="1" t="s">
        <v>154</v>
      </c>
      <c r="B7" s="2">
        <f t="shared" si="1"/>
        <v>0</v>
      </c>
      <c r="C7" s="2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">
        <v>0</v>
      </c>
      <c r="J7" s="2">
        <v>0</v>
      </c>
      <c r="K7" s="2">
        <v>0</v>
      </c>
      <c r="L7" s="2">
        <v>0</v>
      </c>
      <c r="M7" s="2">
        <v>0</v>
      </c>
    </row>
    <row r="8" spans="1:13" s="3" customFormat="1" x14ac:dyDescent="0.2">
      <c r="A8" s="1" t="s">
        <v>155</v>
      </c>
      <c r="B8" s="2">
        <f t="shared" si="1"/>
        <v>38</v>
      </c>
      <c r="C8" s="2">
        <v>3</v>
      </c>
      <c r="D8" s="2">
        <v>3</v>
      </c>
      <c r="E8" s="2">
        <v>7</v>
      </c>
      <c r="F8" s="2">
        <v>6</v>
      </c>
      <c r="G8" s="2">
        <v>9</v>
      </c>
      <c r="H8" s="2">
        <v>5</v>
      </c>
      <c r="I8" s="2">
        <v>2</v>
      </c>
      <c r="J8" s="2">
        <v>2</v>
      </c>
      <c r="K8" s="2">
        <v>0</v>
      </c>
      <c r="L8" s="2">
        <v>0</v>
      </c>
      <c r="M8" s="2">
        <v>1</v>
      </c>
    </row>
    <row r="9" spans="1:13" s="3" customFormat="1" x14ac:dyDescent="0.2">
      <c r="A9" s="1" t="s">
        <v>156</v>
      </c>
      <c r="B9" s="2">
        <f t="shared" si="1"/>
        <v>13</v>
      </c>
      <c r="C9" s="2">
        <v>2</v>
      </c>
      <c r="D9" s="2">
        <v>2</v>
      </c>
      <c r="E9" s="2">
        <v>1</v>
      </c>
      <c r="F9" s="2">
        <v>2</v>
      </c>
      <c r="G9" s="2">
        <v>2</v>
      </c>
      <c r="H9" s="2">
        <v>3</v>
      </c>
      <c r="I9" s="2">
        <v>1</v>
      </c>
      <c r="J9" s="2">
        <v>0</v>
      </c>
      <c r="K9" s="2">
        <v>0</v>
      </c>
      <c r="L9" s="2">
        <v>0</v>
      </c>
      <c r="M9" s="2">
        <v>0</v>
      </c>
    </row>
    <row r="10" spans="1:13" s="3" customFormat="1" x14ac:dyDescent="0.2">
      <c r="A10" s="1" t="s">
        <v>157</v>
      </c>
      <c r="B10" s="2">
        <f t="shared" si="1"/>
        <v>140</v>
      </c>
      <c r="C10" s="2">
        <v>23</v>
      </c>
      <c r="D10" s="2">
        <v>21</v>
      </c>
      <c r="E10" s="2">
        <v>24</v>
      </c>
      <c r="F10" s="2">
        <v>24</v>
      </c>
      <c r="G10" s="2">
        <v>10</v>
      </c>
      <c r="H10" s="2">
        <v>11</v>
      </c>
      <c r="I10" s="2">
        <v>9</v>
      </c>
      <c r="J10" s="2">
        <v>9</v>
      </c>
      <c r="K10" s="2">
        <v>3</v>
      </c>
      <c r="L10" s="2">
        <v>4</v>
      </c>
      <c r="M10" s="2">
        <v>2</v>
      </c>
    </row>
    <row r="11" spans="1:13" s="3" customFormat="1" x14ac:dyDescent="0.2">
      <c r="A11" s="1" t="s">
        <v>158</v>
      </c>
      <c r="B11" s="2">
        <f t="shared" si="1"/>
        <v>0</v>
      </c>
      <c r="C11" s="2">
        <v>0</v>
      </c>
      <c r="D11" s="2">
        <v>0</v>
      </c>
      <c r="E11" s="2">
        <v>0</v>
      </c>
      <c r="F11" s="2">
        <v>0</v>
      </c>
      <c r="G11" s="2"/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</row>
    <row r="12" spans="1:13" s="3" customFormat="1" x14ac:dyDescent="0.2">
      <c r="A12" s="1" t="s">
        <v>159</v>
      </c>
      <c r="B12" s="2">
        <f t="shared" si="1"/>
        <v>35</v>
      </c>
      <c r="C12" s="2">
        <v>6</v>
      </c>
      <c r="D12" s="2">
        <v>10</v>
      </c>
      <c r="E12" s="2">
        <v>6</v>
      </c>
      <c r="F12" s="2">
        <v>3</v>
      </c>
      <c r="G12" s="2">
        <v>0</v>
      </c>
      <c r="H12" s="2">
        <v>2</v>
      </c>
      <c r="I12" s="2">
        <v>2</v>
      </c>
      <c r="J12" s="2">
        <v>1</v>
      </c>
      <c r="K12" s="2">
        <v>1</v>
      </c>
      <c r="L12" s="2">
        <v>2</v>
      </c>
      <c r="M12" s="2">
        <v>2</v>
      </c>
    </row>
    <row r="13" spans="1:13" s="3" customFormat="1" x14ac:dyDescent="0.2">
      <c r="A13" s="1" t="s">
        <v>160</v>
      </c>
      <c r="B13" s="2">
        <f t="shared" si="1"/>
        <v>9</v>
      </c>
      <c r="C13" s="2">
        <v>0</v>
      </c>
      <c r="D13" s="2">
        <v>0</v>
      </c>
      <c r="E13" s="2">
        <v>1</v>
      </c>
      <c r="F13" s="2">
        <v>8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</row>
    <row r="14" spans="1:13" s="3" customFormat="1" x14ac:dyDescent="0.2">
      <c r="A14" s="1" t="s">
        <v>161</v>
      </c>
      <c r="B14" s="2">
        <f t="shared" si="1"/>
        <v>91</v>
      </c>
      <c r="C14" s="2">
        <v>17</v>
      </c>
      <c r="D14" s="2">
        <v>11</v>
      </c>
      <c r="E14" s="2">
        <v>17</v>
      </c>
      <c r="F14" s="2">
        <v>11</v>
      </c>
      <c r="G14" s="2">
        <v>7</v>
      </c>
      <c r="H14" s="2">
        <v>9</v>
      </c>
      <c r="I14" s="2">
        <v>7</v>
      </c>
      <c r="J14" s="2">
        <v>8</v>
      </c>
      <c r="K14" s="2">
        <v>2</v>
      </c>
      <c r="L14" s="2">
        <v>2</v>
      </c>
      <c r="M14" s="2">
        <v>0</v>
      </c>
    </row>
    <row r="15" spans="1:13" s="3" customFormat="1" x14ac:dyDescent="0.2">
      <c r="A15" s="1" t="s">
        <v>162</v>
      </c>
      <c r="B15" s="2">
        <f t="shared" si="1"/>
        <v>5</v>
      </c>
      <c r="C15" s="2">
        <v>0</v>
      </c>
      <c r="D15" s="2">
        <v>0</v>
      </c>
      <c r="E15" s="2">
        <v>0</v>
      </c>
      <c r="F15" s="2">
        <v>2</v>
      </c>
      <c r="G15" s="2">
        <v>3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</row>
    <row r="16" spans="1:13" s="3" customFormat="1" x14ac:dyDescent="0.2">
      <c r="A16" s="1" t="s">
        <v>163</v>
      </c>
      <c r="B16" s="2">
        <f t="shared" si="1"/>
        <v>0</v>
      </c>
      <c r="C16" s="2">
        <v>0</v>
      </c>
      <c r="D16" s="2">
        <v>0</v>
      </c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  <c r="L16" s="2">
        <v>0</v>
      </c>
      <c r="M16" s="2">
        <v>0</v>
      </c>
    </row>
    <row r="17" spans="1:13" s="3" customFormat="1" x14ac:dyDescent="0.2">
      <c r="A17" s="1" t="s">
        <v>164</v>
      </c>
      <c r="B17" s="2">
        <f t="shared" si="1"/>
        <v>0</v>
      </c>
      <c r="C17" s="2">
        <v>0</v>
      </c>
      <c r="D17" s="2">
        <v>0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</row>
    <row r="18" spans="1:13" s="3" customFormat="1" x14ac:dyDescent="0.2">
      <c r="A18" s="1" t="s">
        <v>165</v>
      </c>
      <c r="B18" s="2">
        <f t="shared" si="1"/>
        <v>0</v>
      </c>
      <c r="C18" s="2">
        <v>0</v>
      </c>
      <c r="D18" s="2">
        <v>0</v>
      </c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</row>
    <row r="19" spans="1:13" s="3" customFormat="1" x14ac:dyDescent="0.2">
      <c r="A19" s="1" t="s">
        <v>166</v>
      </c>
      <c r="B19" s="2">
        <f t="shared" si="1"/>
        <v>0</v>
      </c>
      <c r="C19" s="2">
        <v>0</v>
      </c>
      <c r="D19" s="2">
        <v>0</v>
      </c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</row>
    <row r="20" spans="1:13" s="3" customFormat="1" x14ac:dyDescent="0.2">
      <c r="A20" s="1" t="s">
        <v>167</v>
      </c>
      <c r="B20" s="2">
        <f t="shared" si="1"/>
        <v>39</v>
      </c>
      <c r="C20" s="2">
        <v>0</v>
      </c>
      <c r="D20" s="2">
        <v>0</v>
      </c>
      <c r="E20" s="2">
        <v>2</v>
      </c>
      <c r="F20" s="2">
        <v>0</v>
      </c>
      <c r="G20" s="2">
        <v>1</v>
      </c>
      <c r="H20" s="2">
        <v>4</v>
      </c>
      <c r="I20" s="2">
        <v>7</v>
      </c>
      <c r="J20" s="2">
        <v>21</v>
      </c>
      <c r="K20" s="2">
        <v>4</v>
      </c>
      <c r="L20" s="2">
        <v>0</v>
      </c>
      <c r="M20" s="2">
        <v>0</v>
      </c>
    </row>
    <row r="21" spans="1:13" s="3" customFormat="1" x14ac:dyDescent="0.2">
      <c r="A21" s="1" t="s">
        <v>174</v>
      </c>
      <c r="B21" s="2">
        <f t="shared" si="1"/>
        <v>1</v>
      </c>
      <c r="C21" s="2">
        <v>0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1</v>
      </c>
      <c r="J21" s="2">
        <v>0</v>
      </c>
      <c r="K21" s="2">
        <v>0</v>
      </c>
      <c r="L21" s="2">
        <v>0</v>
      </c>
      <c r="M21" s="2">
        <v>0</v>
      </c>
    </row>
    <row r="22" spans="1:13" s="3" customFormat="1" x14ac:dyDescent="0.2">
      <c r="A22" s="1" t="s">
        <v>168</v>
      </c>
      <c r="B22" s="2">
        <f t="shared" si="1"/>
        <v>30</v>
      </c>
      <c r="C22" s="2">
        <v>0</v>
      </c>
      <c r="D22" s="2">
        <v>0</v>
      </c>
      <c r="E22" s="2">
        <v>0</v>
      </c>
      <c r="F22" s="2">
        <v>0</v>
      </c>
      <c r="G22" s="2">
        <v>1</v>
      </c>
      <c r="H22" s="2">
        <v>3</v>
      </c>
      <c r="I22" s="2">
        <v>5</v>
      </c>
      <c r="J22" s="2">
        <v>17</v>
      </c>
      <c r="K22" s="2">
        <v>4</v>
      </c>
      <c r="L22" s="2">
        <v>0</v>
      </c>
      <c r="M22" s="2">
        <v>0</v>
      </c>
    </row>
    <row r="23" spans="1:13" s="3" customFormat="1" x14ac:dyDescent="0.2">
      <c r="A23" s="1" t="s">
        <v>169</v>
      </c>
      <c r="B23" s="2">
        <f t="shared" si="1"/>
        <v>8</v>
      </c>
      <c r="C23" s="2">
        <v>0</v>
      </c>
      <c r="D23" s="2">
        <v>0</v>
      </c>
      <c r="E23" s="2">
        <v>2</v>
      </c>
      <c r="F23" s="2">
        <v>0</v>
      </c>
      <c r="G23" s="2">
        <v>0</v>
      </c>
      <c r="H23" s="2">
        <v>1</v>
      </c>
      <c r="I23" s="2">
        <v>1</v>
      </c>
      <c r="J23" s="2">
        <v>4</v>
      </c>
      <c r="K23" s="2">
        <v>0</v>
      </c>
      <c r="L23" s="2">
        <v>0</v>
      </c>
      <c r="M23" s="2">
        <v>0</v>
      </c>
    </row>
    <row r="24" spans="1:13" s="3" customFormat="1" x14ac:dyDescent="0.2">
      <c r="A24" s="1" t="s">
        <v>170</v>
      </c>
      <c r="B24" s="2">
        <f t="shared" si="1"/>
        <v>42</v>
      </c>
      <c r="C24" s="2">
        <v>0</v>
      </c>
      <c r="D24" s="2">
        <v>0</v>
      </c>
      <c r="E24" s="2">
        <v>2</v>
      </c>
      <c r="F24" s="2">
        <v>18</v>
      </c>
      <c r="G24" s="2">
        <v>15</v>
      </c>
      <c r="H24" s="2">
        <v>3</v>
      </c>
      <c r="I24" s="2">
        <v>3</v>
      </c>
      <c r="J24" s="2">
        <v>1</v>
      </c>
      <c r="K24" s="2">
        <v>0</v>
      </c>
      <c r="L24" s="2">
        <v>0</v>
      </c>
      <c r="M24" s="2">
        <v>0</v>
      </c>
    </row>
    <row r="25" spans="1:13" s="3" customFormat="1" x14ac:dyDescent="0.2">
      <c r="A25" s="1" t="s">
        <v>171</v>
      </c>
      <c r="B25" s="2">
        <f t="shared" si="1"/>
        <v>3</v>
      </c>
      <c r="C25" s="2">
        <v>0</v>
      </c>
      <c r="D25" s="2">
        <v>0</v>
      </c>
      <c r="E25" s="2">
        <v>0</v>
      </c>
      <c r="F25" s="2">
        <v>1</v>
      </c>
      <c r="G25" s="2">
        <v>2</v>
      </c>
      <c r="H25" s="2">
        <v>0</v>
      </c>
      <c r="I25" s="2">
        <v>0</v>
      </c>
      <c r="J25" s="2">
        <v>0</v>
      </c>
      <c r="K25" s="2">
        <v>0</v>
      </c>
      <c r="L25" s="2">
        <v>0</v>
      </c>
      <c r="M25" s="2">
        <v>0</v>
      </c>
    </row>
    <row r="26" spans="1:13" s="3" customFormat="1" x14ac:dyDescent="0.2">
      <c r="A26" s="1" t="s">
        <v>172</v>
      </c>
      <c r="B26" s="2">
        <f t="shared" si="1"/>
        <v>17</v>
      </c>
      <c r="C26" s="2">
        <v>0</v>
      </c>
      <c r="D26" s="2">
        <v>0</v>
      </c>
      <c r="E26" s="2">
        <v>0</v>
      </c>
      <c r="F26" s="2">
        <v>8</v>
      </c>
      <c r="G26" s="2">
        <v>7</v>
      </c>
      <c r="H26" s="2">
        <v>0</v>
      </c>
      <c r="I26" s="2">
        <v>1</v>
      </c>
      <c r="J26" s="2">
        <v>1</v>
      </c>
      <c r="K26" s="2">
        <v>0</v>
      </c>
      <c r="L26" s="2">
        <v>0</v>
      </c>
      <c r="M26" s="2">
        <v>0</v>
      </c>
    </row>
    <row r="27" spans="1:13" s="3" customFormat="1" x14ac:dyDescent="0.2">
      <c r="A27" s="1" t="s">
        <v>173</v>
      </c>
      <c r="B27" s="2">
        <f t="shared" si="1"/>
        <v>2</v>
      </c>
      <c r="C27" s="2">
        <v>1</v>
      </c>
      <c r="D27" s="2">
        <v>0</v>
      </c>
      <c r="E27" s="2">
        <v>0</v>
      </c>
      <c r="F27" s="2">
        <v>0</v>
      </c>
      <c r="G27" s="2">
        <v>1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</row>
    <row r="28" spans="1:13" s="3" customFormat="1" x14ac:dyDescent="0.2">
      <c r="A28" s="1" t="s">
        <v>17</v>
      </c>
      <c r="B28" s="2">
        <f t="shared" si="1"/>
        <v>141</v>
      </c>
      <c r="C28" s="2">
        <v>74</v>
      </c>
      <c r="D28" s="2">
        <v>15</v>
      </c>
      <c r="E28" s="2">
        <v>10</v>
      </c>
      <c r="F28" s="2">
        <v>8</v>
      </c>
      <c r="G28" s="2">
        <v>11</v>
      </c>
      <c r="H28" s="2">
        <v>9</v>
      </c>
      <c r="I28" s="2">
        <v>7</v>
      </c>
      <c r="J28" s="2">
        <v>2</v>
      </c>
      <c r="K28" s="2">
        <v>1</v>
      </c>
      <c r="L28" s="2">
        <v>1</v>
      </c>
      <c r="M28" s="2">
        <v>3</v>
      </c>
    </row>
    <row r="30" spans="1:13" s="3" customFormat="1" x14ac:dyDescent="0.2">
      <c r="A30" s="1" t="s">
        <v>83</v>
      </c>
      <c r="B30" s="2">
        <f t="shared" ref="B30:B37" si="3">B3-B47</f>
        <v>2289</v>
      </c>
      <c r="C30" s="2">
        <v>12632</v>
      </c>
      <c r="D30" s="2">
        <v>11338</v>
      </c>
      <c r="E30" s="2">
        <v>10993</v>
      </c>
      <c r="F30" s="2">
        <v>11108</v>
      </c>
      <c r="G30" s="2">
        <v>10324</v>
      </c>
      <c r="H30" s="2">
        <v>9289</v>
      </c>
      <c r="I30" s="2">
        <v>11295</v>
      </c>
      <c r="J30" s="2">
        <v>8172</v>
      </c>
      <c r="K30" s="2">
        <v>2914</v>
      </c>
      <c r="L30" s="2">
        <v>1927</v>
      </c>
      <c r="M30" s="2">
        <v>2985</v>
      </c>
    </row>
    <row r="31" spans="1:13" s="3" customFormat="1" x14ac:dyDescent="0.2">
      <c r="A31" s="1" t="s">
        <v>20</v>
      </c>
      <c r="B31" s="2">
        <f t="shared" si="3"/>
        <v>1808</v>
      </c>
      <c r="C31" s="2">
        <v>4811</v>
      </c>
      <c r="D31" s="2">
        <v>5664</v>
      </c>
      <c r="E31" s="2">
        <v>5579</v>
      </c>
      <c r="F31" s="2">
        <v>2363</v>
      </c>
      <c r="G31" s="2">
        <v>1793</v>
      </c>
      <c r="H31" s="2">
        <v>2262</v>
      </c>
      <c r="I31" s="2">
        <v>4176</v>
      </c>
      <c r="J31" s="2">
        <v>4586</v>
      </c>
      <c r="K31" s="2">
        <v>1776</v>
      </c>
      <c r="L31" s="2">
        <v>1147</v>
      </c>
      <c r="M31" s="2">
        <v>1840</v>
      </c>
    </row>
    <row r="32" spans="1:13" s="3" customFormat="1" x14ac:dyDescent="0.2">
      <c r="A32" s="1" t="s">
        <v>217</v>
      </c>
      <c r="B32" s="2">
        <f t="shared" si="3"/>
        <v>223</v>
      </c>
      <c r="C32" s="2">
        <v>4029</v>
      </c>
      <c r="D32" s="2">
        <v>3089</v>
      </c>
      <c r="E32" s="2">
        <v>2510</v>
      </c>
      <c r="F32" s="2">
        <v>2564</v>
      </c>
      <c r="G32" s="2">
        <v>3001</v>
      </c>
      <c r="H32" s="2">
        <v>2701</v>
      </c>
      <c r="I32" s="2">
        <v>3197</v>
      </c>
      <c r="J32" s="2">
        <v>2133</v>
      </c>
      <c r="K32" s="2">
        <v>714</v>
      </c>
      <c r="L32" s="2">
        <v>464</v>
      </c>
      <c r="M32" s="2">
        <v>648</v>
      </c>
    </row>
    <row r="33" spans="1:13" s="3" customFormat="1" x14ac:dyDescent="0.2">
      <c r="A33" s="1" t="s">
        <v>218</v>
      </c>
      <c r="B33" s="2">
        <f t="shared" si="3"/>
        <v>188</v>
      </c>
      <c r="C33" s="2">
        <f t="shared" ref="C33:M33" si="4">C6-C50</f>
        <v>13</v>
      </c>
      <c r="D33" s="2">
        <f t="shared" si="4"/>
        <v>13</v>
      </c>
      <c r="E33" s="2">
        <f t="shared" si="4"/>
        <v>24</v>
      </c>
      <c r="F33" s="2">
        <f t="shared" si="4"/>
        <v>37</v>
      </c>
      <c r="G33" s="2">
        <f t="shared" si="4"/>
        <v>27</v>
      </c>
      <c r="H33" s="2">
        <f t="shared" si="4"/>
        <v>21</v>
      </c>
      <c r="I33" s="2">
        <f t="shared" si="4"/>
        <v>13</v>
      </c>
      <c r="J33" s="2">
        <f t="shared" si="4"/>
        <v>30</v>
      </c>
      <c r="K33" s="2">
        <f t="shared" si="4"/>
        <v>6</v>
      </c>
      <c r="L33" s="2">
        <f t="shared" si="4"/>
        <v>3</v>
      </c>
      <c r="M33" s="2">
        <f t="shared" si="4"/>
        <v>1</v>
      </c>
    </row>
    <row r="34" spans="1:13" s="3" customFormat="1" x14ac:dyDescent="0.2">
      <c r="A34" s="1" t="s">
        <v>154</v>
      </c>
      <c r="B34" s="2">
        <f t="shared" si="3"/>
        <v>0</v>
      </c>
      <c r="C34" s="2">
        <v>2</v>
      </c>
      <c r="D34" s="2">
        <v>0</v>
      </c>
      <c r="E34" s="2">
        <v>2</v>
      </c>
      <c r="F34" s="2">
        <v>4</v>
      </c>
      <c r="G34" s="2">
        <v>2</v>
      </c>
      <c r="H34" s="2">
        <v>3</v>
      </c>
      <c r="I34" s="2">
        <v>6</v>
      </c>
      <c r="J34" s="2">
        <v>2</v>
      </c>
      <c r="K34" s="2">
        <v>0</v>
      </c>
      <c r="L34" s="2">
        <v>0</v>
      </c>
      <c r="M34" s="2">
        <v>0</v>
      </c>
    </row>
    <row r="35" spans="1:13" s="3" customFormat="1" x14ac:dyDescent="0.2">
      <c r="A35" s="1" t="s">
        <v>155</v>
      </c>
      <c r="B35" s="2">
        <f t="shared" si="3"/>
        <v>24</v>
      </c>
      <c r="C35" s="2">
        <v>0</v>
      </c>
      <c r="D35" s="2">
        <v>0</v>
      </c>
      <c r="E35" s="2">
        <v>0</v>
      </c>
      <c r="F35" s="2">
        <v>0</v>
      </c>
      <c r="G35" s="2">
        <v>0</v>
      </c>
      <c r="H35" s="2">
        <v>0</v>
      </c>
      <c r="I35" s="2">
        <v>0</v>
      </c>
      <c r="J35" s="2">
        <v>0</v>
      </c>
      <c r="K35" s="2">
        <v>0</v>
      </c>
      <c r="L35" s="2">
        <v>0</v>
      </c>
      <c r="M35" s="2">
        <v>0</v>
      </c>
    </row>
    <row r="36" spans="1:13" s="3" customFormat="1" x14ac:dyDescent="0.2">
      <c r="A36" s="1" t="s">
        <v>156</v>
      </c>
      <c r="B36" s="2">
        <f t="shared" si="3"/>
        <v>8</v>
      </c>
      <c r="C36" s="2">
        <v>160</v>
      </c>
      <c r="D36" s="2">
        <v>182</v>
      </c>
      <c r="E36" s="2">
        <v>183</v>
      </c>
      <c r="F36" s="2">
        <v>121</v>
      </c>
      <c r="G36" s="2">
        <v>106</v>
      </c>
      <c r="H36" s="2">
        <v>61</v>
      </c>
      <c r="I36" s="2">
        <v>77</v>
      </c>
      <c r="J36" s="2">
        <v>41</v>
      </c>
      <c r="K36" s="2">
        <v>4</v>
      </c>
      <c r="L36" s="2">
        <v>12</v>
      </c>
      <c r="M36" s="2">
        <v>12</v>
      </c>
    </row>
    <row r="37" spans="1:13" s="3" customFormat="1" x14ac:dyDescent="0.2">
      <c r="A37" s="1" t="s">
        <v>157</v>
      </c>
      <c r="B37" s="2">
        <f t="shared" si="3"/>
        <v>85</v>
      </c>
      <c r="C37" s="2">
        <v>28</v>
      </c>
      <c r="D37" s="2">
        <v>34</v>
      </c>
      <c r="E37" s="2">
        <v>88</v>
      </c>
      <c r="F37" s="2">
        <v>144</v>
      </c>
      <c r="G37" s="2">
        <v>77</v>
      </c>
      <c r="H37" s="2">
        <v>35</v>
      </c>
      <c r="I37" s="2">
        <v>44</v>
      </c>
      <c r="J37" s="2">
        <v>17</v>
      </c>
      <c r="K37" s="2">
        <v>2</v>
      </c>
      <c r="L37" s="2">
        <v>6</v>
      </c>
      <c r="M37" s="2">
        <v>7</v>
      </c>
    </row>
    <row r="38" spans="1:13" s="3" customFormat="1" x14ac:dyDescent="0.2">
      <c r="A38" s="1" t="s">
        <v>164</v>
      </c>
      <c r="B38" s="2">
        <f>B17-B55</f>
        <v>0</v>
      </c>
      <c r="C38" s="2">
        <v>3</v>
      </c>
      <c r="D38" s="2">
        <v>1</v>
      </c>
      <c r="E38" s="2">
        <v>1</v>
      </c>
      <c r="F38" s="2">
        <v>4</v>
      </c>
      <c r="G38" s="2">
        <v>6</v>
      </c>
      <c r="H38" s="2">
        <v>5</v>
      </c>
      <c r="I38" s="2">
        <v>1</v>
      </c>
      <c r="J38" s="2">
        <v>1</v>
      </c>
      <c r="K38" s="2">
        <v>0</v>
      </c>
      <c r="L38" s="2">
        <v>1</v>
      </c>
      <c r="M38" s="2">
        <v>2</v>
      </c>
    </row>
    <row r="39" spans="1:13" s="3" customFormat="1" x14ac:dyDescent="0.2">
      <c r="A39" s="1" t="s">
        <v>167</v>
      </c>
      <c r="B39" s="2">
        <f>B20-B56</f>
        <v>36</v>
      </c>
      <c r="C39" s="2">
        <v>729</v>
      </c>
      <c r="D39" s="2">
        <v>655</v>
      </c>
      <c r="E39" s="2">
        <v>672</v>
      </c>
      <c r="F39" s="2">
        <v>850</v>
      </c>
      <c r="G39" s="2">
        <v>1356</v>
      </c>
      <c r="H39" s="2">
        <v>1028</v>
      </c>
      <c r="I39" s="2">
        <v>1098</v>
      </c>
      <c r="J39" s="2">
        <v>646</v>
      </c>
      <c r="K39" s="2">
        <v>250</v>
      </c>
      <c r="L39" s="2">
        <v>188</v>
      </c>
      <c r="M39" s="2">
        <v>270</v>
      </c>
    </row>
    <row r="40" spans="1:13" s="3" customFormat="1" x14ac:dyDescent="0.2">
      <c r="A40" s="1" t="s">
        <v>174</v>
      </c>
      <c r="B40" s="2">
        <f>B21-B57</f>
        <v>1</v>
      </c>
      <c r="C40" s="2">
        <v>138</v>
      </c>
      <c r="D40" s="2">
        <v>57</v>
      </c>
      <c r="E40" s="2">
        <v>45</v>
      </c>
      <c r="F40" s="2">
        <v>65</v>
      </c>
      <c r="G40" s="2">
        <v>227</v>
      </c>
      <c r="H40" s="2">
        <v>230</v>
      </c>
      <c r="I40" s="2">
        <v>172</v>
      </c>
      <c r="J40" s="2">
        <v>49</v>
      </c>
      <c r="K40" s="2">
        <v>10</v>
      </c>
      <c r="L40" s="2">
        <v>12</v>
      </c>
      <c r="M40" s="2">
        <v>1</v>
      </c>
    </row>
    <row r="41" spans="1:13" s="3" customFormat="1" x14ac:dyDescent="0.2">
      <c r="A41" s="1" t="s">
        <v>168</v>
      </c>
      <c r="B41" s="2">
        <f>B22-B58</f>
        <v>30</v>
      </c>
      <c r="C41" s="2">
        <v>77</v>
      </c>
      <c r="D41" s="2">
        <v>78</v>
      </c>
      <c r="E41" s="2">
        <v>72</v>
      </c>
      <c r="F41" s="2">
        <v>94</v>
      </c>
      <c r="G41" s="2">
        <v>132</v>
      </c>
      <c r="H41" s="2">
        <v>124</v>
      </c>
      <c r="I41" s="2">
        <v>187</v>
      </c>
      <c r="J41" s="2">
        <v>55</v>
      </c>
      <c r="K41" s="2">
        <v>15</v>
      </c>
      <c r="L41" s="2">
        <v>6</v>
      </c>
      <c r="M41" s="2">
        <v>8</v>
      </c>
    </row>
    <row r="42" spans="1:13" s="3" customFormat="1" x14ac:dyDescent="0.2">
      <c r="A42" s="1" t="s">
        <v>169</v>
      </c>
      <c r="B42" s="2">
        <f>B23-B59</f>
        <v>5</v>
      </c>
      <c r="C42" s="2">
        <v>364</v>
      </c>
      <c r="D42" s="2">
        <v>401</v>
      </c>
      <c r="E42" s="2">
        <v>456</v>
      </c>
      <c r="F42" s="2">
        <v>611</v>
      </c>
      <c r="G42" s="2">
        <v>804</v>
      </c>
      <c r="H42" s="2">
        <v>483</v>
      </c>
      <c r="I42" s="2">
        <v>525</v>
      </c>
      <c r="J42" s="2">
        <v>453</v>
      </c>
      <c r="K42" s="2">
        <v>207</v>
      </c>
      <c r="L42" s="2">
        <v>157</v>
      </c>
      <c r="M42" s="2">
        <v>245</v>
      </c>
    </row>
    <row r="43" spans="1:13" s="3" customFormat="1" x14ac:dyDescent="0.2">
      <c r="A43" s="1" t="s">
        <v>170</v>
      </c>
      <c r="B43" s="2">
        <f>B24-B60</f>
        <v>34</v>
      </c>
      <c r="C43" s="2">
        <v>2211</v>
      </c>
      <c r="D43" s="2">
        <v>1355</v>
      </c>
      <c r="E43" s="2">
        <v>1484</v>
      </c>
      <c r="F43" s="2">
        <v>3952</v>
      </c>
      <c r="G43" s="2">
        <v>3234</v>
      </c>
      <c r="H43" s="2">
        <v>2574</v>
      </c>
      <c r="I43" s="2">
        <v>2130</v>
      </c>
      <c r="J43" s="2">
        <v>544</v>
      </c>
      <c r="K43" s="2">
        <v>107</v>
      </c>
      <c r="L43" s="2">
        <v>66</v>
      </c>
      <c r="M43" s="2">
        <v>85</v>
      </c>
    </row>
    <row r="44" spans="1:13" s="3" customFormat="1" x14ac:dyDescent="0.2">
      <c r="A44" s="1" t="s">
        <v>173</v>
      </c>
      <c r="B44" s="2">
        <f>B27-B61</f>
        <v>1</v>
      </c>
      <c r="C44" s="2">
        <v>169</v>
      </c>
      <c r="D44" s="2">
        <v>115</v>
      </c>
      <c r="E44" s="2">
        <v>71</v>
      </c>
      <c r="F44" s="2">
        <v>121</v>
      </c>
      <c r="G44" s="2">
        <v>248</v>
      </c>
      <c r="H44" s="2">
        <v>231</v>
      </c>
      <c r="I44" s="2">
        <v>183</v>
      </c>
      <c r="J44" s="2">
        <v>45</v>
      </c>
      <c r="K44" s="2">
        <v>11</v>
      </c>
      <c r="L44" s="2">
        <v>11</v>
      </c>
      <c r="M44" s="2">
        <v>7</v>
      </c>
    </row>
    <row r="45" spans="1:13" s="3" customFormat="1" x14ac:dyDescent="0.2">
      <c r="A45" s="1" t="s">
        <v>17</v>
      </c>
      <c r="B45" s="2">
        <f>B28-B62</f>
        <v>70</v>
      </c>
      <c r="C45" s="2">
        <v>490</v>
      </c>
      <c r="D45" s="2">
        <v>243</v>
      </c>
      <c r="E45" s="2">
        <v>403</v>
      </c>
      <c r="F45" s="2">
        <v>985</v>
      </c>
      <c r="G45" s="2">
        <v>501</v>
      </c>
      <c r="H45" s="2">
        <v>389</v>
      </c>
      <c r="I45" s="2">
        <v>383</v>
      </c>
      <c r="J45" s="2">
        <v>157</v>
      </c>
      <c r="K45" s="2">
        <v>50</v>
      </c>
      <c r="L45" s="2">
        <v>32</v>
      </c>
      <c r="M45" s="2">
        <v>114</v>
      </c>
    </row>
    <row r="47" spans="1:13" x14ac:dyDescent="0.2">
      <c r="A47" s="1" t="s">
        <v>85</v>
      </c>
      <c r="B47" s="3">
        <f>SUM(C47:M47)</f>
        <v>2184</v>
      </c>
      <c r="C47" s="3">
        <f>C48+C49+C50+C62</f>
        <v>407</v>
      </c>
      <c r="D47" s="3">
        <f t="shared" ref="D47:M47" si="5">D48+D49+D50+D62</f>
        <v>380</v>
      </c>
      <c r="E47" s="3">
        <f t="shared" si="5"/>
        <v>283</v>
      </c>
      <c r="F47" s="3">
        <f t="shared" si="5"/>
        <v>263</v>
      </c>
      <c r="G47" s="3">
        <f t="shared" si="5"/>
        <v>204</v>
      </c>
      <c r="H47" s="3">
        <f t="shared" si="5"/>
        <v>132</v>
      </c>
      <c r="I47" s="3">
        <f t="shared" si="5"/>
        <v>200</v>
      </c>
      <c r="J47" s="3">
        <f t="shared" si="5"/>
        <v>158</v>
      </c>
      <c r="K47" s="3">
        <f t="shared" si="5"/>
        <v>46</v>
      </c>
      <c r="L47" s="3">
        <f t="shared" si="5"/>
        <v>37</v>
      </c>
      <c r="M47" s="3">
        <f t="shared" si="5"/>
        <v>74</v>
      </c>
    </row>
    <row r="48" spans="1:13" x14ac:dyDescent="0.2">
      <c r="A48" s="1" t="s">
        <v>20</v>
      </c>
      <c r="B48" s="3">
        <f t="shared" ref="B48:B62" si="6">SUM(C48:M48)</f>
        <v>1780</v>
      </c>
      <c r="C48" s="3">
        <v>321</v>
      </c>
      <c r="D48" s="3">
        <v>325</v>
      </c>
      <c r="E48" s="3">
        <v>234</v>
      </c>
      <c r="F48" s="3">
        <v>201</v>
      </c>
      <c r="G48" s="3">
        <v>149</v>
      </c>
      <c r="H48" s="3">
        <v>112</v>
      </c>
      <c r="I48" s="3">
        <v>162</v>
      </c>
      <c r="J48" s="3">
        <v>142</v>
      </c>
      <c r="K48" s="3">
        <v>41</v>
      </c>
      <c r="L48" s="3">
        <v>30</v>
      </c>
      <c r="M48" s="3">
        <v>63</v>
      </c>
    </row>
    <row r="49" spans="1:13" x14ac:dyDescent="0.2">
      <c r="A49" s="1" t="s">
        <v>217</v>
      </c>
      <c r="B49" s="3">
        <f t="shared" si="6"/>
        <v>247</v>
      </c>
      <c r="C49" s="3">
        <v>33</v>
      </c>
      <c r="D49" s="3">
        <v>30</v>
      </c>
      <c r="E49" s="3">
        <v>31</v>
      </c>
      <c r="F49" s="3">
        <v>47</v>
      </c>
      <c r="G49" s="3">
        <v>38</v>
      </c>
      <c r="H49" s="3">
        <v>14</v>
      </c>
      <c r="I49" s="3">
        <v>27</v>
      </c>
      <c r="J49" s="3">
        <v>12</v>
      </c>
      <c r="K49" s="3">
        <v>3</v>
      </c>
      <c r="L49" s="3">
        <v>5</v>
      </c>
      <c r="M49" s="3">
        <v>7</v>
      </c>
    </row>
    <row r="50" spans="1:13" x14ac:dyDescent="0.2">
      <c r="A50" s="1" t="s">
        <v>218</v>
      </c>
      <c r="B50" s="3">
        <f t="shared" si="6"/>
        <v>86</v>
      </c>
      <c r="C50" s="3">
        <f>SUM(C51:C61)-SUM(C57:C59)</f>
        <v>16</v>
      </c>
      <c r="D50" s="3">
        <f t="shared" ref="D50:M50" si="7">SUM(D51:D61)-SUM(D57:D59)</f>
        <v>13</v>
      </c>
      <c r="E50" s="3">
        <f t="shared" si="7"/>
        <v>12</v>
      </c>
      <c r="F50" s="3">
        <f t="shared" si="7"/>
        <v>13</v>
      </c>
      <c r="G50" s="3">
        <f t="shared" si="7"/>
        <v>11</v>
      </c>
      <c r="H50" s="3">
        <f t="shared" si="7"/>
        <v>5</v>
      </c>
      <c r="I50" s="3">
        <f t="shared" si="7"/>
        <v>9</v>
      </c>
      <c r="J50" s="3">
        <f t="shared" si="7"/>
        <v>3</v>
      </c>
      <c r="K50" s="3">
        <f t="shared" si="7"/>
        <v>1</v>
      </c>
      <c r="L50" s="3">
        <f t="shared" si="7"/>
        <v>1</v>
      </c>
      <c r="M50" s="3">
        <f t="shared" si="7"/>
        <v>2</v>
      </c>
    </row>
    <row r="51" spans="1:13" x14ac:dyDescent="0.2">
      <c r="A51" s="1" t="s">
        <v>154</v>
      </c>
      <c r="B51" s="3">
        <f t="shared" si="6"/>
        <v>0</v>
      </c>
      <c r="C51" s="3">
        <v>0</v>
      </c>
      <c r="D51" s="3">
        <v>0</v>
      </c>
      <c r="E51" s="3">
        <v>0</v>
      </c>
      <c r="F51" s="3">
        <v>0</v>
      </c>
      <c r="G51" s="3">
        <v>0</v>
      </c>
      <c r="H51" s="3">
        <v>0</v>
      </c>
      <c r="I51" s="3">
        <v>0</v>
      </c>
      <c r="J51" s="3">
        <v>0</v>
      </c>
      <c r="K51" s="3">
        <v>0</v>
      </c>
      <c r="L51" s="3">
        <v>0</v>
      </c>
      <c r="M51" s="3">
        <v>0</v>
      </c>
    </row>
    <row r="52" spans="1:13" x14ac:dyDescent="0.2">
      <c r="A52" s="1" t="s">
        <v>155</v>
      </c>
      <c r="B52" s="3">
        <f t="shared" si="6"/>
        <v>14</v>
      </c>
      <c r="C52" s="3">
        <v>2</v>
      </c>
      <c r="D52" s="3">
        <v>1</v>
      </c>
      <c r="E52" s="3">
        <v>2</v>
      </c>
      <c r="F52" s="3">
        <v>2</v>
      </c>
      <c r="G52" s="3">
        <v>3</v>
      </c>
      <c r="H52" s="3">
        <v>1</v>
      </c>
      <c r="I52" s="3">
        <v>1</v>
      </c>
      <c r="J52" s="3">
        <v>1</v>
      </c>
      <c r="K52" s="3">
        <v>0</v>
      </c>
      <c r="L52" s="3">
        <v>0</v>
      </c>
      <c r="M52" s="3">
        <v>1</v>
      </c>
    </row>
    <row r="53" spans="1:13" x14ac:dyDescent="0.2">
      <c r="A53" s="1" t="s">
        <v>156</v>
      </c>
      <c r="B53" s="3">
        <f t="shared" si="6"/>
        <v>5</v>
      </c>
      <c r="C53" s="3">
        <v>1</v>
      </c>
      <c r="D53" s="3">
        <v>1</v>
      </c>
      <c r="E53" s="3">
        <v>0</v>
      </c>
      <c r="F53" s="3">
        <v>1</v>
      </c>
      <c r="G53" s="3">
        <v>1</v>
      </c>
      <c r="H53" s="3">
        <v>0</v>
      </c>
      <c r="I53" s="3">
        <v>1</v>
      </c>
      <c r="J53" s="3">
        <v>0</v>
      </c>
      <c r="K53" s="3">
        <v>0</v>
      </c>
      <c r="L53" s="3">
        <v>0</v>
      </c>
      <c r="M53" s="3">
        <v>0</v>
      </c>
    </row>
    <row r="54" spans="1:13" x14ac:dyDescent="0.2">
      <c r="A54" s="1" t="s">
        <v>157</v>
      </c>
      <c r="B54" s="3">
        <f t="shared" si="6"/>
        <v>55</v>
      </c>
      <c r="C54" s="3">
        <v>13</v>
      </c>
      <c r="D54" s="3">
        <v>10</v>
      </c>
      <c r="E54" s="3">
        <v>10</v>
      </c>
      <c r="F54" s="3">
        <v>5</v>
      </c>
      <c r="G54" s="3">
        <v>3</v>
      </c>
      <c r="H54" s="3">
        <v>4</v>
      </c>
      <c r="I54" s="3">
        <v>5</v>
      </c>
      <c r="J54" s="3">
        <v>2</v>
      </c>
      <c r="K54" s="3">
        <v>1</v>
      </c>
      <c r="L54" s="3">
        <v>1</v>
      </c>
      <c r="M54" s="3">
        <v>1</v>
      </c>
    </row>
    <row r="55" spans="1:13" x14ac:dyDescent="0.2">
      <c r="A55" s="1" t="s">
        <v>164</v>
      </c>
      <c r="B55" s="3">
        <f t="shared" si="6"/>
        <v>0</v>
      </c>
      <c r="C55" s="3">
        <v>0</v>
      </c>
      <c r="D55" s="3">
        <v>0</v>
      </c>
      <c r="E55" s="3">
        <v>0</v>
      </c>
      <c r="F55" s="3">
        <v>0</v>
      </c>
      <c r="G55" s="3">
        <v>0</v>
      </c>
      <c r="H55" s="3">
        <v>0</v>
      </c>
      <c r="I55" s="3">
        <v>0</v>
      </c>
      <c r="J55" s="3">
        <v>0</v>
      </c>
      <c r="K55" s="3">
        <v>0</v>
      </c>
      <c r="L55" s="3">
        <v>0</v>
      </c>
      <c r="M55" s="3">
        <v>0</v>
      </c>
    </row>
    <row r="56" spans="1:13" x14ac:dyDescent="0.2">
      <c r="A56" s="1" t="s">
        <v>167</v>
      </c>
      <c r="B56" s="3">
        <f t="shared" si="6"/>
        <v>3</v>
      </c>
      <c r="C56" s="3">
        <v>0</v>
      </c>
      <c r="D56" s="3">
        <v>1</v>
      </c>
      <c r="E56" s="3">
        <v>0</v>
      </c>
      <c r="F56" s="3">
        <v>0</v>
      </c>
      <c r="G56" s="3">
        <v>0</v>
      </c>
      <c r="H56" s="3">
        <v>0</v>
      </c>
      <c r="I56" s="3">
        <v>2</v>
      </c>
      <c r="J56" s="3">
        <v>0</v>
      </c>
      <c r="K56" s="3">
        <v>0</v>
      </c>
      <c r="L56" s="3">
        <v>0</v>
      </c>
      <c r="M56" s="3">
        <v>0</v>
      </c>
    </row>
    <row r="57" spans="1:13" x14ac:dyDescent="0.2">
      <c r="A57" s="1" t="s">
        <v>174</v>
      </c>
      <c r="B57" s="3">
        <f t="shared" si="6"/>
        <v>0</v>
      </c>
      <c r="C57" s="3">
        <v>0</v>
      </c>
      <c r="D57" s="3">
        <v>0</v>
      </c>
      <c r="E57" s="3">
        <v>0</v>
      </c>
      <c r="F57" s="3">
        <v>0</v>
      </c>
      <c r="G57" s="3">
        <v>0</v>
      </c>
      <c r="H57" s="3">
        <v>0</v>
      </c>
      <c r="I57" s="3">
        <v>0</v>
      </c>
      <c r="J57" s="3">
        <v>0</v>
      </c>
      <c r="K57" s="3">
        <v>0</v>
      </c>
      <c r="L57" s="3">
        <v>0</v>
      </c>
      <c r="M57" s="3">
        <v>0</v>
      </c>
    </row>
    <row r="58" spans="1:13" x14ac:dyDescent="0.2">
      <c r="A58" s="1" t="s">
        <v>168</v>
      </c>
      <c r="B58" s="3">
        <f t="shared" si="6"/>
        <v>0</v>
      </c>
      <c r="C58" s="3">
        <v>0</v>
      </c>
      <c r="D58" s="3">
        <v>0</v>
      </c>
      <c r="E58" s="3">
        <v>0</v>
      </c>
      <c r="F58" s="3">
        <v>0</v>
      </c>
      <c r="G58" s="3">
        <v>0</v>
      </c>
      <c r="H58" s="3">
        <v>0</v>
      </c>
      <c r="I58" s="3">
        <v>0</v>
      </c>
      <c r="J58" s="3">
        <v>0</v>
      </c>
      <c r="K58" s="3">
        <v>0</v>
      </c>
      <c r="L58" s="3">
        <v>0</v>
      </c>
      <c r="M58" s="3">
        <v>0</v>
      </c>
    </row>
    <row r="59" spans="1:13" x14ac:dyDescent="0.2">
      <c r="A59" s="1" t="s">
        <v>169</v>
      </c>
      <c r="B59" s="3">
        <f t="shared" si="6"/>
        <v>3</v>
      </c>
      <c r="C59" s="3">
        <v>0</v>
      </c>
      <c r="D59" s="3">
        <v>1</v>
      </c>
      <c r="E59" s="3">
        <v>0</v>
      </c>
      <c r="F59" s="3">
        <v>0</v>
      </c>
      <c r="G59" s="3">
        <v>0</v>
      </c>
      <c r="H59" s="3">
        <v>0</v>
      </c>
      <c r="I59" s="3">
        <v>2</v>
      </c>
      <c r="J59" s="3">
        <v>0</v>
      </c>
      <c r="K59" s="3">
        <v>0</v>
      </c>
      <c r="L59" s="3">
        <v>0</v>
      </c>
      <c r="M59" s="3">
        <v>0</v>
      </c>
    </row>
    <row r="60" spans="1:13" x14ac:dyDescent="0.2">
      <c r="A60" s="1" t="s">
        <v>170</v>
      </c>
      <c r="B60" s="3">
        <f t="shared" si="6"/>
        <v>8</v>
      </c>
      <c r="C60" s="3">
        <v>0</v>
      </c>
      <c r="D60" s="3">
        <v>0</v>
      </c>
      <c r="E60" s="3">
        <v>0</v>
      </c>
      <c r="F60" s="3">
        <v>5</v>
      </c>
      <c r="G60" s="3">
        <v>3</v>
      </c>
      <c r="H60" s="3">
        <v>0</v>
      </c>
      <c r="I60" s="3">
        <v>0</v>
      </c>
      <c r="J60" s="3">
        <v>0</v>
      </c>
      <c r="K60" s="3">
        <v>0</v>
      </c>
      <c r="L60" s="3">
        <v>0</v>
      </c>
      <c r="M60" s="3">
        <v>0</v>
      </c>
    </row>
    <row r="61" spans="1:13" x14ac:dyDescent="0.2">
      <c r="A61" s="1" t="s">
        <v>173</v>
      </c>
      <c r="B61" s="3">
        <f t="shared" si="6"/>
        <v>1</v>
      </c>
      <c r="C61" s="3">
        <v>0</v>
      </c>
      <c r="D61" s="3">
        <v>0</v>
      </c>
      <c r="E61" s="3">
        <v>0</v>
      </c>
      <c r="F61" s="3">
        <v>0</v>
      </c>
      <c r="G61" s="3">
        <v>1</v>
      </c>
      <c r="H61" s="3">
        <v>0</v>
      </c>
      <c r="I61" s="3">
        <v>0</v>
      </c>
      <c r="J61" s="3">
        <v>0</v>
      </c>
      <c r="K61" s="3">
        <v>0</v>
      </c>
      <c r="L61" s="3">
        <v>0</v>
      </c>
      <c r="M61" s="3">
        <v>0</v>
      </c>
    </row>
    <row r="62" spans="1:13" x14ac:dyDescent="0.2">
      <c r="A62" s="1" t="s">
        <v>17</v>
      </c>
      <c r="B62" s="3">
        <f t="shared" si="6"/>
        <v>71</v>
      </c>
      <c r="C62" s="3">
        <v>37</v>
      </c>
      <c r="D62" s="3">
        <v>12</v>
      </c>
      <c r="E62" s="3">
        <v>6</v>
      </c>
      <c r="F62" s="3">
        <v>2</v>
      </c>
      <c r="G62" s="3">
        <v>6</v>
      </c>
      <c r="H62" s="3">
        <v>1</v>
      </c>
      <c r="I62" s="3">
        <v>2</v>
      </c>
      <c r="J62" s="3">
        <v>1</v>
      </c>
      <c r="K62" s="3">
        <v>1</v>
      </c>
      <c r="L62" s="3">
        <v>1</v>
      </c>
      <c r="M62" s="3">
        <v>2</v>
      </c>
    </row>
    <row r="63" spans="1:13" s="3" customFormat="1" x14ac:dyDescent="0.2">
      <c r="A63" s="11" t="s">
        <v>266</v>
      </c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</row>
  </sheetData>
  <mergeCells count="1">
    <mergeCell ref="A63:M63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267E4D-CAEA-440A-A2FF-A94E3328C57E}">
  <dimension ref="A1:J35"/>
  <sheetViews>
    <sheetView view="pageBreakPreview" zoomScale="125" zoomScaleNormal="100" zoomScaleSheetLayoutView="125" workbookViewId="0">
      <selection activeCell="I6" sqref="I6"/>
    </sheetView>
  </sheetViews>
  <sheetFormatPr defaultRowHeight="10.199999999999999" x14ac:dyDescent="0.2"/>
  <cols>
    <col min="1" max="1" width="15.88671875" style="4" customWidth="1"/>
    <col min="2" max="10" width="8.21875" style="4" customWidth="1"/>
    <col min="11" max="16384" width="8.88671875" style="4"/>
  </cols>
  <sheetData>
    <row r="1" spans="1:10" s="3" customFormat="1" x14ac:dyDescent="0.2">
      <c r="A1" s="1" t="s">
        <v>257</v>
      </c>
      <c r="B1" s="2"/>
      <c r="C1" s="2"/>
      <c r="D1" s="2"/>
      <c r="E1" s="2"/>
      <c r="F1" s="2"/>
      <c r="G1" s="2"/>
      <c r="H1" s="2"/>
      <c r="I1" s="2"/>
      <c r="J1" s="2"/>
    </row>
    <row r="2" spans="1:10" s="6" customFormat="1" x14ac:dyDescent="0.2">
      <c r="A2" s="7" t="s">
        <v>76</v>
      </c>
      <c r="B2" s="8" t="s">
        <v>0</v>
      </c>
      <c r="C2" s="8" t="s">
        <v>55</v>
      </c>
      <c r="D2" s="8" t="s">
        <v>56</v>
      </c>
      <c r="E2" s="8" t="s">
        <v>57</v>
      </c>
      <c r="F2" s="8" t="s">
        <v>58</v>
      </c>
      <c r="G2" s="8" t="s">
        <v>59</v>
      </c>
      <c r="H2" s="8" t="s">
        <v>60</v>
      </c>
      <c r="I2" s="8" t="s">
        <v>61</v>
      </c>
      <c r="J2" s="8" t="s">
        <v>270</v>
      </c>
    </row>
    <row r="3" spans="1:10" s="3" customFormat="1" x14ac:dyDescent="0.2">
      <c r="A3" s="1" t="s">
        <v>176</v>
      </c>
      <c r="B3" s="2">
        <f t="shared" ref="B3:B12" si="0">SUM(C3:J3)</f>
        <v>1740</v>
      </c>
      <c r="C3" s="2">
        <f>C4+C6+C8+C10+C12</f>
        <v>23</v>
      </c>
      <c r="D3" s="2">
        <f t="shared" ref="D3:J3" si="1">D4+D6+D8+D10+D12</f>
        <v>701</v>
      </c>
      <c r="E3" s="2">
        <f t="shared" si="1"/>
        <v>715</v>
      </c>
      <c r="F3" s="2">
        <f t="shared" si="1"/>
        <v>265</v>
      </c>
      <c r="G3" s="2">
        <f t="shared" si="1"/>
        <v>29</v>
      </c>
      <c r="H3" s="2">
        <f t="shared" si="1"/>
        <v>2</v>
      </c>
      <c r="I3" s="2">
        <f t="shared" si="1"/>
        <v>2</v>
      </c>
      <c r="J3" s="2">
        <f t="shared" si="1"/>
        <v>3</v>
      </c>
    </row>
    <row r="4" spans="1:10" s="3" customFormat="1" x14ac:dyDescent="0.2">
      <c r="A4" s="1" t="s">
        <v>21</v>
      </c>
      <c r="B4" s="2">
        <f t="shared" si="0"/>
        <v>7</v>
      </c>
      <c r="C4" s="2">
        <v>5</v>
      </c>
      <c r="D4" s="2">
        <v>2</v>
      </c>
      <c r="E4" s="2">
        <v>0</v>
      </c>
      <c r="F4" s="2">
        <v>0</v>
      </c>
      <c r="G4" s="2">
        <v>0</v>
      </c>
      <c r="H4" s="2">
        <v>0</v>
      </c>
      <c r="I4" s="2">
        <v>0</v>
      </c>
      <c r="J4" s="2">
        <v>0</v>
      </c>
    </row>
    <row r="5" spans="1:10" s="3" customFormat="1" x14ac:dyDescent="0.2">
      <c r="A5" s="1" t="s">
        <v>175</v>
      </c>
      <c r="B5" s="2">
        <f t="shared" si="0"/>
        <v>7</v>
      </c>
      <c r="C5" s="2">
        <v>5</v>
      </c>
      <c r="D5" s="2">
        <v>2</v>
      </c>
      <c r="E5" s="2">
        <v>0</v>
      </c>
      <c r="F5" s="2">
        <v>0</v>
      </c>
      <c r="G5" s="2">
        <v>0</v>
      </c>
      <c r="H5" s="2">
        <v>0</v>
      </c>
      <c r="I5" s="2">
        <v>0</v>
      </c>
      <c r="J5" s="2">
        <v>0</v>
      </c>
    </row>
    <row r="6" spans="1:10" s="3" customFormat="1" x14ac:dyDescent="0.2">
      <c r="A6" s="1" t="s">
        <v>22</v>
      </c>
      <c r="B6" s="2">
        <f t="shared" si="0"/>
        <v>23</v>
      </c>
      <c r="C6" s="2">
        <v>14</v>
      </c>
      <c r="D6" s="2">
        <v>9</v>
      </c>
      <c r="E6" s="2">
        <v>0</v>
      </c>
      <c r="F6" s="2">
        <v>0</v>
      </c>
      <c r="G6" s="2">
        <v>0</v>
      </c>
      <c r="H6" s="2">
        <v>0</v>
      </c>
      <c r="I6" s="2">
        <v>0</v>
      </c>
      <c r="J6" s="2">
        <v>0</v>
      </c>
    </row>
    <row r="7" spans="1:10" s="3" customFormat="1" x14ac:dyDescent="0.2">
      <c r="A7" s="1" t="s">
        <v>175</v>
      </c>
      <c r="B7" s="2">
        <f t="shared" si="0"/>
        <v>23</v>
      </c>
      <c r="C7" s="2">
        <v>14</v>
      </c>
      <c r="D7" s="2">
        <v>9</v>
      </c>
      <c r="E7" s="2">
        <v>0</v>
      </c>
      <c r="F7" s="2">
        <v>0</v>
      </c>
      <c r="G7" s="2">
        <v>0</v>
      </c>
      <c r="H7" s="2">
        <v>0</v>
      </c>
      <c r="I7" s="2">
        <v>0</v>
      </c>
      <c r="J7" s="2">
        <v>0</v>
      </c>
    </row>
    <row r="8" spans="1:10" s="3" customFormat="1" x14ac:dyDescent="0.2">
      <c r="A8" s="1" t="s">
        <v>23</v>
      </c>
      <c r="B8" s="2">
        <f t="shared" si="0"/>
        <v>1281</v>
      </c>
      <c r="C8" s="2">
        <v>4</v>
      </c>
      <c r="D8" s="2">
        <v>690</v>
      </c>
      <c r="E8" s="2">
        <v>573</v>
      </c>
      <c r="F8" s="2">
        <v>13</v>
      </c>
      <c r="G8" s="2">
        <v>0</v>
      </c>
      <c r="H8" s="2">
        <v>0</v>
      </c>
      <c r="I8" s="2">
        <v>0</v>
      </c>
      <c r="J8" s="2">
        <v>1</v>
      </c>
    </row>
    <row r="9" spans="1:10" s="3" customFormat="1" x14ac:dyDescent="0.2">
      <c r="A9" s="1" t="s">
        <v>175</v>
      </c>
      <c r="B9" s="2">
        <f t="shared" si="0"/>
        <v>1273</v>
      </c>
      <c r="C9" s="2">
        <v>4</v>
      </c>
      <c r="D9" s="2">
        <v>685</v>
      </c>
      <c r="E9" s="2">
        <v>570</v>
      </c>
      <c r="F9" s="2">
        <v>13</v>
      </c>
      <c r="G9" s="2">
        <v>0</v>
      </c>
      <c r="H9" s="2">
        <v>0</v>
      </c>
      <c r="I9" s="2">
        <v>0</v>
      </c>
      <c r="J9" s="2">
        <v>1</v>
      </c>
    </row>
    <row r="10" spans="1:10" s="3" customFormat="1" x14ac:dyDescent="0.2">
      <c r="A10" s="1" t="s">
        <v>24</v>
      </c>
      <c r="B10" s="2">
        <f t="shared" si="0"/>
        <v>394</v>
      </c>
      <c r="C10" s="2">
        <v>0</v>
      </c>
      <c r="D10" s="2">
        <v>0</v>
      </c>
      <c r="E10" s="2">
        <v>142</v>
      </c>
      <c r="F10" s="2">
        <v>237</v>
      </c>
      <c r="G10" s="2">
        <v>14</v>
      </c>
      <c r="H10" s="2">
        <v>1</v>
      </c>
      <c r="I10" s="2">
        <v>0</v>
      </c>
      <c r="J10" s="2">
        <v>0</v>
      </c>
    </row>
    <row r="11" spans="1:10" s="3" customFormat="1" x14ac:dyDescent="0.2">
      <c r="A11" s="1" t="s">
        <v>175</v>
      </c>
      <c r="B11" s="2">
        <f t="shared" si="0"/>
        <v>394</v>
      </c>
      <c r="C11" s="2">
        <v>0</v>
      </c>
      <c r="D11" s="2">
        <v>0</v>
      </c>
      <c r="E11" s="2">
        <v>142</v>
      </c>
      <c r="F11" s="2">
        <v>237</v>
      </c>
      <c r="G11" s="2">
        <v>14</v>
      </c>
      <c r="H11" s="2">
        <v>1</v>
      </c>
      <c r="I11" s="2">
        <v>0</v>
      </c>
      <c r="J11" s="2">
        <v>0</v>
      </c>
    </row>
    <row r="12" spans="1:10" s="3" customFormat="1" x14ac:dyDescent="0.2">
      <c r="A12" s="1" t="s">
        <v>25</v>
      </c>
      <c r="B12" s="2">
        <f t="shared" si="0"/>
        <v>35</v>
      </c>
      <c r="C12" s="2">
        <v>0</v>
      </c>
      <c r="D12" s="2">
        <v>0</v>
      </c>
      <c r="E12" s="2">
        <v>0</v>
      </c>
      <c r="F12" s="2">
        <v>15</v>
      </c>
      <c r="G12" s="2">
        <v>15</v>
      </c>
      <c r="H12" s="2">
        <v>1</v>
      </c>
      <c r="I12" s="2">
        <v>2</v>
      </c>
      <c r="J12" s="2">
        <v>2</v>
      </c>
    </row>
    <row r="13" spans="1:10" s="3" customFormat="1" x14ac:dyDescent="0.2">
      <c r="A13" s="1"/>
      <c r="B13" s="2"/>
      <c r="C13" s="2"/>
      <c r="D13" s="2"/>
      <c r="E13" s="2"/>
      <c r="F13" s="2"/>
      <c r="G13" s="2"/>
      <c r="H13" s="2"/>
      <c r="I13" s="2"/>
      <c r="J13" s="2"/>
    </row>
    <row r="14" spans="1:10" s="3" customFormat="1" x14ac:dyDescent="0.2">
      <c r="A14" s="1" t="s">
        <v>86</v>
      </c>
      <c r="B14" s="2">
        <f>B3-B25</f>
        <v>935</v>
      </c>
      <c r="C14" s="2">
        <f t="shared" ref="C14:J14" si="2">C3-C25</f>
        <v>12</v>
      </c>
      <c r="D14" s="2">
        <f t="shared" si="2"/>
        <v>380</v>
      </c>
      <c r="E14" s="2">
        <f t="shared" si="2"/>
        <v>357</v>
      </c>
      <c r="F14" s="2">
        <f t="shared" si="2"/>
        <v>162</v>
      </c>
      <c r="G14" s="2">
        <f t="shared" si="2"/>
        <v>20</v>
      </c>
      <c r="H14" s="2">
        <f t="shared" si="2"/>
        <v>1</v>
      </c>
      <c r="I14" s="2">
        <f t="shared" si="2"/>
        <v>2</v>
      </c>
      <c r="J14" s="2">
        <f t="shared" si="2"/>
        <v>1</v>
      </c>
    </row>
    <row r="15" spans="1:10" s="3" customFormat="1" x14ac:dyDescent="0.2">
      <c r="A15" s="1" t="s">
        <v>21</v>
      </c>
      <c r="B15" s="2">
        <f t="shared" ref="B15:J23" si="3">B4-B26</f>
        <v>4</v>
      </c>
      <c r="C15" s="2">
        <f t="shared" si="3"/>
        <v>3</v>
      </c>
      <c r="D15" s="2">
        <f t="shared" si="3"/>
        <v>1</v>
      </c>
      <c r="E15" s="2">
        <f t="shared" si="3"/>
        <v>0</v>
      </c>
      <c r="F15" s="2">
        <f t="shared" si="3"/>
        <v>0</v>
      </c>
      <c r="G15" s="2">
        <f t="shared" si="3"/>
        <v>0</v>
      </c>
      <c r="H15" s="2">
        <f t="shared" si="3"/>
        <v>0</v>
      </c>
      <c r="I15" s="2">
        <f t="shared" si="3"/>
        <v>0</v>
      </c>
      <c r="J15" s="2">
        <f t="shared" si="3"/>
        <v>0</v>
      </c>
    </row>
    <row r="16" spans="1:10" s="3" customFormat="1" x14ac:dyDescent="0.2">
      <c r="A16" s="1" t="s">
        <v>175</v>
      </c>
      <c r="B16" s="2">
        <f t="shared" si="3"/>
        <v>4</v>
      </c>
      <c r="C16" s="2">
        <f t="shared" si="3"/>
        <v>3</v>
      </c>
      <c r="D16" s="2">
        <f t="shared" si="3"/>
        <v>1</v>
      </c>
      <c r="E16" s="2">
        <f t="shared" si="3"/>
        <v>0</v>
      </c>
      <c r="F16" s="2">
        <f t="shared" si="3"/>
        <v>0</v>
      </c>
      <c r="G16" s="2">
        <f t="shared" si="3"/>
        <v>0</v>
      </c>
      <c r="H16" s="2">
        <f t="shared" si="3"/>
        <v>0</v>
      </c>
      <c r="I16" s="2">
        <f t="shared" si="3"/>
        <v>0</v>
      </c>
      <c r="J16" s="2">
        <f t="shared" si="3"/>
        <v>0</v>
      </c>
    </row>
    <row r="17" spans="1:10" s="3" customFormat="1" x14ac:dyDescent="0.2">
      <c r="A17" s="1" t="s">
        <v>22</v>
      </c>
      <c r="B17" s="2">
        <f t="shared" si="3"/>
        <v>10</v>
      </c>
      <c r="C17" s="2">
        <f t="shared" si="3"/>
        <v>7</v>
      </c>
      <c r="D17" s="2">
        <f t="shared" si="3"/>
        <v>3</v>
      </c>
      <c r="E17" s="2">
        <f t="shared" si="3"/>
        <v>0</v>
      </c>
      <c r="F17" s="2">
        <f t="shared" si="3"/>
        <v>0</v>
      </c>
      <c r="G17" s="2">
        <f t="shared" si="3"/>
        <v>0</v>
      </c>
      <c r="H17" s="2">
        <f t="shared" si="3"/>
        <v>0</v>
      </c>
      <c r="I17" s="2">
        <f t="shared" si="3"/>
        <v>0</v>
      </c>
      <c r="J17" s="2">
        <f t="shared" si="3"/>
        <v>0</v>
      </c>
    </row>
    <row r="18" spans="1:10" s="3" customFormat="1" x14ac:dyDescent="0.2">
      <c r="A18" s="1" t="s">
        <v>175</v>
      </c>
      <c r="B18" s="2">
        <f t="shared" si="3"/>
        <v>10</v>
      </c>
      <c r="C18" s="2">
        <f t="shared" si="3"/>
        <v>7</v>
      </c>
      <c r="D18" s="2">
        <f t="shared" si="3"/>
        <v>3</v>
      </c>
      <c r="E18" s="2">
        <f t="shared" si="3"/>
        <v>0</v>
      </c>
      <c r="F18" s="2">
        <f t="shared" si="3"/>
        <v>0</v>
      </c>
      <c r="G18" s="2">
        <f t="shared" si="3"/>
        <v>0</v>
      </c>
      <c r="H18" s="2">
        <f t="shared" si="3"/>
        <v>0</v>
      </c>
      <c r="I18" s="2">
        <f t="shared" si="3"/>
        <v>0</v>
      </c>
      <c r="J18" s="2">
        <f t="shared" si="3"/>
        <v>0</v>
      </c>
    </row>
    <row r="19" spans="1:10" s="3" customFormat="1" x14ac:dyDescent="0.2">
      <c r="A19" s="1" t="s">
        <v>23</v>
      </c>
      <c r="B19" s="2">
        <f t="shared" si="3"/>
        <v>659</v>
      </c>
      <c r="C19" s="2">
        <f t="shared" si="3"/>
        <v>2</v>
      </c>
      <c r="D19" s="2">
        <f t="shared" si="3"/>
        <v>376</v>
      </c>
      <c r="E19" s="2">
        <f t="shared" si="3"/>
        <v>274</v>
      </c>
      <c r="F19" s="2">
        <f t="shared" si="3"/>
        <v>7</v>
      </c>
      <c r="G19" s="2">
        <f t="shared" si="3"/>
        <v>0</v>
      </c>
      <c r="H19" s="2">
        <f t="shared" si="3"/>
        <v>0</v>
      </c>
      <c r="I19" s="2">
        <f t="shared" si="3"/>
        <v>0</v>
      </c>
      <c r="J19" s="2">
        <f t="shared" si="3"/>
        <v>0</v>
      </c>
    </row>
    <row r="20" spans="1:10" s="3" customFormat="1" x14ac:dyDescent="0.2">
      <c r="A20" s="1" t="s">
        <v>175</v>
      </c>
      <c r="B20" s="2">
        <f t="shared" si="3"/>
        <v>657</v>
      </c>
      <c r="C20" s="2">
        <f t="shared" si="3"/>
        <v>2</v>
      </c>
      <c r="D20" s="2">
        <f t="shared" si="3"/>
        <v>375</v>
      </c>
      <c r="E20" s="2">
        <f t="shared" si="3"/>
        <v>273</v>
      </c>
      <c r="F20" s="2">
        <f t="shared" si="3"/>
        <v>7</v>
      </c>
      <c r="G20" s="2">
        <f t="shared" si="3"/>
        <v>0</v>
      </c>
      <c r="H20" s="2">
        <f t="shared" si="3"/>
        <v>0</v>
      </c>
      <c r="I20" s="2">
        <f t="shared" si="3"/>
        <v>0</v>
      </c>
      <c r="J20" s="2">
        <f t="shared" si="3"/>
        <v>0</v>
      </c>
    </row>
    <row r="21" spans="1:10" s="3" customFormat="1" x14ac:dyDescent="0.2">
      <c r="A21" s="1" t="s">
        <v>24</v>
      </c>
      <c r="B21" s="2">
        <f t="shared" si="3"/>
        <v>234</v>
      </c>
      <c r="C21" s="2">
        <f t="shared" si="3"/>
        <v>0</v>
      </c>
      <c r="D21" s="2">
        <f t="shared" si="3"/>
        <v>0</v>
      </c>
      <c r="E21" s="2">
        <f t="shared" si="3"/>
        <v>83</v>
      </c>
      <c r="F21" s="2">
        <f t="shared" si="3"/>
        <v>143</v>
      </c>
      <c r="G21" s="2">
        <f t="shared" si="3"/>
        <v>8</v>
      </c>
      <c r="H21" s="2">
        <f t="shared" si="3"/>
        <v>0</v>
      </c>
      <c r="I21" s="2">
        <f t="shared" si="3"/>
        <v>0</v>
      </c>
      <c r="J21" s="2">
        <f t="shared" si="3"/>
        <v>0</v>
      </c>
    </row>
    <row r="22" spans="1:10" s="3" customFormat="1" x14ac:dyDescent="0.2">
      <c r="A22" s="1" t="s">
        <v>175</v>
      </c>
      <c r="B22" s="2">
        <f t="shared" si="3"/>
        <v>234</v>
      </c>
      <c r="C22" s="2">
        <f t="shared" si="3"/>
        <v>0</v>
      </c>
      <c r="D22" s="2">
        <f t="shared" si="3"/>
        <v>0</v>
      </c>
      <c r="E22" s="2">
        <f t="shared" si="3"/>
        <v>83</v>
      </c>
      <c r="F22" s="2">
        <f t="shared" si="3"/>
        <v>143</v>
      </c>
      <c r="G22" s="2">
        <f t="shared" si="3"/>
        <v>8</v>
      </c>
      <c r="H22" s="2">
        <f t="shared" si="3"/>
        <v>0</v>
      </c>
      <c r="I22" s="2">
        <f t="shared" si="3"/>
        <v>0</v>
      </c>
      <c r="J22" s="2">
        <f t="shared" si="3"/>
        <v>0</v>
      </c>
    </row>
    <row r="23" spans="1:10" s="3" customFormat="1" x14ac:dyDescent="0.2">
      <c r="A23" s="1" t="s">
        <v>25</v>
      </c>
      <c r="B23" s="2">
        <f t="shared" si="3"/>
        <v>28</v>
      </c>
      <c r="C23" s="2">
        <f t="shared" si="3"/>
        <v>0</v>
      </c>
      <c r="D23" s="2">
        <f t="shared" si="3"/>
        <v>0</v>
      </c>
      <c r="E23" s="2">
        <f t="shared" si="3"/>
        <v>0</v>
      </c>
      <c r="F23" s="2">
        <f t="shared" si="3"/>
        <v>12</v>
      </c>
      <c r="G23" s="2">
        <f t="shared" si="3"/>
        <v>12</v>
      </c>
      <c r="H23" s="2">
        <f t="shared" si="3"/>
        <v>1</v>
      </c>
      <c r="I23" s="2">
        <f t="shared" si="3"/>
        <v>2</v>
      </c>
      <c r="J23" s="2">
        <f t="shared" si="3"/>
        <v>1</v>
      </c>
    </row>
    <row r="24" spans="1:10" s="3" customFormat="1" x14ac:dyDescent="0.2">
      <c r="A24" s="1"/>
      <c r="B24" s="2"/>
      <c r="C24" s="2"/>
      <c r="D24" s="2"/>
      <c r="E24" s="2"/>
      <c r="F24" s="2"/>
      <c r="G24" s="2"/>
      <c r="H24" s="2"/>
      <c r="I24" s="2"/>
      <c r="J24" s="2"/>
    </row>
    <row r="25" spans="1:10" s="3" customFormat="1" x14ac:dyDescent="0.2">
      <c r="A25" s="1" t="s">
        <v>85</v>
      </c>
      <c r="B25" s="2">
        <f t="shared" ref="B25:B34" si="4">SUM(C25:J25)</f>
        <v>805</v>
      </c>
      <c r="C25" s="2">
        <f>C26+C28+C30+C32+C34</f>
        <v>11</v>
      </c>
      <c r="D25" s="2">
        <f t="shared" ref="D25" si="5">D26+D28+D30+D32+D34</f>
        <v>321</v>
      </c>
      <c r="E25" s="2">
        <f t="shared" ref="E25" si="6">E26+E28+E30+E32+E34</f>
        <v>358</v>
      </c>
      <c r="F25" s="2">
        <f t="shared" ref="F25" si="7">F26+F28+F30+F32+F34</f>
        <v>103</v>
      </c>
      <c r="G25" s="2">
        <f t="shared" ref="G25" si="8">G26+G28+G30+G32+G34</f>
        <v>9</v>
      </c>
      <c r="H25" s="2">
        <f t="shared" ref="H25" si="9">H26+H28+H30+H32+H34</f>
        <v>1</v>
      </c>
      <c r="I25" s="2">
        <f t="shared" ref="I25" si="10">I26+I28+I30+I32+I34</f>
        <v>0</v>
      </c>
      <c r="J25" s="2">
        <f t="shared" ref="J25" si="11">J26+J28+J30+J32+J34</f>
        <v>2</v>
      </c>
    </row>
    <row r="26" spans="1:10" s="3" customFormat="1" x14ac:dyDescent="0.2">
      <c r="A26" s="1" t="s">
        <v>21</v>
      </c>
      <c r="B26" s="2">
        <f t="shared" si="4"/>
        <v>3</v>
      </c>
      <c r="C26" s="2">
        <v>2</v>
      </c>
      <c r="D26" s="2">
        <v>1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</row>
    <row r="27" spans="1:10" s="3" customFormat="1" x14ac:dyDescent="0.2">
      <c r="A27" s="1" t="s">
        <v>177</v>
      </c>
      <c r="B27" s="2">
        <f t="shared" si="4"/>
        <v>3</v>
      </c>
      <c r="C27" s="2">
        <v>2</v>
      </c>
      <c r="D27" s="2">
        <v>1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</row>
    <row r="28" spans="1:10" s="3" customFormat="1" x14ac:dyDescent="0.2">
      <c r="A28" s="1" t="s">
        <v>22</v>
      </c>
      <c r="B28" s="2">
        <f t="shared" si="4"/>
        <v>13</v>
      </c>
      <c r="C28" s="2">
        <v>7</v>
      </c>
      <c r="D28" s="2">
        <v>6</v>
      </c>
      <c r="E28" s="2">
        <v>0</v>
      </c>
      <c r="F28" s="2">
        <v>0</v>
      </c>
      <c r="G28" s="2">
        <v>0</v>
      </c>
      <c r="H28" s="2">
        <v>0</v>
      </c>
      <c r="I28" s="2">
        <v>0</v>
      </c>
      <c r="J28" s="2">
        <v>0</v>
      </c>
    </row>
    <row r="29" spans="1:10" s="3" customFormat="1" x14ac:dyDescent="0.2">
      <c r="A29" s="1" t="s">
        <v>177</v>
      </c>
      <c r="B29" s="2">
        <f t="shared" si="4"/>
        <v>13</v>
      </c>
      <c r="C29" s="2">
        <v>7</v>
      </c>
      <c r="D29" s="2">
        <v>6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</row>
    <row r="30" spans="1:10" s="3" customFormat="1" x14ac:dyDescent="0.2">
      <c r="A30" s="1" t="s">
        <v>23</v>
      </c>
      <c r="B30" s="2">
        <f t="shared" si="4"/>
        <v>622</v>
      </c>
      <c r="C30" s="2">
        <v>2</v>
      </c>
      <c r="D30" s="2">
        <v>314</v>
      </c>
      <c r="E30" s="2">
        <v>299</v>
      </c>
      <c r="F30" s="2">
        <v>6</v>
      </c>
      <c r="G30" s="2">
        <v>0</v>
      </c>
      <c r="H30" s="2">
        <v>0</v>
      </c>
      <c r="I30" s="2">
        <v>0</v>
      </c>
      <c r="J30" s="2">
        <v>1</v>
      </c>
    </row>
    <row r="31" spans="1:10" s="3" customFormat="1" x14ac:dyDescent="0.2">
      <c r="A31" s="1" t="s">
        <v>177</v>
      </c>
      <c r="B31" s="2">
        <f t="shared" si="4"/>
        <v>616</v>
      </c>
      <c r="C31" s="2">
        <v>2</v>
      </c>
      <c r="D31" s="2">
        <v>310</v>
      </c>
      <c r="E31" s="2">
        <v>297</v>
      </c>
      <c r="F31" s="2">
        <v>6</v>
      </c>
      <c r="G31" s="2">
        <v>0</v>
      </c>
      <c r="H31" s="2">
        <v>0</v>
      </c>
      <c r="I31" s="2">
        <v>0</v>
      </c>
      <c r="J31" s="2">
        <v>1</v>
      </c>
    </row>
    <row r="32" spans="1:10" s="3" customFormat="1" x14ac:dyDescent="0.2">
      <c r="A32" s="1" t="s">
        <v>24</v>
      </c>
      <c r="B32" s="2">
        <f t="shared" si="4"/>
        <v>160</v>
      </c>
      <c r="C32" s="2">
        <v>0</v>
      </c>
      <c r="D32" s="2">
        <v>0</v>
      </c>
      <c r="E32" s="2">
        <v>59</v>
      </c>
      <c r="F32" s="2">
        <v>94</v>
      </c>
      <c r="G32" s="2">
        <v>6</v>
      </c>
      <c r="H32" s="2">
        <v>1</v>
      </c>
      <c r="I32" s="2">
        <v>0</v>
      </c>
      <c r="J32" s="2">
        <v>0</v>
      </c>
    </row>
    <row r="33" spans="1:10" s="3" customFormat="1" x14ac:dyDescent="0.2">
      <c r="A33" s="1" t="s">
        <v>177</v>
      </c>
      <c r="B33" s="2">
        <f t="shared" si="4"/>
        <v>160</v>
      </c>
      <c r="C33" s="2">
        <v>0</v>
      </c>
      <c r="D33" s="2">
        <v>0</v>
      </c>
      <c r="E33" s="2">
        <v>59</v>
      </c>
      <c r="F33" s="2">
        <v>94</v>
      </c>
      <c r="G33" s="2">
        <v>6</v>
      </c>
      <c r="H33" s="2">
        <v>1</v>
      </c>
      <c r="I33" s="2">
        <v>0</v>
      </c>
      <c r="J33" s="2">
        <v>0</v>
      </c>
    </row>
    <row r="34" spans="1:10" s="3" customFormat="1" x14ac:dyDescent="0.2">
      <c r="A34" s="1" t="s">
        <v>25</v>
      </c>
      <c r="B34" s="2">
        <f t="shared" si="4"/>
        <v>7</v>
      </c>
      <c r="C34" s="2">
        <v>0</v>
      </c>
      <c r="D34" s="2">
        <v>0</v>
      </c>
      <c r="E34" s="2">
        <v>0</v>
      </c>
      <c r="F34" s="2">
        <v>3</v>
      </c>
      <c r="G34" s="2">
        <v>3</v>
      </c>
      <c r="H34" s="2">
        <v>0</v>
      </c>
      <c r="I34" s="2">
        <v>0</v>
      </c>
      <c r="J34" s="2">
        <v>1</v>
      </c>
    </row>
    <row r="35" spans="1:10" s="3" customFormat="1" x14ac:dyDescent="0.2">
      <c r="A35" s="11" t="s">
        <v>266</v>
      </c>
      <c r="B35" s="11"/>
      <c r="C35" s="11"/>
      <c r="D35" s="11"/>
      <c r="E35" s="11"/>
      <c r="F35" s="11"/>
      <c r="G35" s="11"/>
      <c r="H35" s="11"/>
      <c r="I35" s="11"/>
      <c r="J35" s="11"/>
    </row>
  </sheetData>
  <mergeCells count="1">
    <mergeCell ref="A35:J35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825244-CABC-44A2-93A0-9D6FFF275FBB}">
  <dimension ref="A1:I53"/>
  <sheetViews>
    <sheetView view="pageBreakPreview" zoomScale="125" zoomScaleNormal="100" zoomScaleSheetLayoutView="125" workbookViewId="0">
      <selection activeCell="D26" sqref="D26"/>
    </sheetView>
  </sheetViews>
  <sheetFormatPr defaultRowHeight="10.199999999999999" x14ac:dyDescent="0.2"/>
  <cols>
    <col min="1" max="1" width="16.77734375" style="4" customWidth="1"/>
    <col min="2" max="9" width="8.33203125" style="4" customWidth="1"/>
    <col min="10" max="16384" width="8.88671875" style="4"/>
  </cols>
  <sheetData>
    <row r="1" spans="1:9" s="3" customFormat="1" x14ac:dyDescent="0.2">
      <c r="A1" s="1" t="s">
        <v>258</v>
      </c>
      <c r="B1" s="2"/>
      <c r="C1" s="2"/>
      <c r="D1" s="2"/>
      <c r="E1" s="2"/>
      <c r="F1" s="2"/>
      <c r="G1" s="2"/>
      <c r="H1" s="2"/>
      <c r="I1" s="2"/>
    </row>
    <row r="2" spans="1:9" s="6" customFormat="1" x14ac:dyDescent="0.2">
      <c r="A2" s="7" t="s">
        <v>77</v>
      </c>
      <c r="B2" s="8" t="s">
        <v>0</v>
      </c>
      <c r="C2" s="8" t="s">
        <v>60</v>
      </c>
      <c r="D2" s="8" t="s">
        <v>61</v>
      </c>
      <c r="E2" s="8" t="s">
        <v>62</v>
      </c>
      <c r="F2" s="8" t="s">
        <v>63</v>
      </c>
      <c r="G2" s="8" t="s">
        <v>64</v>
      </c>
      <c r="H2" s="8" t="s">
        <v>65</v>
      </c>
      <c r="I2" s="9" t="s">
        <v>66</v>
      </c>
    </row>
    <row r="3" spans="1:9" s="3" customFormat="1" x14ac:dyDescent="0.2">
      <c r="A3" s="1" t="s">
        <v>1</v>
      </c>
      <c r="B3" s="2">
        <f>SUM(C3:I3)</f>
        <v>1773</v>
      </c>
      <c r="C3" s="2">
        <f>SUM(C4:C16)</f>
        <v>388</v>
      </c>
      <c r="D3" s="2">
        <f t="shared" ref="D3:I3" si="0">SUM(D4:D16)</f>
        <v>325</v>
      </c>
      <c r="E3" s="2">
        <f t="shared" si="0"/>
        <v>400</v>
      </c>
      <c r="F3" s="2">
        <f t="shared" si="0"/>
        <v>311</v>
      </c>
      <c r="G3" s="2">
        <f t="shared" si="0"/>
        <v>94</v>
      </c>
      <c r="H3" s="2">
        <f t="shared" si="0"/>
        <v>81</v>
      </c>
      <c r="I3" s="2">
        <f t="shared" si="0"/>
        <v>174</v>
      </c>
    </row>
    <row r="4" spans="1:9" s="3" customFormat="1" x14ac:dyDescent="0.2">
      <c r="A4" s="1" t="s">
        <v>26</v>
      </c>
      <c r="B4" s="2">
        <f t="shared" ref="B4:B16" si="1">SUM(C4:I4)</f>
        <v>229</v>
      </c>
      <c r="C4" s="2">
        <v>9</v>
      </c>
      <c r="D4" s="2">
        <v>8</v>
      </c>
      <c r="E4" s="2">
        <v>33</v>
      </c>
      <c r="F4" s="2">
        <v>60</v>
      </c>
      <c r="G4" s="2">
        <v>18</v>
      </c>
      <c r="H4" s="2">
        <v>22</v>
      </c>
      <c r="I4" s="2">
        <v>79</v>
      </c>
    </row>
    <row r="5" spans="1:9" s="3" customFormat="1" x14ac:dyDescent="0.2">
      <c r="A5" s="1" t="s">
        <v>27</v>
      </c>
      <c r="B5" s="2">
        <f t="shared" si="1"/>
        <v>440</v>
      </c>
      <c r="C5" s="2">
        <v>14</v>
      </c>
      <c r="D5" s="2">
        <v>3</v>
      </c>
      <c r="E5" s="2">
        <v>72</v>
      </c>
      <c r="F5" s="2">
        <v>148</v>
      </c>
      <c r="G5" s="2">
        <v>66</v>
      </c>
      <c r="H5" s="2">
        <v>50</v>
      </c>
      <c r="I5" s="2">
        <v>87</v>
      </c>
    </row>
    <row r="6" spans="1:9" s="3" customFormat="1" x14ac:dyDescent="0.2">
      <c r="A6" s="1" t="s">
        <v>28</v>
      </c>
      <c r="B6" s="2">
        <f t="shared" si="1"/>
        <v>223</v>
      </c>
      <c r="C6" s="2">
        <v>19</v>
      </c>
      <c r="D6" s="2">
        <v>45</v>
      </c>
      <c r="E6" s="2">
        <v>102</v>
      </c>
      <c r="F6" s="2">
        <v>45</v>
      </c>
      <c r="G6" s="2">
        <v>6</v>
      </c>
      <c r="H6" s="2">
        <v>3</v>
      </c>
      <c r="I6" s="2">
        <v>3</v>
      </c>
    </row>
    <row r="7" spans="1:9" s="3" customFormat="1" x14ac:dyDescent="0.2">
      <c r="A7" s="1" t="s">
        <v>29</v>
      </c>
      <c r="B7" s="2">
        <f t="shared" si="1"/>
        <v>34</v>
      </c>
      <c r="C7" s="2">
        <v>13</v>
      </c>
      <c r="D7" s="2">
        <v>9</v>
      </c>
      <c r="E7" s="2">
        <v>9</v>
      </c>
      <c r="F7" s="2">
        <v>2</v>
      </c>
      <c r="G7" s="2">
        <v>0</v>
      </c>
      <c r="H7" s="2">
        <v>1</v>
      </c>
      <c r="I7" s="2">
        <v>0</v>
      </c>
    </row>
    <row r="8" spans="1:9" s="3" customFormat="1" x14ac:dyDescent="0.2">
      <c r="A8" s="1" t="s">
        <v>30</v>
      </c>
      <c r="B8" s="2">
        <f t="shared" si="1"/>
        <v>149</v>
      </c>
      <c r="C8" s="2">
        <v>76</v>
      </c>
      <c r="D8" s="2">
        <v>43</v>
      </c>
      <c r="E8" s="2">
        <v>20</v>
      </c>
      <c r="F8" s="2">
        <v>6</v>
      </c>
      <c r="G8" s="2">
        <v>1</v>
      </c>
      <c r="H8" s="2">
        <v>1</v>
      </c>
      <c r="I8" s="2">
        <v>2</v>
      </c>
    </row>
    <row r="9" spans="1:9" s="3" customFormat="1" x14ac:dyDescent="0.2">
      <c r="A9" s="1" t="s">
        <v>31</v>
      </c>
      <c r="B9" s="2">
        <f t="shared" si="1"/>
        <v>115</v>
      </c>
      <c r="C9" s="2">
        <v>28</v>
      </c>
      <c r="D9" s="2">
        <v>29</v>
      </c>
      <c r="E9" s="2">
        <v>40</v>
      </c>
      <c r="F9" s="2">
        <v>17</v>
      </c>
      <c r="G9" s="2">
        <v>1</v>
      </c>
      <c r="H9" s="2">
        <v>0</v>
      </c>
      <c r="I9" s="2">
        <v>0</v>
      </c>
    </row>
    <row r="10" spans="1:9" s="3" customFormat="1" x14ac:dyDescent="0.2">
      <c r="A10" s="1" t="s">
        <v>32</v>
      </c>
      <c r="B10" s="2">
        <f t="shared" si="1"/>
        <v>42</v>
      </c>
      <c r="C10" s="2">
        <v>19</v>
      </c>
      <c r="D10" s="2">
        <v>11</v>
      </c>
      <c r="E10" s="2">
        <v>8</v>
      </c>
      <c r="F10" s="2">
        <v>2</v>
      </c>
      <c r="G10" s="2">
        <v>0</v>
      </c>
      <c r="H10" s="2">
        <v>1</v>
      </c>
      <c r="I10" s="2">
        <v>1</v>
      </c>
    </row>
    <row r="11" spans="1:9" s="3" customFormat="1" x14ac:dyDescent="0.2">
      <c r="A11" s="1" t="s">
        <v>33</v>
      </c>
      <c r="B11" s="2">
        <f t="shared" si="1"/>
        <v>25</v>
      </c>
      <c r="C11" s="2">
        <v>8</v>
      </c>
      <c r="D11" s="2">
        <v>8</v>
      </c>
      <c r="E11" s="2">
        <v>4</v>
      </c>
      <c r="F11" s="2">
        <v>3</v>
      </c>
      <c r="G11" s="2">
        <v>1</v>
      </c>
      <c r="H11" s="2">
        <v>0</v>
      </c>
      <c r="I11" s="2">
        <v>1</v>
      </c>
    </row>
    <row r="12" spans="1:9" s="3" customFormat="1" x14ac:dyDescent="0.2">
      <c r="A12" s="1" t="s">
        <v>34</v>
      </c>
      <c r="B12" s="2">
        <f t="shared" si="1"/>
        <v>202</v>
      </c>
      <c r="C12" s="2">
        <v>70</v>
      </c>
      <c r="D12" s="2">
        <v>71</v>
      </c>
      <c r="E12" s="2">
        <v>51</v>
      </c>
      <c r="F12" s="2">
        <v>9</v>
      </c>
      <c r="G12" s="2">
        <v>0</v>
      </c>
      <c r="H12" s="2">
        <v>1</v>
      </c>
      <c r="I12" s="2">
        <v>0</v>
      </c>
    </row>
    <row r="13" spans="1:9" s="3" customFormat="1" x14ac:dyDescent="0.2">
      <c r="A13" s="1" t="s">
        <v>35</v>
      </c>
      <c r="B13" s="2">
        <f t="shared" si="1"/>
        <v>220</v>
      </c>
      <c r="C13" s="2">
        <v>95</v>
      </c>
      <c r="D13" s="2">
        <v>71</v>
      </c>
      <c r="E13" s="2">
        <v>37</v>
      </c>
      <c r="F13" s="2">
        <v>13</v>
      </c>
      <c r="G13" s="2">
        <v>1</v>
      </c>
      <c r="H13" s="2">
        <v>2</v>
      </c>
      <c r="I13" s="2">
        <v>1</v>
      </c>
    </row>
    <row r="14" spans="1:9" s="3" customFormat="1" x14ac:dyDescent="0.2">
      <c r="A14" s="1" t="s">
        <v>36</v>
      </c>
      <c r="B14" s="2">
        <f t="shared" si="1"/>
        <v>52</v>
      </c>
      <c r="C14" s="2">
        <v>20</v>
      </c>
      <c r="D14" s="2">
        <v>17</v>
      </c>
      <c r="E14" s="2">
        <v>12</v>
      </c>
      <c r="F14" s="2">
        <v>3</v>
      </c>
      <c r="G14" s="2">
        <v>0</v>
      </c>
      <c r="H14" s="2">
        <v>0</v>
      </c>
      <c r="I14" s="2">
        <v>0</v>
      </c>
    </row>
    <row r="15" spans="1:9" s="3" customFormat="1" x14ac:dyDescent="0.2">
      <c r="A15" s="1" t="s">
        <v>37</v>
      </c>
      <c r="B15" s="2">
        <f t="shared" si="1"/>
        <v>30</v>
      </c>
      <c r="C15" s="2">
        <v>16</v>
      </c>
      <c r="D15" s="2">
        <v>4</v>
      </c>
      <c r="E15" s="2">
        <v>7</v>
      </c>
      <c r="F15" s="2">
        <v>3</v>
      </c>
      <c r="G15" s="2">
        <v>0</v>
      </c>
      <c r="H15" s="2">
        <v>0</v>
      </c>
      <c r="I15" s="2">
        <v>0</v>
      </c>
    </row>
    <row r="16" spans="1:9" s="3" customFormat="1" x14ac:dyDescent="0.2">
      <c r="A16" s="1" t="s">
        <v>38</v>
      </c>
      <c r="B16" s="2">
        <f t="shared" si="1"/>
        <v>12</v>
      </c>
      <c r="C16" s="2">
        <v>1</v>
      </c>
      <c r="D16" s="2">
        <v>6</v>
      </c>
      <c r="E16" s="2">
        <v>5</v>
      </c>
      <c r="F16" s="2">
        <v>0</v>
      </c>
      <c r="G16" s="2">
        <v>0</v>
      </c>
      <c r="H16" s="2">
        <v>0</v>
      </c>
      <c r="I16" s="2">
        <v>0</v>
      </c>
    </row>
    <row r="17" spans="1:9" s="3" customFormat="1" x14ac:dyDescent="0.2">
      <c r="A17" s="1" t="s">
        <v>178</v>
      </c>
      <c r="B17" s="10">
        <f>SUM(B12:B16)*100/B3</f>
        <v>29.103214890016922</v>
      </c>
      <c r="C17" s="10">
        <f t="shared" ref="C17:I17" si="2">SUM(C12:C16)*100/C3</f>
        <v>52.061855670103093</v>
      </c>
      <c r="D17" s="10">
        <f t="shared" si="2"/>
        <v>52</v>
      </c>
      <c r="E17" s="10">
        <f t="shared" si="2"/>
        <v>28</v>
      </c>
      <c r="F17" s="10">
        <f t="shared" si="2"/>
        <v>9.0032154340836019</v>
      </c>
      <c r="G17" s="10">
        <f t="shared" si="2"/>
        <v>1.0638297872340425</v>
      </c>
      <c r="H17" s="10">
        <f t="shared" si="2"/>
        <v>3.7037037037037037</v>
      </c>
      <c r="I17" s="10">
        <f t="shared" si="2"/>
        <v>0.57471264367816088</v>
      </c>
    </row>
    <row r="18" spans="1:9" s="3" customFormat="1" x14ac:dyDescent="0.2">
      <c r="A18" s="1" t="s">
        <v>179</v>
      </c>
      <c r="B18" s="10">
        <f>SUM(B14:B16)*100/B3</f>
        <v>5.3017484489565705</v>
      </c>
      <c r="C18" s="10">
        <f t="shared" ref="C18:I18" si="3">SUM(C14:C16)*100/C3</f>
        <v>9.536082474226804</v>
      </c>
      <c r="D18" s="10">
        <f t="shared" si="3"/>
        <v>8.3076923076923084</v>
      </c>
      <c r="E18" s="10">
        <f t="shared" si="3"/>
        <v>6</v>
      </c>
      <c r="F18" s="10">
        <f t="shared" si="3"/>
        <v>1.9292604501607717</v>
      </c>
      <c r="G18" s="10">
        <f t="shared" si="3"/>
        <v>0</v>
      </c>
      <c r="H18" s="10">
        <f t="shared" si="3"/>
        <v>0</v>
      </c>
      <c r="I18" s="10">
        <f t="shared" si="3"/>
        <v>0</v>
      </c>
    </row>
    <row r="19" spans="1:9" s="3" customFormat="1" x14ac:dyDescent="0.2">
      <c r="A19" s="1"/>
      <c r="B19" s="10"/>
      <c r="C19" s="10"/>
      <c r="D19" s="10"/>
      <c r="E19" s="10"/>
      <c r="F19" s="10"/>
      <c r="G19" s="10"/>
      <c r="H19" s="10"/>
      <c r="I19" s="10"/>
    </row>
    <row r="20" spans="1:9" s="3" customFormat="1" x14ac:dyDescent="0.2">
      <c r="A20" s="1" t="s">
        <v>86</v>
      </c>
      <c r="B20" s="2">
        <f>B3-B37</f>
        <v>922</v>
      </c>
      <c r="C20" s="2">
        <f t="shared" ref="C20:I20" si="4">C3-C37</f>
        <v>184</v>
      </c>
      <c r="D20" s="2">
        <f t="shared" si="4"/>
        <v>193</v>
      </c>
      <c r="E20" s="2">
        <f t="shared" si="4"/>
        <v>200</v>
      </c>
      <c r="F20" s="2">
        <f t="shared" si="4"/>
        <v>153</v>
      </c>
      <c r="G20" s="2">
        <f t="shared" si="4"/>
        <v>48</v>
      </c>
      <c r="H20" s="2">
        <f t="shared" si="4"/>
        <v>44</v>
      </c>
      <c r="I20" s="2">
        <f t="shared" si="4"/>
        <v>100</v>
      </c>
    </row>
    <row r="21" spans="1:9" s="3" customFormat="1" x14ac:dyDescent="0.2">
      <c r="A21" s="1" t="s">
        <v>26</v>
      </c>
      <c r="B21" s="2">
        <f t="shared" ref="B21:I21" si="5">B4-B38</f>
        <v>104</v>
      </c>
      <c r="C21" s="2">
        <f t="shared" si="5"/>
        <v>5</v>
      </c>
      <c r="D21" s="2">
        <f t="shared" si="5"/>
        <v>3</v>
      </c>
      <c r="E21" s="2">
        <f t="shared" si="5"/>
        <v>13</v>
      </c>
      <c r="F21" s="2">
        <f t="shared" si="5"/>
        <v>24</v>
      </c>
      <c r="G21" s="2">
        <f t="shared" si="5"/>
        <v>6</v>
      </c>
      <c r="H21" s="2">
        <f t="shared" si="5"/>
        <v>9</v>
      </c>
      <c r="I21" s="2">
        <f t="shared" si="5"/>
        <v>44</v>
      </c>
    </row>
    <row r="22" spans="1:9" s="3" customFormat="1" x14ac:dyDescent="0.2">
      <c r="A22" s="1" t="s">
        <v>27</v>
      </c>
      <c r="B22" s="2">
        <f t="shared" ref="B22:I22" si="6">B5-B39</f>
        <v>185</v>
      </c>
      <c r="C22" s="2">
        <f t="shared" si="6"/>
        <v>5</v>
      </c>
      <c r="D22" s="2">
        <f t="shared" si="6"/>
        <v>1</v>
      </c>
      <c r="E22" s="2">
        <f t="shared" si="6"/>
        <v>8</v>
      </c>
      <c r="F22" s="2">
        <f t="shared" si="6"/>
        <v>56</v>
      </c>
      <c r="G22" s="2">
        <f t="shared" si="6"/>
        <v>34</v>
      </c>
      <c r="H22" s="2">
        <f t="shared" si="6"/>
        <v>29</v>
      </c>
      <c r="I22" s="2">
        <f t="shared" si="6"/>
        <v>52</v>
      </c>
    </row>
    <row r="23" spans="1:9" s="3" customFormat="1" x14ac:dyDescent="0.2">
      <c r="A23" s="1" t="s">
        <v>28</v>
      </c>
      <c r="B23" s="2">
        <f t="shared" ref="B23:I23" si="7">B6-B40</f>
        <v>93</v>
      </c>
      <c r="C23" s="2">
        <f t="shared" si="7"/>
        <v>4</v>
      </c>
      <c r="D23" s="2">
        <f t="shared" si="7"/>
        <v>15</v>
      </c>
      <c r="E23" s="2">
        <f t="shared" si="7"/>
        <v>35</v>
      </c>
      <c r="F23" s="2">
        <f t="shared" si="7"/>
        <v>30</v>
      </c>
      <c r="G23" s="2">
        <f t="shared" si="7"/>
        <v>5</v>
      </c>
      <c r="H23" s="2">
        <f t="shared" si="7"/>
        <v>2</v>
      </c>
      <c r="I23" s="2">
        <f t="shared" si="7"/>
        <v>2</v>
      </c>
    </row>
    <row r="24" spans="1:9" s="3" customFormat="1" x14ac:dyDescent="0.2">
      <c r="A24" s="1" t="s">
        <v>29</v>
      </c>
      <c r="B24" s="2">
        <f t="shared" ref="B24:I24" si="8">B7-B41</f>
        <v>14</v>
      </c>
      <c r="C24" s="2">
        <f t="shared" si="8"/>
        <v>4</v>
      </c>
      <c r="D24" s="2">
        <f t="shared" si="8"/>
        <v>3</v>
      </c>
      <c r="E24" s="2">
        <f t="shared" si="8"/>
        <v>6</v>
      </c>
      <c r="F24" s="2">
        <f t="shared" si="8"/>
        <v>1</v>
      </c>
      <c r="G24" s="2">
        <f t="shared" si="8"/>
        <v>0</v>
      </c>
      <c r="H24" s="2">
        <f t="shared" si="8"/>
        <v>0</v>
      </c>
      <c r="I24" s="2">
        <f t="shared" si="8"/>
        <v>0</v>
      </c>
    </row>
    <row r="25" spans="1:9" s="3" customFormat="1" x14ac:dyDescent="0.2">
      <c r="A25" s="1" t="s">
        <v>30</v>
      </c>
      <c r="B25" s="2">
        <f t="shared" ref="B25:I25" si="9">B8-B42</f>
        <v>41</v>
      </c>
      <c r="C25" s="2">
        <f t="shared" si="9"/>
        <v>14</v>
      </c>
      <c r="D25" s="2">
        <f t="shared" si="9"/>
        <v>14</v>
      </c>
      <c r="E25" s="2">
        <f t="shared" si="9"/>
        <v>8</v>
      </c>
      <c r="F25" s="2">
        <f t="shared" si="9"/>
        <v>3</v>
      </c>
      <c r="G25" s="2">
        <f t="shared" si="9"/>
        <v>1</v>
      </c>
      <c r="H25" s="2">
        <f t="shared" si="9"/>
        <v>0</v>
      </c>
      <c r="I25" s="2">
        <f t="shared" si="9"/>
        <v>1</v>
      </c>
    </row>
    <row r="26" spans="1:9" s="3" customFormat="1" x14ac:dyDescent="0.2">
      <c r="A26" s="1" t="s">
        <v>31</v>
      </c>
      <c r="B26" s="2">
        <f t="shared" ref="B26:I26" si="10">B9-B43</f>
        <v>64</v>
      </c>
      <c r="C26" s="2">
        <f t="shared" si="10"/>
        <v>10</v>
      </c>
      <c r="D26" s="2">
        <f t="shared" si="10"/>
        <v>14</v>
      </c>
      <c r="E26" s="2">
        <f t="shared" si="10"/>
        <v>29</v>
      </c>
      <c r="F26" s="2">
        <f t="shared" si="10"/>
        <v>10</v>
      </c>
      <c r="G26" s="2">
        <f t="shared" si="10"/>
        <v>1</v>
      </c>
      <c r="H26" s="2">
        <f t="shared" si="10"/>
        <v>0</v>
      </c>
      <c r="I26" s="2">
        <f t="shared" si="10"/>
        <v>0</v>
      </c>
    </row>
    <row r="27" spans="1:9" s="3" customFormat="1" x14ac:dyDescent="0.2">
      <c r="A27" s="1" t="s">
        <v>32</v>
      </c>
      <c r="B27" s="2">
        <f t="shared" ref="B27:I27" si="11">B10-B44</f>
        <v>20</v>
      </c>
      <c r="C27" s="2">
        <f t="shared" si="11"/>
        <v>7</v>
      </c>
      <c r="D27" s="2">
        <f t="shared" si="11"/>
        <v>4</v>
      </c>
      <c r="E27" s="2">
        <f t="shared" si="11"/>
        <v>6</v>
      </c>
      <c r="F27" s="2">
        <f t="shared" si="11"/>
        <v>2</v>
      </c>
      <c r="G27" s="2">
        <f t="shared" si="11"/>
        <v>0</v>
      </c>
      <c r="H27" s="2">
        <f t="shared" si="11"/>
        <v>1</v>
      </c>
      <c r="I27" s="2">
        <f t="shared" si="11"/>
        <v>0</v>
      </c>
    </row>
    <row r="28" spans="1:9" s="3" customFormat="1" x14ac:dyDescent="0.2">
      <c r="A28" s="1" t="s">
        <v>33</v>
      </c>
      <c r="B28" s="2">
        <f t="shared" ref="B28:I28" si="12">B11-B45</f>
        <v>14</v>
      </c>
      <c r="C28" s="2">
        <f t="shared" si="12"/>
        <v>1</v>
      </c>
      <c r="D28" s="2">
        <f t="shared" si="12"/>
        <v>5</v>
      </c>
      <c r="E28" s="2">
        <f t="shared" si="12"/>
        <v>3</v>
      </c>
      <c r="F28" s="2">
        <f t="shared" si="12"/>
        <v>3</v>
      </c>
      <c r="G28" s="2">
        <f t="shared" si="12"/>
        <v>1</v>
      </c>
      <c r="H28" s="2">
        <f t="shared" si="12"/>
        <v>0</v>
      </c>
      <c r="I28" s="2">
        <f t="shared" si="12"/>
        <v>1</v>
      </c>
    </row>
    <row r="29" spans="1:9" s="3" customFormat="1" x14ac:dyDescent="0.2">
      <c r="A29" s="1" t="s">
        <v>34</v>
      </c>
      <c r="B29" s="2">
        <f t="shared" ref="B29:I29" si="13">B12-B46</f>
        <v>120</v>
      </c>
      <c r="C29" s="2">
        <f t="shared" si="13"/>
        <v>28</v>
      </c>
      <c r="D29" s="2">
        <f t="shared" si="13"/>
        <v>43</v>
      </c>
      <c r="E29" s="2">
        <f t="shared" si="13"/>
        <v>39</v>
      </c>
      <c r="F29" s="2">
        <f t="shared" si="13"/>
        <v>9</v>
      </c>
      <c r="G29" s="2">
        <f t="shared" si="13"/>
        <v>0</v>
      </c>
      <c r="H29" s="2">
        <f t="shared" si="13"/>
        <v>1</v>
      </c>
      <c r="I29" s="2">
        <f t="shared" si="13"/>
        <v>0</v>
      </c>
    </row>
    <row r="30" spans="1:9" s="3" customFormat="1" x14ac:dyDescent="0.2">
      <c r="A30" s="1" t="s">
        <v>35</v>
      </c>
      <c r="B30" s="2">
        <f t="shared" ref="B30:I30" si="14">B13-B47</f>
        <v>188</v>
      </c>
      <c r="C30" s="2">
        <f t="shared" si="14"/>
        <v>76</v>
      </c>
      <c r="D30" s="2">
        <f t="shared" si="14"/>
        <v>67</v>
      </c>
      <c r="E30" s="2">
        <f t="shared" si="14"/>
        <v>32</v>
      </c>
      <c r="F30" s="2">
        <f t="shared" si="14"/>
        <v>11</v>
      </c>
      <c r="G30" s="2">
        <f t="shared" si="14"/>
        <v>0</v>
      </c>
      <c r="H30" s="2">
        <f t="shared" si="14"/>
        <v>2</v>
      </c>
      <c r="I30" s="2">
        <f t="shared" si="14"/>
        <v>0</v>
      </c>
    </row>
    <row r="31" spans="1:9" s="3" customFormat="1" x14ac:dyDescent="0.2">
      <c r="A31" s="1" t="s">
        <v>36</v>
      </c>
      <c r="B31" s="2">
        <f t="shared" ref="B31:I31" si="15">B14-B48</f>
        <v>46</v>
      </c>
      <c r="C31" s="2">
        <f t="shared" si="15"/>
        <v>17</v>
      </c>
      <c r="D31" s="2">
        <f t="shared" si="15"/>
        <v>15</v>
      </c>
      <c r="E31" s="2">
        <f t="shared" si="15"/>
        <v>11</v>
      </c>
      <c r="F31" s="2">
        <f t="shared" si="15"/>
        <v>3</v>
      </c>
      <c r="G31" s="2">
        <f t="shared" si="15"/>
        <v>0</v>
      </c>
      <c r="H31" s="2">
        <f t="shared" si="15"/>
        <v>0</v>
      </c>
      <c r="I31" s="2">
        <f t="shared" si="15"/>
        <v>0</v>
      </c>
    </row>
    <row r="32" spans="1:9" s="3" customFormat="1" x14ac:dyDescent="0.2">
      <c r="A32" s="1" t="s">
        <v>37</v>
      </c>
      <c r="B32" s="2">
        <f t="shared" ref="B32:I32" si="16">B15-B49</f>
        <v>22</v>
      </c>
      <c r="C32" s="2">
        <f t="shared" si="16"/>
        <v>12</v>
      </c>
      <c r="D32" s="2">
        <f t="shared" si="16"/>
        <v>3</v>
      </c>
      <c r="E32" s="2">
        <f t="shared" si="16"/>
        <v>6</v>
      </c>
      <c r="F32" s="2">
        <f t="shared" si="16"/>
        <v>1</v>
      </c>
      <c r="G32" s="2">
        <f t="shared" si="16"/>
        <v>0</v>
      </c>
      <c r="H32" s="2">
        <f t="shared" si="16"/>
        <v>0</v>
      </c>
      <c r="I32" s="2">
        <f t="shared" si="16"/>
        <v>0</v>
      </c>
    </row>
    <row r="33" spans="1:9" s="3" customFormat="1" x14ac:dyDescent="0.2">
      <c r="A33" s="1" t="s">
        <v>38</v>
      </c>
      <c r="B33" s="2">
        <f t="shared" ref="B33:I33" si="17">B16-B50</f>
        <v>11</v>
      </c>
      <c r="C33" s="2">
        <f t="shared" si="17"/>
        <v>1</v>
      </c>
      <c r="D33" s="2">
        <f t="shared" si="17"/>
        <v>6</v>
      </c>
      <c r="E33" s="2">
        <f t="shared" si="17"/>
        <v>4</v>
      </c>
      <c r="F33" s="2">
        <f t="shared" si="17"/>
        <v>0</v>
      </c>
      <c r="G33" s="2">
        <f t="shared" si="17"/>
        <v>0</v>
      </c>
      <c r="H33" s="2">
        <f t="shared" si="17"/>
        <v>0</v>
      </c>
      <c r="I33" s="2">
        <f t="shared" si="17"/>
        <v>0</v>
      </c>
    </row>
    <row r="34" spans="1:9" s="3" customFormat="1" x14ac:dyDescent="0.2">
      <c r="A34" s="1" t="s">
        <v>178</v>
      </c>
      <c r="B34" s="10">
        <f>SUM(B29:B33)*100/B20</f>
        <v>41.973969631236443</v>
      </c>
      <c r="C34" s="10">
        <f t="shared" ref="C34" si="18">SUM(C29:C33)*100/C20</f>
        <v>72.826086956521735</v>
      </c>
      <c r="D34" s="10">
        <f t="shared" ref="D34" si="19">SUM(D29:D33)*100/D20</f>
        <v>69.430051813471508</v>
      </c>
      <c r="E34" s="10">
        <f t="shared" ref="E34" si="20">SUM(E29:E33)*100/E20</f>
        <v>46</v>
      </c>
      <c r="F34" s="10">
        <f t="shared" ref="F34" si="21">SUM(F29:F33)*100/F20</f>
        <v>15.686274509803921</v>
      </c>
      <c r="G34" s="10">
        <f t="shared" ref="G34" si="22">SUM(G29:G33)*100/G20</f>
        <v>0</v>
      </c>
      <c r="H34" s="10">
        <f t="shared" ref="H34" si="23">SUM(H29:H33)*100/H20</f>
        <v>6.8181818181818183</v>
      </c>
      <c r="I34" s="10">
        <f t="shared" ref="I34" si="24">SUM(I29:I33)*100/I20</f>
        <v>0</v>
      </c>
    </row>
    <row r="35" spans="1:9" s="3" customFormat="1" x14ac:dyDescent="0.2">
      <c r="A35" s="1" t="s">
        <v>179</v>
      </c>
      <c r="B35" s="10">
        <f>SUM(B31:B33)*100/B20</f>
        <v>8.568329718004339</v>
      </c>
      <c r="C35" s="10">
        <f t="shared" ref="C35:I35" si="25">SUM(C31:C33)*100/C20</f>
        <v>16.304347826086957</v>
      </c>
      <c r="D35" s="10">
        <f t="shared" si="25"/>
        <v>12.435233160621761</v>
      </c>
      <c r="E35" s="10">
        <f t="shared" si="25"/>
        <v>10.5</v>
      </c>
      <c r="F35" s="10">
        <f t="shared" si="25"/>
        <v>2.6143790849673203</v>
      </c>
      <c r="G35" s="10">
        <f t="shared" si="25"/>
        <v>0</v>
      </c>
      <c r="H35" s="10">
        <f t="shared" si="25"/>
        <v>0</v>
      </c>
      <c r="I35" s="10">
        <f t="shared" si="25"/>
        <v>0</v>
      </c>
    </row>
    <row r="36" spans="1:9" s="3" customFormat="1" x14ac:dyDescent="0.2">
      <c r="A36" s="1"/>
      <c r="B36" s="2"/>
      <c r="C36" s="2"/>
      <c r="D36" s="2"/>
      <c r="E36" s="2"/>
      <c r="F36" s="2"/>
      <c r="G36" s="2"/>
      <c r="H36" s="2"/>
      <c r="I36" s="2"/>
    </row>
    <row r="37" spans="1:9" s="3" customFormat="1" x14ac:dyDescent="0.2">
      <c r="A37" s="1" t="s">
        <v>87</v>
      </c>
      <c r="B37" s="2">
        <f>SUM(C37:I37)</f>
        <v>851</v>
      </c>
      <c r="C37" s="2">
        <f>SUM(C38:C50)</f>
        <v>204</v>
      </c>
      <c r="D37" s="2">
        <f t="shared" ref="D37" si="26">SUM(D38:D50)</f>
        <v>132</v>
      </c>
      <c r="E37" s="2">
        <f t="shared" ref="E37" si="27">SUM(E38:E50)</f>
        <v>200</v>
      </c>
      <c r="F37" s="2">
        <f t="shared" ref="F37" si="28">SUM(F38:F50)</f>
        <v>158</v>
      </c>
      <c r="G37" s="2">
        <f t="shared" ref="G37" si="29">SUM(G38:G50)</f>
        <v>46</v>
      </c>
      <c r="H37" s="2">
        <f t="shared" ref="H37" si="30">SUM(H38:H50)</f>
        <v>37</v>
      </c>
      <c r="I37" s="2">
        <f t="shared" ref="I37" si="31">SUM(I38:I50)</f>
        <v>74</v>
      </c>
    </row>
    <row r="38" spans="1:9" s="3" customFormat="1" x14ac:dyDescent="0.2">
      <c r="A38" s="1" t="s">
        <v>26</v>
      </c>
      <c r="B38" s="2">
        <f t="shared" ref="B38:B50" si="32">SUM(C38:I38)</f>
        <v>125</v>
      </c>
      <c r="C38" s="2">
        <v>4</v>
      </c>
      <c r="D38" s="2">
        <v>5</v>
      </c>
      <c r="E38" s="2">
        <v>20</v>
      </c>
      <c r="F38" s="2">
        <v>36</v>
      </c>
      <c r="G38" s="2">
        <v>12</v>
      </c>
      <c r="H38" s="2">
        <v>13</v>
      </c>
      <c r="I38" s="2">
        <v>35</v>
      </c>
    </row>
    <row r="39" spans="1:9" s="3" customFormat="1" x14ac:dyDescent="0.2">
      <c r="A39" s="1" t="s">
        <v>27</v>
      </c>
      <c r="B39" s="2">
        <f t="shared" si="32"/>
        <v>255</v>
      </c>
      <c r="C39" s="2">
        <v>9</v>
      </c>
      <c r="D39" s="2">
        <v>2</v>
      </c>
      <c r="E39" s="2">
        <v>64</v>
      </c>
      <c r="F39" s="2">
        <v>92</v>
      </c>
      <c r="G39" s="2">
        <v>32</v>
      </c>
      <c r="H39" s="2">
        <v>21</v>
      </c>
      <c r="I39" s="2">
        <v>35</v>
      </c>
    </row>
    <row r="40" spans="1:9" s="3" customFormat="1" x14ac:dyDescent="0.2">
      <c r="A40" s="1" t="s">
        <v>28</v>
      </c>
      <c r="B40" s="2">
        <f t="shared" si="32"/>
        <v>130</v>
      </c>
      <c r="C40" s="2">
        <v>15</v>
      </c>
      <c r="D40" s="2">
        <v>30</v>
      </c>
      <c r="E40" s="2">
        <v>67</v>
      </c>
      <c r="F40" s="2">
        <v>15</v>
      </c>
      <c r="G40" s="2">
        <v>1</v>
      </c>
      <c r="H40" s="2">
        <v>1</v>
      </c>
      <c r="I40" s="2">
        <v>1</v>
      </c>
    </row>
    <row r="41" spans="1:9" s="3" customFormat="1" x14ac:dyDescent="0.2">
      <c r="A41" s="1" t="s">
        <v>29</v>
      </c>
      <c r="B41" s="2">
        <f t="shared" si="32"/>
        <v>20</v>
      </c>
      <c r="C41" s="2">
        <v>9</v>
      </c>
      <c r="D41" s="2">
        <v>6</v>
      </c>
      <c r="E41" s="2">
        <v>3</v>
      </c>
      <c r="F41" s="2">
        <v>1</v>
      </c>
      <c r="G41" s="2">
        <v>0</v>
      </c>
      <c r="H41" s="2">
        <v>1</v>
      </c>
      <c r="I41" s="2">
        <v>0</v>
      </c>
    </row>
    <row r="42" spans="1:9" s="3" customFormat="1" x14ac:dyDescent="0.2">
      <c r="A42" s="1" t="s">
        <v>30</v>
      </c>
      <c r="B42" s="2">
        <f t="shared" si="32"/>
        <v>108</v>
      </c>
      <c r="C42" s="2">
        <v>62</v>
      </c>
      <c r="D42" s="2">
        <v>29</v>
      </c>
      <c r="E42" s="2">
        <v>12</v>
      </c>
      <c r="F42" s="2">
        <v>3</v>
      </c>
      <c r="G42" s="2">
        <v>0</v>
      </c>
      <c r="H42" s="2">
        <v>1</v>
      </c>
      <c r="I42" s="2">
        <v>1</v>
      </c>
    </row>
    <row r="43" spans="1:9" s="3" customFormat="1" x14ac:dyDescent="0.2">
      <c r="A43" s="1" t="s">
        <v>31</v>
      </c>
      <c r="B43" s="2">
        <f t="shared" si="32"/>
        <v>51</v>
      </c>
      <c r="C43" s="2">
        <v>18</v>
      </c>
      <c r="D43" s="2">
        <v>15</v>
      </c>
      <c r="E43" s="2">
        <v>11</v>
      </c>
      <c r="F43" s="2">
        <v>7</v>
      </c>
      <c r="G43" s="2">
        <v>0</v>
      </c>
      <c r="H43" s="2">
        <v>0</v>
      </c>
      <c r="I43" s="2">
        <v>0</v>
      </c>
    </row>
    <row r="44" spans="1:9" s="3" customFormat="1" x14ac:dyDescent="0.2">
      <c r="A44" s="1" t="s">
        <v>32</v>
      </c>
      <c r="B44" s="2">
        <f t="shared" si="32"/>
        <v>22</v>
      </c>
      <c r="C44" s="2">
        <v>12</v>
      </c>
      <c r="D44" s="2">
        <v>7</v>
      </c>
      <c r="E44" s="2">
        <v>2</v>
      </c>
      <c r="F44" s="2">
        <v>0</v>
      </c>
      <c r="G44" s="2">
        <v>0</v>
      </c>
      <c r="H44" s="2">
        <v>0</v>
      </c>
      <c r="I44" s="2">
        <v>1</v>
      </c>
    </row>
    <row r="45" spans="1:9" s="3" customFormat="1" x14ac:dyDescent="0.2">
      <c r="A45" s="1" t="s">
        <v>33</v>
      </c>
      <c r="B45" s="2">
        <f t="shared" si="32"/>
        <v>11</v>
      </c>
      <c r="C45" s="2">
        <v>7</v>
      </c>
      <c r="D45" s="2">
        <v>3</v>
      </c>
      <c r="E45" s="2">
        <v>1</v>
      </c>
      <c r="F45" s="2">
        <v>0</v>
      </c>
      <c r="G45" s="2">
        <v>0</v>
      </c>
      <c r="H45" s="2">
        <v>0</v>
      </c>
      <c r="I45" s="2">
        <v>0</v>
      </c>
    </row>
    <row r="46" spans="1:9" s="3" customFormat="1" x14ac:dyDescent="0.2">
      <c r="A46" s="1" t="s">
        <v>34</v>
      </c>
      <c r="B46" s="2">
        <f t="shared" si="32"/>
        <v>82</v>
      </c>
      <c r="C46" s="2">
        <v>42</v>
      </c>
      <c r="D46" s="2">
        <v>28</v>
      </c>
      <c r="E46" s="2">
        <v>12</v>
      </c>
      <c r="F46" s="2">
        <v>0</v>
      </c>
      <c r="G46" s="2">
        <v>0</v>
      </c>
      <c r="H46" s="2">
        <v>0</v>
      </c>
      <c r="I46" s="2">
        <v>0</v>
      </c>
    </row>
    <row r="47" spans="1:9" s="3" customFormat="1" x14ac:dyDescent="0.2">
      <c r="A47" s="1" t="s">
        <v>35</v>
      </c>
      <c r="B47" s="2">
        <f t="shared" si="32"/>
        <v>32</v>
      </c>
      <c r="C47" s="2">
        <v>19</v>
      </c>
      <c r="D47" s="2">
        <v>4</v>
      </c>
      <c r="E47" s="2">
        <v>5</v>
      </c>
      <c r="F47" s="2">
        <v>2</v>
      </c>
      <c r="G47" s="2">
        <v>1</v>
      </c>
      <c r="H47" s="2">
        <v>0</v>
      </c>
      <c r="I47" s="2">
        <v>1</v>
      </c>
    </row>
    <row r="48" spans="1:9" s="3" customFormat="1" x14ac:dyDescent="0.2">
      <c r="A48" s="1" t="s">
        <v>36</v>
      </c>
      <c r="B48" s="2">
        <f t="shared" si="32"/>
        <v>6</v>
      </c>
      <c r="C48" s="2">
        <v>3</v>
      </c>
      <c r="D48" s="2">
        <v>2</v>
      </c>
      <c r="E48" s="2">
        <v>1</v>
      </c>
      <c r="F48" s="2">
        <v>0</v>
      </c>
      <c r="G48" s="2">
        <v>0</v>
      </c>
      <c r="H48" s="2">
        <v>0</v>
      </c>
      <c r="I48" s="2">
        <v>0</v>
      </c>
    </row>
    <row r="49" spans="1:9" s="3" customFormat="1" x14ac:dyDescent="0.2">
      <c r="A49" s="1" t="s">
        <v>37</v>
      </c>
      <c r="B49" s="2">
        <f t="shared" si="32"/>
        <v>8</v>
      </c>
      <c r="C49" s="2">
        <v>4</v>
      </c>
      <c r="D49" s="2">
        <v>1</v>
      </c>
      <c r="E49" s="2">
        <v>1</v>
      </c>
      <c r="F49" s="2">
        <v>2</v>
      </c>
      <c r="G49" s="2">
        <v>0</v>
      </c>
      <c r="H49" s="2">
        <v>0</v>
      </c>
      <c r="I49" s="2">
        <v>0</v>
      </c>
    </row>
    <row r="50" spans="1:9" s="3" customFormat="1" x14ac:dyDescent="0.2">
      <c r="A50" s="1" t="s">
        <v>38</v>
      </c>
      <c r="B50" s="2">
        <f t="shared" si="32"/>
        <v>1</v>
      </c>
      <c r="C50" s="2">
        <v>0</v>
      </c>
      <c r="D50" s="2">
        <v>0</v>
      </c>
      <c r="E50" s="2">
        <v>1</v>
      </c>
      <c r="F50" s="2">
        <v>0</v>
      </c>
      <c r="G50" s="2">
        <v>0</v>
      </c>
      <c r="H50" s="2">
        <v>0</v>
      </c>
      <c r="I50" s="2">
        <v>0</v>
      </c>
    </row>
    <row r="51" spans="1:9" s="3" customFormat="1" x14ac:dyDescent="0.2">
      <c r="A51" s="1" t="s">
        <v>178</v>
      </c>
      <c r="B51" s="10">
        <f>SUM(B46:B50)*100/B37</f>
        <v>15.158636897767332</v>
      </c>
      <c r="C51" s="10">
        <f t="shared" ref="C51" si="33">SUM(C46:C50)*100/C37</f>
        <v>33.333333333333336</v>
      </c>
      <c r="D51" s="10">
        <f t="shared" ref="D51" si="34">SUM(D46:D50)*100/D37</f>
        <v>26.515151515151516</v>
      </c>
      <c r="E51" s="10">
        <f t="shared" ref="E51" si="35">SUM(E46:E50)*100/E37</f>
        <v>10</v>
      </c>
      <c r="F51" s="10">
        <f t="shared" ref="F51" si="36">SUM(F46:F50)*100/F37</f>
        <v>2.5316455696202533</v>
      </c>
      <c r="G51" s="10">
        <f t="shared" ref="G51" si="37">SUM(G46:G50)*100/G37</f>
        <v>2.1739130434782608</v>
      </c>
      <c r="H51" s="10">
        <f t="shared" ref="H51" si="38">SUM(H46:H50)*100/H37</f>
        <v>0</v>
      </c>
      <c r="I51" s="10">
        <f t="shared" ref="I51" si="39">SUM(I46:I50)*100/I37</f>
        <v>1.3513513513513513</v>
      </c>
    </row>
    <row r="52" spans="1:9" s="3" customFormat="1" x14ac:dyDescent="0.2">
      <c r="A52" s="1" t="s">
        <v>179</v>
      </c>
      <c r="B52" s="10">
        <f>SUM(B48:B50)*100/B37</f>
        <v>1.762632197414806</v>
      </c>
      <c r="C52" s="10">
        <f t="shared" ref="C52:I52" si="40">SUM(C48:C50)*100/C37</f>
        <v>3.4313725490196076</v>
      </c>
      <c r="D52" s="10">
        <f t="shared" si="40"/>
        <v>2.2727272727272729</v>
      </c>
      <c r="E52" s="10">
        <f t="shared" si="40"/>
        <v>1.5</v>
      </c>
      <c r="F52" s="10">
        <f t="shared" si="40"/>
        <v>1.2658227848101267</v>
      </c>
      <c r="G52" s="10">
        <f t="shared" si="40"/>
        <v>0</v>
      </c>
      <c r="H52" s="10">
        <f t="shared" si="40"/>
        <v>0</v>
      </c>
      <c r="I52" s="10">
        <f t="shared" si="40"/>
        <v>0</v>
      </c>
    </row>
    <row r="53" spans="1:9" s="3" customFormat="1" x14ac:dyDescent="0.2">
      <c r="A53" s="11" t="s">
        <v>266</v>
      </c>
      <c r="B53" s="11"/>
      <c r="C53" s="11"/>
      <c r="D53" s="11"/>
      <c r="E53" s="11"/>
      <c r="F53" s="11"/>
      <c r="G53" s="11"/>
      <c r="H53" s="11"/>
      <c r="I53" s="11"/>
    </row>
  </sheetData>
  <mergeCells count="1">
    <mergeCell ref="A53:I53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429F37-3923-4ADE-B012-EAE4070A8F84}">
  <dimension ref="A1:J10"/>
  <sheetViews>
    <sheetView view="pageBreakPreview" zoomScale="125" zoomScaleNormal="100" zoomScaleSheetLayoutView="125" workbookViewId="0">
      <selection activeCell="B1" sqref="B1:J1048576"/>
    </sheetView>
  </sheetViews>
  <sheetFormatPr defaultRowHeight="10.199999999999999" x14ac:dyDescent="0.2"/>
  <cols>
    <col min="1" max="1" width="14.77734375" style="4" customWidth="1"/>
    <col min="2" max="10" width="8.109375" style="4" customWidth="1"/>
    <col min="11" max="16384" width="8.88671875" style="4"/>
  </cols>
  <sheetData>
    <row r="1" spans="1:10" s="3" customFormat="1" x14ac:dyDescent="0.2">
      <c r="A1" s="1" t="s">
        <v>259</v>
      </c>
      <c r="B1" s="2"/>
      <c r="C1" s="2"/>
      <c r="D1" s="2"/>
      <c r="E1" s="2"/>
      <c r="F1" s="2"/>
      <c r="G1" s="2"/>
      <c r="H1" s="2"/>
      <c r="I1" s="2"/>
      <c r="J1" s="2"/>
    </row>
    <row r="2" spans="1:10" s="6" customFormat="1" x14ac:dyDescent="0.2">
      <c r="A2" s="7" t="s">
        <v>78</v>
      </c>
      <c r="B2" s="8" t="s">
        <v>0</v>
      </c>
      <c r="C2" s="8" t="s">
        <v>271</v>
      </c>
      <c r="D2" s="8" t="s">
        <v>59</v>
      </c>
      <c r="E2" s="8" t="s">
        <v>60</v>
      </c>
      <c r="F2" s="8" t="s">
        <v>61</v>
      </c>
      <c r="G2" s="8" t="s">
        <v>62</v>
      </c>
      <c r="H2" s="8" t="s">
        <v>63</v>
      </c>
      <c r="I2" s="8" t="s">
        <v>64</v>
      </c>
      <c r="J2" s="8" t="s">
        <v>65</v>
      </c>
    </row>
    <row r="3" spans="1:10" s="3" customFormat="1" x14ac:dyDescent="0.2">
      <c r="A3" s="1" t="s">
        <v>212</v>
      </c>
      <c r="B3" s="2">
        <f t="shared" ref="B3:B9" si="0">SUM(C3:J3)</f>
        <v>2556</v>
      </c>
      <c r="C3" s="2">
        <v>454</v>
      </c>
      <c r="D3" s="2">
        <v>503</v>
      </c>
      <c r="E3" s="2">
        <v>388</v>
      </c>
      <c r="F3" s="2">
        <v>325</v>
      </c>
      <c r="G3" s="2">
        <v>400</v>
      </c>
      <c r="H3" s="2">
        <v>311</v>
      </c>
      <c r="I3" s="2">
        <v>94</v>
      </c>
      <c r="J3" s="2">
        <v>81</v>
      </c>
    </row>
    <row r="4" spans="1:10" s="3" customFormat="1" x14ac:dyDescent="0.2">
      <c r="A4" s="1" t="s">
        <v>206</v>
      </c>
      <c r="B4" s="2">
        <f t="shared" si="0"/>
        <v>387</v>
      </c>
      <c r="C4" s="2">
        <v>19</v>
      </c>
      <c r="D4" s="2">
        <v>88</v>
      </c>
      <c r="E4" s="2">
        <v>83</v>
      </c>
      <c r="F4" s="2">
        <v>76</v>
      </c>
      <c r="G4" s="2">
        <v>79</v>
      </c>
      <c r="H4" s="2">
        <v>36</v>
      </c>
      <c r="I4" s="2">
        <v>2</v>
      </c>
      <c r="J4" s="2">
        <v>4</v>
      </c>
    </row>
    <row r="5" spans="1:10" s="3" customFormat="1" x14ac:dyDescent="0.2">
      <c r="A5" s="1" t="s">
        <v>207</v>
      </c>
      <c r="B5" s="2">
        <f t="shared" si="0"/>
        <v>179</v>
      </c>
      <c r="C5" s="2">
        <v>4</v>
      </c>
      <c r="D5" s="2">
        <v>48</v>
      </c>
      <c r="E5" s="2">
        <v>49</v>
      </c>
      <c r="F5" s="2">
        <v>32</v>
      </c>
      <c r="G5" s="2">
        <v>35</v>
      </c>
      <c r="H5" s="2">
        <v>11</v>
      </c>
      <c r="I5" s="2">
        <v>0</v>
      </c>
      <c r="J5" s="2">
        <v>0</v>
      </c>
    </row>
    <row r="6" spans="1:10" s="3" customFormat="1" x14ac:dyDescent="0.2">
      <c r="A6" s="1" t="s">
        <v>208</v>
      </c>
      <c r="B6" s="2">
        <f t="shared" si="0"/>
        <v>76</v>
      </c>
      <c r="C6" s="2">
        <v>14</v>
      </c>
      <c r="D6" s="2">
        <v>29</v>
      </c>
      <c r="E6" s="2">
        <v>12</v>
      </c>
      <c r="F6" s="2">
        <v>9</v>
      </c>
      <c r="G6" s="2">
        <v>9</v>
      </c>
      <c r="H6" s="2">
        <v>2</v>
      </c>
      <c r="I6" s="2">
        <v>0</v>
      </c>
      <c r="J6" s="2">
        <v>1</v>
      </c>
    </row>
    <row r="7" spans="1:10" s="3" customFormat="1" x14ac:dyDescent="0.2">
      <c r="A7" s="1" t="s">
        <v>209</v>
      </c>
      <c r="B7" s="2">
        <f t="shared" si="0"/>
        <v>89</v>
      </c>
      <c r="C7" s="2">
        <v>1</v>
      </c>
      <c r="D7" s="2">
        <v>7</v>
      </c>
      <c r="E7" s="2">
        <v>10</v>
      </c>
      <c r="F7" s="2">
        <v>22</v>
      </c>
      <c r="G7" s="2">
        <v>25</v>
      </c>
      <c r="H7" s="2">
        <v>20</v>
      </c>
      <c r="I7" s="2">
        <v>1</v>
      </c>
      <c r="J7" s="2">
        <v>3</v>
      </c>
    </row>
    <row r="8" spans="1:10" s="3" customFormat="1" x14ac:dyDescent="0.2">
      <c r="A8" s="1" t="s">
        <v>210</v>
      </c>
      <c r="B8" s="2">
        <f t="shared" si="0"/>
        <v>24</v>
      </c>
      <c r="C8" s="2">
        <v>0</v>
      </c>
      <c r="D8" s="2">
        <v>3</v>
      </c>
      <c r="E8" s="2">
        <v>6</v>
      </c>
      <c r="F8" s="2">
        <v>9</v>
      </c>
      <c r="G8" s="2">
        <v>4</v>
      </c>
      <c r="H8" s="2">
        <v>2</v>
      </c>
      <c r="I8" s="2">
        <v>0</v>
      </c>
      <c r="J8" s="2">
        <v>0</v>
      </c>
    </row>
    <row r="9" spans="1:10" s="3" customFormat="1" x14ac:dyDescent="0.2">
      <c r="A9" s="1" t="s">
        <v>211</v>
      </c>
      <c r="B9" s="2">
        <f t="shared" si="0"/>
        <v>19</v>
      </c>
      <c r="C9" s="2">
        <v>0</v>
      </c>
      <c r="D9" s="2">
        <v>1</v>
      </c>
      <c r="E9" s="2">
        <v>6</v>
      </c>
      <c r="F9" s="2">
        <v>4</v>
      </c>
      <c r="G9" s="2">
        <v>6</v>
      </c>
      <c r="H9" s="2">
        <v>1</v>
      </c>
      <c r="I9" s="2">
        <v>1</v>
      </c>
      <c r="J9" s="2">
        <v>0</v>
      </c>
    </row>
    <row r="10" spans="1:10" s="3" customFormat="1" x14ac:dyDescent="0.2">
      <c r="A10" s="11" t="s">
        <v>266</v>
      </c>
      <c r="B10" s="11"/>
      <c r="C10" s="11"/>
      <c r="D10" s="11"/>
      <c r="E10" s="11"/>
      <c r="F10" s="11"/>
      <c r="G10" s="11"/>
      <c r="H10" s="11"/>
      <c r="I10" s="11"/>
      <c r="J10" s="11"/>
    </row>
  </sheetData>
  <mergeCells count="1">
    <mergeCell ref="A10:J10"/>
  </mergeCell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13FED3-0CF0-4B8E-B351-20D7AEA92E7F}">
  <dimension ref="A1:N16"/>
  <sheetViews>
    <sheetView view="pageBreakPreview" zoomScaleNormal="100" zoomScaleSheetLayoutView="100" workbookViewId="0"/>
  </sheetViews>
  <sheetFormatPr defaultRowHeight="10.199999999999999" x14ac:dyDescent="0.2"/>
  <cols>
    <col min="1" max="1" width="13.33203125" style="4" customWidth="1"/>
    <col min="2" max="2" width="6.33203125" style="4" customWidth="1"/>
    <col min="3" max="14" width="5.6640625" style="4" customWidth="1"/>
    <col min="15" max="16384" width="8.88671875" style="4"/>
  </cols>
  <sheetData>
    <row r="1" spans="1:14" s="3" customFormat="1" x14ac:dyDescent="0.2">
      <c r="A1" s="1" t="s">
        <v>267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s="6" customFormat="1" x14ac:dyDescent="0.2">
      <c r="A2" s="7" t="s">
        <v>79</v>
      </c>
      <c r="B2" s="8" t="s">
        <v>0</v>
      </c>
      <c r="C2" s="8" t="s">
        <v>55</v>
      </c>
      <c r="D2" s="8" t="s">
        <v>56</v>
      </c>
      <c r="E2" s="8" t="s">
        <v>57</v>
      </c>
      <c r="F2" s="8" t="s">
        <v>58</v>
      </c>
      <c r="G2" s="8" t="s">
        <v>59</v>
      </c>
      <c r="H2" s="8" t="s">
        <v>60</v>
      </c>
      <c r="I2" s="8" t="s">
        <v>61</v>
      </c>
      <c r="J2" s="8" t="s">
        <v>62</v>
      </c>
      <c r="K2" s="8" t="s">
        <v>63</v>
      </c>
      <c r="L2" s="8" t="s">
        <v>64</v>
      </c>
      <c r="M2" s="8" t="s">
        <v>65</v>
      </c>
      <c r="N2" s="9" t="s">
        <v>66</v>
      </c>
    </row>
    <row r="3" spans="1:14" s="3" customFormat="1" x14ac:dyDescent="0.2">
      <c r="A3" s="1" t="s">
        <v>1</v>
      </c>
      <c r="B3" s="2">
        <f>SUM(C3:N3)</f>
        <v>5491</v>
      </c>
      <c r="C3" s="2">
        <v>1018</v>
      </c>
      <c r="D3" s="2">
        <v>866</v>
      </c>
      <c r="E3" s="2">
        <v>753</v>
      </c>
      <c r="F3" s="2">
        <v>578</v>
      </c>
      <c r="G3" s="2">
        <v>503</v>
      </c>
      <c r="H3" s="2">
        <v>388</v>
      </c>
      <c r="I3" s="2">
        <v>325</v>
      </c>
      <c r="J3" s="2">
        <v>400</v>
      </c>
      <c r="K3" s="2">
        <v>311</v>
      </c>
      <c r="L3" s="2">
        <v>94</v>
      </c>
      <c r="M3" s="2">
        <v>81</v>
      </c>
      <c r="N3" s="2">
        <v>174</v>
      </c>
    </row>
    <row r="4" spans="1:14" s="3" customFormat="1" x14ac:dyDescent="0.2">
      <c r="A4" s="1" t="s">
        <v>268</v>
      </c>
      <c r="B4" s="2">
        <f t="shared" ref="B4:B14" si="0">SUM(C4:N4)</f>
        <v>5384</v>
      </c>
      <c r="C4" s="2">
        <v>1002</v>
      </c>
      <c r="D4" s="2">
        <v>857</v>
      </c>
      <c r="E4" s="2">
        <v>747</v>
      </c>
      <c r="F4" s="2">
        <v>578</v>
      </c>
      <c r="G4" s="2">
        <v>499</v>
      </c>
      <c r="H4" s="2">
        <v>375</v>
      </c>
      <c r="I4" s="2">
        <v>309</v>
      </c>
      <c r="J4" s="2">
        <v>370</v>
      </c>
      <c r="K4" s="2">
        <v>301</v>
      </c>
      <c r="L4" s="2">
        <v>94</v>
      </c>
      <c r="M4" s="2">
        <v>80</v>
      </c>
      <c r="N4" s="2">
        <v>172</v>
      </c>
    </row>
    <row r="5" spans="1:14" s="3" customFormat="1" x14ac:dyDescent="0.2">
      <c r="A5" s="1" t="s">
        <v>39</v>
      </c>
      <c r="B5" s="2">
        <f t="shared" si="0"/>
        <v>79</v>
      </c>
      <c r="C5" s="2">
        <f>SUM(C6:C14)</f>
        <v>13</v>
      </c>
      <c r="D5" s="2">
        <f t="shared" ref="D5:N5" si="1">SUM(D6:D14)</f>
        <v>5</v>
      </c>
      <c r="E5" s="2">
        <f t="shared" si="1"/>
        <v>5</v>
      </c>
      <c r="F5" s="2">
        <f t="shared" si="1"/>
        <v>0</v>
      </c>
      <c r="G5" s="2">
        <f t="shared" si="1"/>
        <v>3</v>
      </c>
      <c r="H5" s="2">
        <f t="shared" si="1"/>
        <v>7</v>
      </c>
      <c r="I5" s="2">
        <f t="shared" si="1"/>
        <v>9</v>
      </c>
      <c r="J5" s="2">
        <f t="shared" si="1"/>
        <v>26</v>
      </c>
      <c r="K5" s="2">
        <f t="shared" si="1"/>
        <v>9</v>
      </c>
      <c r="L5" s="2">
        <f t="shared" si="1"/>
        <v>0</v>
      </c>
      <c r="M5" s="2">
        <f t="shared" si="1"/>
        <v>1</v>
      </c>
      <c r="N5" s="2">
        <f t="shared" si="1"/>
        <v>1</v>
      </c>
    </row>
    <row r="6" spans="1:14" s="3" customFormat="1" x14ac:dyDescent="0.2">
      <c r="A6" s="1" t="s">
        <v>88</v>
      </c>
      <c r="B6" s="2">
        <f t="shared" si="0"/>
        <v>60</v>
      </c>
      <c r="C6" s="2">
        <v>10</v>
      </c>
      <c r="D6" s="2">
        <v>4</v>
      </c>
      <c r="E6" s="2">
        <v>5</v>
      </c>
      <c r="F6" s="2">
        <v>0</v>
      </c>
      <c r="G6" s="2">
        <v>3</v>
      </c>
      <c r="H6" s="2">
        <v>6</v>
      </c>
      <c r="I6" s="2">
        <v>7</v>
      </c>
      <c r="J6" s="2">
        <v>19</v>
      </c>
      <c r="K6" s="2">
        <v>6</v>
      </c>
      <c r="L6" s="2">
        <v>0</v>
      </c>
      <c r="M6" s="2">
        <v>0</v>
      </c>
      <c r="N6" s="2">
        <v>0</v>
      </c>
    </row>
    <row r="7" spans="1:14" s="3" customFormat="1" x14ac:dyDescent="0.2">
      <c r="A7" s="1" t="s">
        <v>89</v>
      </c>
      <c r="B7" s="2">
        <f t="shared" si="0"/>
        <v>5</v>
      </c>
      <c r="C7" s="2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">
        <v>0</v>
      </c>
      <c r="J7" s="2">
        <v>5</v>
      </c>
      <c r="K7" s="2">
        <v>0</v>
      </c>
      <c r="L7" s="2">
        <v>0</v>
      </c>
      <c r="M7" s="2">
        <v>0</v>
      </c>
      <c r="N7" s="2">
        <v>0</v>
      </c>
    </row>
    <row r="8" spans="1:14" s="3" customFormat="1" x14ac:dyDescent="0.2">
      <c r="A8" s="1" t="s">
        <v>90</v>
      </c>
      <c r="B8" s="2">
        <f t="shared" si="0"/>
        <v>3</v>
      </c>
      <c r="C8" s="2">
        <v>2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">
        <v>1</v>
      </c>
      <c r="J8" s="2">
        <v>0</v>
      </c>
      <c r="K8" s="2">
        <v>0</v>
      </c>
      <c r="L8" s="2">
        <v>0</v>
      </c>
      <c r="M8" s="2">
        <v>0</v>
      </c>
      <c r="N8" s="2">
        <v>0</v>
      </c>
    </row>
    <row r="9" spans="1:14" s="3" customFormat="1" x14ac:dyDescent="0.2">
      <c r="A9" s="1" t="s">
        <v>91</v>
      </c>
      <c r="B9" s="2">
        <f t="shared" si="0"/>
        <v>2</v>
      </c>
      <c r="C9" s="2">
        <v>0</v>
      </c>
      <c r="D9" s="2">
        <v>0</v>
      </c>
      <c r="E9" s="2">
        <v>0</v>
      </c>
      <c r="F9" s="2">
        <v>0</v>
      </c>
      <c r="G9" s="2">
        <v>0</v>
      </c>
      <c r="H9" s="2">
        <v>1</v>
      </c>
      <c r="I9" s="2">
        <v>0</v>
      </c>
      <c r="J9" s="2">
        <v>0</v>
      </c>
      <c r="K9" s="2">
        <v>1</v>
      </c>
      <c r="L9" s="2">
        <v>0</v>
      </c>
      <c r="M9" s="2">
        <v>0</v>
      </c>
      <c r="N9" s="2">
        <v>0</v>
      </c>
    </row>
    <row r="10" spans="1:14" s="3" customFormat="1" x14ac:dyDescent="0.2">
      <c r="A10" s="1" t="s">
        <v>92</v>
      </c>
      <c r="B10" s="2">
        <f t="shared" si="0"/>
        <v>2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1</v>
      </c>
      <c r="K10" s="2">
        <v>1</v>
      </c>
      <c r="L10" s="2">
        <v>0</v>
      </c>
      <c r="M10" s="2">
        <v>0</v>
      </c>
      <c r="N10" s="2">
        <v>0</v>
      </c>
    </row>
    <row r="11" spans="1:14" s="3" customFormat="1" x14ac:dyDescent="0.2">
      <c r="A11" s="5" t="s">
        <v>96</v>
      </c>
      <c r="B11" s="2">
        <f t="shared" si="0"/>
        <v>2</v>
      </c>
      <c r="C11" s="2">
        <v>1</v>
      </c>
      <c r="D11" s="2">
        <v>1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</row>
    <row r="12" spans="1:14" s="3" customFormat="1" x14ac:dyDescent="0.2">
      <c r="A12" s="1" t="s">
        <v>93</v>
      </c>
      <c r="B12" s="2">
        <f t="shared" si="0"/>
        <v>3</v>
      </c>
      <c r="C12" s="2">
        <v>0</v>
      </c>
      <c r="D12" s="2">
        <v>0</v>
      </c>
      <c r="E12" s="2">
        <v>0</v>
      </c>
      <c r="F12" s="2">
        <v>0</v>
      </c>
      <c r="G12" s="2">
        <v>0</v>
      </c>
      <c r="H12" s="2">
        <v>0</v>
      </c>
      <c r="I12" s="2">
        <v>1</v>
      </c>
      <c r="J12" s="2">
        <v>1</v>
      </c>
      <c r="K12" s="2">
        <v>1</v>
      </c>
      <c r="L12" s="2">
        <v>0</v>
      </c>
      <c r="M12" s="2">
        <v>0</v>
      </c>
      <c r="N12" s="2">
        <v>0</v>
      </c>
    </row>
    <row r="13" spans="1:14" s="3" customFormat="1" x14ac:dyDescent="0.2">
      <c r="A13" s="1" t="s">
        <v>94</v>
      </c>
      <c r="B13" s="2">
        <f t="shared" si="0"/>
        <v>0</v>
      </c>
      <c r="C13" s="2">
        <v>0</v>
      </c>
      <c r="D13" s="2">
        <v>0</v>
      </c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</row>
    <row r="14" spans="1:14" s="3" customFormat="1" x14ac:dyDescent="0.2">
      <c r="A14" s="1" t="s">
        <v>95</v>
      </c>
      <c r="B14" s="2">
        <f t="shared" si="0"/>
        <v>2</v>
      </c>
      <c r="C14" s="2">
        <v>0</v>
      </c>
      <c r="D14" s="2">
        <v>0</v>
      </c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0</v>
      </c>
      <c r="M14" s="2">
        <v>1</v>
      </c>
      <c r="N14" s="2">
        <v>1</v>
      </c>
    </row>
    <row r="15" spans="1:14" s="3" customFormat="1" x14ac:dyDescent="0.2">
      <c r="A15" s="11" t="s">
        <v>266</v>
      </c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</row>
    <row r="16" spans="1:14" x14ac:dyDescent="0.2">
      <c r="A16" s="4" t="s">
        <v>213</v>
      </c>
    </row>
  </sheetData>
  <mergeCells count="1">
    <mergeCell ref="A15:N15"/>
  </mergeCells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00811F-A99B-4CE6-8048-CF8B0782C5B4}">
  <dimension ref="A1:K35"/>
  <sheetViews>
    <sheetView view="pageBreakPreview" zoomScale="125" zoomScaleNormal="100" zoomScaleSheetLayoutView="125" workbookViewId="0">
      <selection activeCell="C3" sqref="C3"/>
    </sheetView>
  </sheetViews>
  <sheetFormatPr defaultRowHeight="10.199999999999999" x14ac:dyDescent="0.2"/>
  <cols>
    <col min="1" max="1" width="14.77734375" style="4" customWidth="1"/>
    <col min="2" max="11" width="7.6640625" style="4" customWidth="1"/>
    <col min="12" max="16384" width="8.88671875" style="4"/>
  </cols>
  <sheetData>
    <row r="1" spans="1:11" s="3" customFormat="1" x14ac:dyDescent="0.2">
      <c r="A1" s="1" t="s">
        <v>260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 s="6" customFormat="1" x14ac:dyDescent="0.2">
      <c r="A2" s="7" t="s">
        <v>80</v>
      </c>
      <c r="B2" s="8" t="s">
        <v>0</v>
      </c>
      <c r="C2" s="8" t="s">
        <v>271</v>
      </c>
      <c r="D2" s="8" t="s">
        <v>59</v>
      </c>
      <c r="E2" s="8" t="s">
        <v>60</v>
      </c>
      <c r="F2" s="8" t="s">
        <v>61</v>
      </c>
      <c r="G2" s="8" t="s">
        <v>62</v>
      </c>
      <c r="H2" s="8" t="s">
        <v>63</v>
      </c>
      <c r="I2" s="8" t="s">
        <v>64</v>
      </c>
      <c r="J2" s="8" t="s">
        <v>65</v>
      </c>
      <c r="K2" s="9" t="s">
        <v>66</v>
      </c>
    </row>
    <row r="3" spans="1:11" s="3" customFormat="1" x14ac:dyDescent="0.2">
      <c r="A3" s="1" t="s">
        <v>102</v>
      </c>
      <c r="B3" s="2">
        <f>SUM(C3:K3)</f>
        <v>2730</v>
      </c>
      <c r="C3" s="2">
        <f>C4+C11</f>
        <v>454</v>
      </c>
      <c r="D3" s="2">
        <f t="shared" ref="D3:K3" si="0">D4+D11</f>
        <v>503</v>
      </c>
      <c r="E3" s="2">
        <f t="shared" si="0"/>
        <v>388</v>
      </c>
      <c r="F3" s="2">
        <f t="shared" si="0"/>
        <v>325</v>
      </c>
      <c r="G3" s="2">
        <f t="shared" si="0"/>
        <v>400</v>
      </c>
      <c r="H3" s="2">
        <f t="shared" si="0"/>
        <v>311</v>
      </c>
      <c r="I3" s="2">
        <f t="shared" si="0"/>
        <v>94</v>
      </c>
      <c r="J3" s="2">
        <f t="shared" si="0"/>
        <v>81</v>
      </c>
      <c r="K3" s="2">
        <f t="shared" si="0"/>
        <v>174</v>
      </c>
    </row>
    <row r="4" spans="1:11" s="3" customFormat="1" x14ac:dyDescent="0.2">
      <c r="A4" s="1" t="s">
        <v>40</v>
      </c>
      <c r="B4" s="2">
        <f>SUM(C4:K4)</f>
        <v>689</v>
      </c>
      <c r="C4" s="2">
        <v>21</v>
      </c>
      <c r="D4" s="2">
        <v>85</v>
      </c>
      <c r="E4" s="2">
        <v>132</v>
      </c>
      <c r="F4" s="2">
        <v>159</v>
      </c>
      <c r="G4" s="2">
        <v>163</v>
      </c>
      <c r="H4" s="2">
        <v>99</v>
      </c>
      <c r="I4" s="2">
        <v>10</v>
      </c>
      <c r="J4" s="2">
        <v>13</v>
      </c>
      <c r="K4" s="2">
        <v>7</v>
      </c>
    </row>
    <row r="5" spans="1:11" s="3" customFormat="1" x14ac:dyDescent="0.2">
      <c r="A5" s="1" t="s">
        <v>101</v>
      </c>
      <c r="B5" s="10">
        <f>B4*100/B3</f>
        <v>25.238095238095237</v>
      </c>
      <c r="C5" s="10">
        <f t="shared" ref="C5:K5" si="1">C4*100/C3</f>
        <v>4.6255506607929515</v>
      </c>
      <c r="D5" s="10">
        <f t="shared" si="1"/>
        <v>16.898608349900595</v>
      </c>
      <c r="E5" s="10">
        <f t="shared" si="1"/>
        <v>34.020618556701031</v>
      </c>
      <c r="F5" s="10">
        <f t="shared" si="1"/>
        <v>48.92307692307692</v>
      </c>
      <c r="G5" s="10">
        <f t="shared" si="1"/>
        <v>40.75</v>
      </c>
      <c r="H5" s="10">
        <f t="shared" si="1"/>
        <v>31.832797427652732</v>
      </c>
      <c r="I5" s="10">
        <f t="shared" si="1"/>
        <v>10.638297872340425</v>
      </c>
      <c r="J5" s="10">
        <f t="shared" si="1"/>
        <v>16.049382716049383</v>
      </c>
      <c r="K5" s="10">
        <f t="shared" si="1"/>
        <v>4.0229885057471266</v>
      </c>
    </row>
    <row r="6" spans="1:11" s="3" customFormat="1" x14ac:dyDescent="0.2">
      <c r="A6" s="1" t="s">
        <v>98</v>
      </c>
      <c r="B6" s="2">
        <f>SUM(C6:K6)</f>
        <v>660</v>
      </c>
      <c r="C6" s="2">
        <v>21</v>
      </c>
      <c r="D6" s="2">
        <v>85</v>
      </c>
      <c r="E6" s="2">
        <v>131</v>
      </c>
      <c r="F6" s="2">
        <v>131</v>
      </c>
      <c r="G6" s="2">
        <v>163</v>
      </c>
      <c r="H6" s="2">
        <v>99</v>
      </c>
      <c r="I6" s="2">
        <v>10</v>
      </c>
      <c r="J6" s="2">
        <v>13</v>
      </c>
      <c r="K6" s="2">
        <v>7</v>
      </c>
    </row>
    <row r="7" spans="1:11" s="3" customFormat="1" x14ac:dyDescent="0.2">
      <c r="A7" s="1" t="s">
        <v>99</v>
      </c>
      <c r="B7" s="2">
        <f>SUM(C7:K7)</f>
        <v>658</v>
      </c>
      <c r="C7" s="2">
        <v>19</v>
      </c>
      <c r="D7" s="2">
        <v>79</v>
      </c>
      <c r="E7" s="2">
        <v>126</v>
      </c>
      <c r="F7" s="2">
        <v>153</v>
      </c>
      <c r="G7" s="2">
        <v>156</v>
      </c>
      <c r="H7" s="2">
        <v>99</v>
      </c>
      <c r="I7" s="2">
        <v>8</v>
      </c>
      <c r="J7" s="2">
        <v>11</v>
      </c>
      <c r="K7" s="2">
        <v>7</v>
      </c>
    </row>
    <row r="8" spans="1:11" s="3" customFormat="1" x14ac:dyDescent="0.2">
      <c r="A8" s="1" t="s">
        <v>100</v>
      </c>
      <c r="B8" s="2">
        <f>SUM(C8:K8)</f>
        <v>47</v>
      </c>
      <c r="C8" s="2">
        <v>0</v>
      </c>
      <c r="D8" s="2">
        <v>8</v>
      </c>
      <c r="E8" s="2">
        <v>7</v>
      </c>
      <c r="F8" s="2">
        <v>10</v>
      </c>
      <c r="G8" s="2">
        <v>9</v>
      </c>
      <c r="H8" s="2">
        <v>11</v>
      </c>
      <c r="I8" s="2">
        <v>2</v>
      </c>
      <c r="J8" s="2">
        <v>0</v>
      </c>
      <c r="K8" s="2">
        <v>0</v>
      </c>
    </row>
    <row r="9" spans="1:11" s="3" customFormat="1" x14ac:dyDescent="0.2">
      <c r="A9" s="1" t="s">
        <v>243</v>
      </c>
      <c r="B9" s="2">
        <f>SUM(C9:K9)</f>
        <v>30</v>
      </c>
      <c r="C9" s="2">
        <v>2</v>
      </c>
      <c r="D9" s="2">
        <v>6</v>
      </c>
      <c r="E9" s="2">
        <v>5</v>
      </c>
      <c r="F9" s="2">
        <v>6</v>
      </c>
      <c r="G9" s="2">
        <v>7</v>
      </c>
      <c r="H9" s="2">
        <v>0</v>
      </c>
      <c r="I9" s="2">
        <v>2</v>
      </c>
      <c r="J9" s="2">
        <v>2</v>
      </c>
      <c r="K9" s="2">
        <v>0</v>
      </c>
    </row>
    <row r="10" spans="1:11" s="3" customFormat="1" x14ac:dyDescent="0.2">
      <c r="A10" s="1" t="s">
        <v>101</v>
      </c>
      <c r="B10" s="10">
        <f>B9*100/B6</f>
        <v>4.5454545454545459</v>
      </c>
      <c r="C10" s="10">
        <f t="shared" ref="C10:K10" si="2">C9*100/C6</f>
        <v>9.5238095238095237</v>
      </c>
      <c r="D10" s="10">
        <f t="shared" si="2"/>
        <v>7.0588235294117645</v>
      </c>
      <c r="E10" s="10">
        <f t="shared" si="2"/>
        <v>3.8167938931297711</v>
      </c>
      <c r="F10" s="10">
        <f t="shared" si="2"/>
        <v>4.5801526717557248</v>
      </c>
      <c r="G10" s="10">
        <f t="shared" si="2"/>
        <v>4.294478527607362</v>
      </c>
      <c r="H10" s="10">
        <f t="shared" si="2"/>
        <v>0</v>
      </c>
      <c r="I10" s="10">
        <f t="shared" si="2"/>
        <v>20</v>
      </c>
      <c r="J10" s="10">
        <v>0</v>
      </c>
      <c r="K10" s="10">
        <f t="shared" si="2"/>
        <v>0</v>
      </c>
    </row>
    <row r="11" spans="1:11" s="3" customFormat="1" x14ac:dyDescent="0.2">
      <c r="A11" s="1" t="s">
        <v>41</v>
      </c>
      <c r="B11" s="2">
        <f>SUM(C11:K11)</f>
        <v>2041</v>
      </c>
      <c r="C11" s="2">
        <v>433</v>
      </c>
      <c r="D11" s="2">
        <v>418</v>
      </c>
      <c r="E11" s="2">
        <v>256</v>
      </c>
      <c r="F11" s="2">
        <v>166</v>
      </c>
      <c r="G11" s="2">
        <v>237</v>
      </c>
      <c r="H11" s="2">
        <v>212</v>
      </c>
      <c r="I11" s="2">
        <v>84</v>
      </c>
      <c r="J11" s="2">
        <v>68</v>
      </c>
      <c r="K11" s="2">
        <v>167</v>
      </c>
    </row>
    <row r="12" spans="1:11" s="3" customFormat="1" x14ac:dyDescent="0.2">
      <c r="A12" s="1" t="s">
        <v>97</v>
      </c>
      <c r="B12" s="2">
        <f>SUM(C12:K12)</f>
        <v>648</v>
      </c>
      <c r="C12" s="2">
        <v>139</v>
      </c>
      <c r="D12" s="2">
        <v>143</v>
      </c>
      <c r="E12" s="2">
        <v>72</v>
      </c>
      <c r="F12" s="2">
        <v>47</v>
      </c>
      <c r="G12" s="2">
        <v>57</v>
      </c>
      <c r="H12" s="2">
        <v>59</v>
      </c>
      <c r="I12" s="2">
        <v>38</v>
      </c>
      <c r="J12" s="2">
        <v>29</v>
      </c>
      <c r="K12" s="2">
        <v>64</v>
      </c>
    </row>
    <row r="13" spans="1:11" s="3" customFormat="1" x14ac:dyDescent="0.2">
      <c r="A13" s="1"/>
      <c r="B13" s="2"/>
      <c r="C13" s="2"/>
      <c r="D13" s="2"/>
      <c r="E13" s="2"/>
      <c r="F13" s="2"/>
      <c r="G13" s="2"/>
      <c r="H13" s="2"/>
      <c r="I13" s="2"/>
      <c r="J13" s="2"/>
      <c r="K13" s="2"/>
    </row>
    <row r="14" spans="1:11" s="3" customFormat="1" x14ac:dyDescent="0.2">
      <c r="A14" s="1" t="s">
        <v>86</v>
      </c>
      <c r="B14" s="2">
        <f>B3-B25</f>
        <v>1397</v>
      </c>
      <c r="C14" s="2">
        <f t="shared" ref="C14:K23" si="3">C3-C25</f>
        <v>235</v>
      </c>
      <c r="D14" s="2">
        <f t="shared" si="3"/>
        <v>240</v>
      </c>
      <c r="E14" s="2">
        <f t="shared" si="3"/>
        <v>184</v>
      </c>
      <c r="F14" s="2">
        <f t="shared" si="3"/>
        <v>193</v>
      </c>
      <c r="G14" s="2">
        <f t="shared" si="3"/>
        <v>200</v>
      </c>
      <c r="H14" s="2">
        <f t="shared" si="3"/>
        <v>153</v>
      </c>
      <c r="I14" s="2">
        <f t="shared" si="3"/>
        <v>48</v>
      </c>
      <c r="J14" s="2">
        <f t="shared" si="3"/>
        <v>44</v>
      </c>
      <c r="K14" s="2">
        <f t="shared" si="3"/>
        <v>100</v>
      </c>
    </row>
    <row r="15" spans="1:11" s="3" customFormat="1" x14ac:dyDescent="0.2">
      <c r="A15" s="1" t="s">
        <v>40</v>
      </c>
      <c r="B15" s="2">
        <f>B4-B26</f>
        <v>568</v>
      </c>
      <c r="C15" s="2">
        <f t="shared" si="3"/>
        <v>12</v>
      </c>
      <c r="D15" s="2">
        <f t="shared" si="3"/>
        <v>65</v>
      </c>
      <c r="E15" s="2">
        <f t="shared" si="3"/>
        <v>97</v>
      </c>
      <c r="F15" s="2">
        <f t="shared" si="3"/>
        <v>137</v>
      </c>
      <c r="G15" s="2">
        <f t="shared" si="3"/>
        <v>141</v>
      </c>
      <c r="H15" s="2">
        <f t="shared" si="3"/>
        <v>89</v>
      </c>
      <c r="I15" s="2">
        <f t="shared" si="3"/>
        <v>7</v>
      </c>
      <c r="J15" s="2">
        <f t="shared" si="3"/>
        <v>13</v>
      </c>
      <c r="K15" s="2">
        <f t="shared" si="3"/>
        <v>7</v>
      </c>
    </row>
    <row r="16" spans="1:11" s="3" customFormat="1" x14ac:dyDescent="0.2">
      <c r="A16" s="1" t="s">
        <v>101</v>
      </c>
      <c r="B16" s="10">
        <f>B15*100/B14</f>
        <v>40.658554044380814</v>
      </c>
      <c r="C16" s="10">
        <f t="shared" ref="C16:K16" si="4">C15*100/C14</f>
        <v>5.1063829787234045</v>
      </c>
      <c r="D16" s="10">
        <f t="shared" si="4"/>
        <v>27.083333333333332</v>
      </c>
      <c r="E16" s="10">
        <f t="shared" si="4"/>
        <v>52.717391304347828</v>
      </c>
      <c r="F16" s="10">
        <f t="shared" si="4"/>
        <v>70.984455958549219</v>
      </c>
      <c r="G16" s="10">
        <f t="shared" si="4"/>
        <v>70.5</v>
      </c>
      <c r="H16" s="10">
        <f t="shared" si="4"/>
        <v>58.169934640522875</v>
      </c>
      <c r="I16" s="10">
        <f t="shared" si="4"/>
        <v>14.583333333333334</v>
      </c>
      <c r="J16" s="10">
        <f t="shared" si="4"/>
        <v>29.545454545454547</v>
      </c>
      <c r="K16" s="10">
        <f t="shared" si="4"/>
        <v>7</v>
      </c>
    </row>
    <row r="17" spans="1:11" s="3" customFormat="1" x14ac:dyDescent="0.2">
      <c r="A17" s="1" t="s">
        <v>98</v>
      </c>
      <c r="B17" s="2">
        <f>B6-B28</f>
        <v>539</v>
      </c>
      <c r="C17" s="2">
        <f t="shared" si="3"/>
        <v>12</v>
      </c>
      <c r="D17" s="2">
        <f t="shared" si="3"/>
        <v>65</v>
      </c>
      <c r="E17" s="2">
        <f t="shared" si="3"/>
        <v>96</v>
      </c>
      <c r="F17" s="2">
        <f t="shared" si="3"/>
        <v>109</v>
      </c>
      <c r="G17" s="2">
        <f t="shared" si="3"/>
        <v>141</v>
      </c>
      <c r="H17" s="2">
        <f t="shared" si="3"/>
        <v>89</v>
      </c>
      <c r="I17" s="2">
        <f t="shared" si="3"/>
        <v>7</v>
      </c>
      <c r="J17" s="2">
        <f t="shared" si="3"/>
        <v>13</v>
      </c>
      <c r="K17" s="2">
        <f t="shared" si="3"/>
        <v>7</v>
      </c>
    </row>
    <row r="18" spans="1:11" s="3" customFormat="1" x14ac:dyDescent="0.2">
      <c r="A18" s="1" t="s">
        <v>99</v>
      </c>
      <c r="B18" s="2">
        <f>B7-B29</f>
        <v>558</v>
      </c>
      <c r="C18" s="2">
        <f t="shared" si="3"/>
        <v>11</v>
      </c>
      <c r="D18" s="2">
        <f t="shared" si="3"/>
        <v>63</v>
      </c>
      <c r="E18" s="2">
        <f t="shared" si="3"/>
        <v>96</v>
      </c>
      <c r="F18" s="2">
        <f t="shared" si="3"/>
        <v>134</v>
      </c>
      <c r="G18" s="2">
        <f t="shared" si="3"/>
        <v>140</v>
      </c>
      <c r="H18" s="2">
        <f t="shared" si="3"/>
        <v>89</v>
      </c>
      <c r="I18" s="2">
        <f t="shared" si="3"/>
        <v>7</v>
      </c>
      <c r="J18" s="2">
        <f t="shared" si="3"/>
        <v>11</v>
      </c>
      <c r="K18" s="2">
        <f t="shared" si="3"/>
        <v>7</v>
      </c>
    </row>
    <row r="19" spans="1:11" s="3" customFormat="1" x14ac:dyDescent="0.2">
      <c r="A19" s="1" t="s">
        <v>100</v>
      </c>
      <c r="B19" s="2">
        <f>B8-B30</f>
        <v>36</v>
      </c>
      <c r="C19" s="2">
        <f t="shared" si="3"/>
        <v>0</v>
      </c>
      <c r="D19" s="2">
        <f t="shared" si="3"/>
        <v>5</v>
      </c>
      <c r="E19" s="2">
        <f t="shared" si="3"/>
        <v>5</v>
      </c>
      <c r="F19" s="2">
        <f t="shared" si="3"/>
        <v>8</v>
      </c>
      <c r="G19" s="2">
        <f t="shared" si="3"/>
        <v>7</v>
      </c>
      <c r="H19" s="2">
        <f t="shared" si="3"/>
        <v>10</v>
      </c>
      <c r="I19" s="2">
        <f t="shared" si="3"/>
        <v>1</v>
      </c>
      <c r="J19" s="2">
        <f t="shared" si="3"/>
        <v>0</v>
      </c>
      <c r="K19" s="2">
        <f t="shared" si="3"/>
        <v>0</v>
      </c>
    </row>
    <row r="20" spans="1:11" s="3" customFormat="1" x14ac:dyDescent="0.2">
      <c r="A20" s="1" t="s">
        <v>243</v>
      </c>
      <c r="B20" s="2">
        <f>B9-B31</f>
        <v>9</v>
      </c>
      <c r="C20" s="2">
        <f t="shared" si="3"/>
        <v>1</v>
      </c>
      <c r="D20" s="2">
        <f t="shared" si="3"/>
        <v>2</v>
      </c>
      <c r="E20" s="2">
        <f t="shared" si="3"/>
        <v>0</v>
      </c>
      <c r="F20" s="2">
        <f t="shared" si="3"/>
        <v>3</v>
      </c>
      <c r="G20" s="2">
        <f t="shared" si="3"/>
        <v>1</v>
      </c>
      <c r="H20" s="2">
        <f t="shared" si="3"/>
        <v>0</v>
      </c>
      <c r="I20" s="2">
        <f t="shared" si="3"/>
        <v>0</v>
      </c>
      <c r="J20" s="2">
        <f t="shared" si="3"/>
        <v>2</v>
      </c>
      <c r="K20" s="2">
        <f t="shared" si="3"/>
        <v>0</v>
      </c>
    </row>
    <row r="21" spans="1:11" s="3" customFormat="1" x14ac:dyDescent="0.2">
      <c r="A21" s="1" t="s">
        <v>101</v>
      </c>
      <c r="B21" s="10">
        <f>B20*100/B17</f>
        <v>1.6697588126159555</v>
      </c>
      <c r="C21" s="10">
        <f t="shared" ref="C21:K21" si="5">C20*100/C17</f>
        <v>8.3333333333333339</v>
      </c>
      <c r="D21" s="10">
        <f t="shared" si="5"/>
        <v>3.0769230769230771</v>
      </c>
      <c r="E21" s="10">
        <f t="shared" si="5"/>
        <v>0</v>
      </c>
      <c r="F21" s="10">
        <f t="shared" si="5"/>
        <v>2.7522935779816513</v>
      </c>
      <c r="G21" s="10">
        <f t="shared" si="5"/>
        <v>0.70921985815602839</v>
      </c>
      <c r="H21" s="10">
        <f t="shared" si="5"/>
        <v>0</v>
      </c>
      <c r="I21" s="10">
        <f t="shared" si="5"/>
        <v>0</v>
      </c>
      <c r="J21" s="10">
        <f t="shared" si="5"/>
        <v>15.384615384615385</v>
      </c>
      <c r="K21" s="10">
        <f t="shared" si="5"/>
        <v>0</v>
      </c>
    </row>
    <row r="22" spans="1:11" s="3" customFormat="1" x14ac:dyDescent="0.2">
      <c r="A22" s="1" t="s">
        <v>41</v>
      </c>
      <c r="B22" s="2">
        <f>B11-B33</f>
        <v>829</v>
      </c>
      <c r="C22" s="2">
        <f t="shared" si="3"/>
        <v>223</v>
      </c>
      <c r="D22" s="2">
        <f t="shared" si="3"/>
        <v>175</v>
      </c>
      <c r="E22" s="2">
        <f t="shared" si="3"/>
        <v>87</v>
      </c>
      <c r="F22" s="2">
        <f t="shared" si="3"/>
        <v>56</v>
      </c>
      <c r="G22" s="2">
        <f t="shared" si="3"/>
        <v>59</v>
      </c>
      <c r="H22" s="2">
        <f t="shared" si="3"/>
        <v>64</v>
      </c>
      <c r="I22" s="2">
        <f t="shared" si="3"/>
        <v>41</v>
      </c>
      <c r="J22" s="2">
        <f t="shared" si="3"/>
        <v>31</v>
      </c>
      <c r="K22" s="2">
        <f t="shared" si="3"/>
        <v>93</v>
      </c>
    </row>
    <row r="23" spans="1:11" s="3" customFormat="1" x14ac:dyDescent="0.2">
      <c r="A23" s="1" t="s">
        <v>97</v>
      </c>
      <c r="B23" s="2">
        <f>B12-B34</f>
        <v>626</v>
      </c>
      <c r="C23" s="2">
        <f t="shared" si="3"/>
        <v>136</v>
      </c>
      <c r="D23" s="2">
        <f t="shared" si="3"/>
        <v>137</v>
      </c>
      <c r="E23" s="2">
        <f t="shared" si="3"/>
        <v>70</v>
      </c>
      <c r="F23" s="2">
        <f t="shared" si="3"/>
        <v>47</v>
      </c>
      <c r="G23" s="2">
        <f t="shared" si="3"/>
        <v>55</v>
      </c>
      <c r="H23" s="2">
        <f t="shared" si="3"/>
        <v>53</v>
      </c>
      <c r="I23" s="2">
        <f t="shared" si="3"/>
        <v>37</v>
      </c>
      <c r="J23" s="2">
        <f t="shared" si="3"/>
        <v>28</v>
      </c>
      <c r="K23" s="2">
        <f t="shared" si="3"/>
        <v>63</v>
      </c>
    </row>
    <row r="24" spans="1:11" s="3" customFormat="1" x14ac:dyDescent="0.2">
      <c r="A24" s="1"/>
      <c r="B24" s="2"/>
      <c r="C24" s="2"/>
      <c r="D24" s="2"/>
      <c r="E24" s="2"/>
      <c r="F24" s="2"/>
      <c r="G24" s="2"/>
      <c r="H24" s="2"/>
      <c r="I24" s="2"/>
      <c r="J24" s="2"/>
      <c r="K24" s="2"/>
    </row>
    <row r="25" spans="1:11" s="3" customFormat="1" x14ac:dyDescent="0.2">
      <c r="A25" s="1" t="s">
        <v>85</v>
      </c>
      <c r="B25" s="2">
        <f>SUM(C25:K25)</f>
        <v>1333</v>
      </c>
      <c r="C25" s="2">
        <f>C26+C33</f>
        <v>219</v>
      </c>
      <c r="D25" s="2">
        <f t="shared" ref="D25" si="6">D26+D33</f>
        <v>263</v>
      </c>
      <c r="E25" s="2">
        <f t="shared" ref="E25" si="7">E26+E33</f>
        <v>204</v>
      </c>
      <c r="F25" s="2">
        <f t="shared" ref="F25" si="8">F26+F33</f>
        <v>132</v>
      </c>
      <c r="G25" s="2">
        <f t="shared" ref="G25" si="9">G26+G33</f>
        <v>200</v>
      </c>
      <c r="H25" s="2">
        <f t="shared" ref="H25" si="10">H26+H33</f>
        <v>158</v>
      </c>
      <c r="I25" s="2">
        <f t="shared" ref="I25" si="11">I26+I33</f>
        <v>46</v>
      </c>
      <c r="J25" s="2">
        <f t="shared" ref="J25" si="12">J26+J33</f>
        <v>37</v>
      </c>
      <c r="K25" s="2">
        <f t="shared" ref="K25" si="13">K26+K33</f>
        <v>74</v>
      </c>
    </row>
    <row r="26" spans="1:11" s="3" customFormat="1" x14ac:dyDescent="0.2">
      <c r="A26" s="1" t="s">
        <v>40</v>
      </c>
      <c r="B26" s="2">
        <f>SUM(C26:K26)</f>
        <v>121</v>
      </c>
      <c r="C26" s="2">
        <v>9</v>
      </c>
      <c r="D26" s="2">
        <v>20</v>
      </c>
      <c r="E26" s="2">
        <v>35</v>
      </c>
      <c r="F26" s="2">
        <v>22</v>
      </c>
      <c r="G26" s="2">
        <v>22</v>
      </c>
      <c r="H26" s="2">
        <v>10</v>
      </c>
      <c r="I26" s="2">
        <v>3</v>
      </c>
      <c r="J26" s="2">
        <v>0</v>
      </c>
      <c r="K26" s="2">
        <v>0</v>
      </c>
    </row>
    <row r="27" spans="1:11" s="3" customFormat="1" x14ac:dyDescent="0.2">
      <c r="A27" s="1" t="s">
        <v>101</v>
      </c>
      <c r="B27" s="10">
        <f>B26*100/B25</f>
        <v>9.077269317329332</v>
      </c>
      <c r="C27" s="10">
        <f t="shared" ref="C27:K27" si="14">C26*100/C25</f>
        <v>4.1095890410958908</v>
      </c>
      <c r="D27" s="10">
        <f t="shared" si="14"/>
        <v>7.6045627376425857</v>
      </c>
      <c r="E27" s="10">
        <f t="shared" si="14"/>
        <v>17.156862745098039</v>
      </c>
      <c r="F27" s="10">
        <f t="shared" si="14"/>
        <v>16.666666666666668</v>
      </c>
      <c r="G27" s="10">
        <f t="shared" si="14"/>
        <v>11</v>
      </c>
      <c r="H27" s="10">
        <f t="shared" si="14"/>
        <v>6.3291139240506329</v>
      </c>
      <c r="I27" s="10">
        <f t="shared" si="14"/>
        <v>6.5217391304347823</v>
      </c>
      <c r="J27" s="10">
        <f t="shared" si="14"/>
        <v>0</v>
      </c>
      <c r="K27" s="10">
        <f t="shared" si="14"/>
        <v>0</v>
      </c>
    </row>
    <row r="28" spans="1:11" s="3" customFormat="1" x14ac:dyDescent="0.2">
      <c r="A28" s="1" t="s">
        <v>98</v>
      </c>
      <c r="B28" s="2">
        <f>SUM(C28:K28)</f>
        <v>121</v>
      </c>
      <c r="C28" s="2">
        <v>9</v>
      </c>
      <c r="D28" s="2">
        <v>20</v>
      </c>
      <c r="E28" s="2">
        <v>35</v>
      </c>
      <c r="F28" s="2">
        <v>22</v>
      </c>
      <c r="G28" s="2">
        <v>22</v>
      </c>
      <c r="H28" s="2">
        <v>10</v>
      </c>
      <c r="I28" s="2">
        <v>3</v>
      </c>
      <c r="J28" s="2">
        <v>0</v>
      </c>
      <c r="K28" s="2">
        <v>0</v>
      </c>
    </row>
    <row r="29" spans="1:11" s="3" customFormat="1" x14ac:dyDescent="0.2">
      <c r="A29" s="1" t="s">
        <v>99</v>
      </c>
      <c r="B29" s="2">
        <f>SUM(C29:K29)</f>
        <v>100</v>
      </c>
      <c r="C29" s="2">
        <v>8</v>
      </c>
      <c r="D29" s="2">
        <v>16</v>
      </c>
      <c r="E29" s="2">
        <v>30</v>
      </c>
      <c r="F29" s="2">
        <v>19</v>
      </c>
      <c r="G29" s="2">
        <v>16</v>
      </c>
      <c r="H29" s="2">
        <v>10</v>
      </c>
      <c r="I29" s="2">
        <v>1</v>
      </c>
      <c r="J29" s="2">
        <v>0</v>
      </c>
      <c r="K29" s="2">
        <v>0</v>
      </c>
    </row>
    <row r="30" spans="1:11" s="3" customFormat="1" x14ac:dyDescent="0.2">
      <c r="A30" s="1" t="s">
        <v>100</v>
      </c>
      <c r="B30" s="2">
        <f>SUM(C30:K30)</f>
        <v>11</v>
      </c>
      <c r="C30" s="2">
        <v>0</v>
      </c>
      <c r="D30" s="2">
        <v>3</v>
      </c>
      <c r="E30" s="2">
        <v>2</v>
      </c>
      <c r="F30" s="2">
        <v>2</v>
      </c>
      <c r="G30" s="2">
        <v>2</v>
      </c>
      <c r="H30" s="2">
        <v>1</v>
      </c>
      <c r="I30" s="2">
        <v>1</v>
      </c>
      <c r="J30" s="2">
        <v>0</v>
      </c>
      <c r="K30" s="2">
        <v>0</v>
      </c>
    </row>
    <row r="31" spans="1:11" s="3" customFormat="1" x14ac:dyDescent="0.2">
      <c r="A31" s="1" t="s">
        <v>243</v>
      </c>
      <c r="B31" s="2">
        <f>SUM(C31:K31)</f>
        <v>21</v>
      </c>
      <c r="C31" s="2">
        <v>1</v>
      </c>
      <c r="D31" s="2">
        <v>4</v>
      </c>
      <c r="E31" s="2">
        <v>5</v>
      </c>
      <c r="F31" s="2">
        <v>3</v>
      </c>
      <c r="G31" s="2">
        <v>6</v>
      </c>
      <c r="H31" s="2">
        <v>0</v>
      </c>
      <c r="I31" s="2">
        <v>2</v>
      </c>
      <c r="J31" s="2">
        <v>0</v>
      </c>
      <c r="K31" s="2">
        <v>0</v>
      </c>
    </row>
    <row r="32" spans="1:11" s="3" customFormat="1" x14ac:dyDescent="0.2">
      <c r="A32" s="1" t="s">
        <v>101</v>
      </c>
      <c r="B32" s="10">
        <f>B31*100/B28</f>
        <v>17.355371900826448</v>
      </c>
      <c r="C32" s="10">
        <f t="shared" ref="C32:I32" si="15">C31*100/C28</f>
        <v>11.111111111111111</v>
      </c>
      <c r="D32" s="10">
        <f t="shared" si="15"/>
        <v>20</v>
      </c>
      <c r="E32" s="10">
        <f t="shared" si="15"/>
        <v>14.285714285714286</v>
      </c>
      <c r="F32" s="10">
        <f t="shared" si="15"/>
        <v>13.636363636363637</v>
      </c>
      <c r="G32" s="10">
        <f t="shared" si="15"/>
        <v>27.272727272727273</v>
      </c>
      <c r="H32" s="10">
        <f t="shared" si="15"/>
        <v>0</v>
      </c>
      <c r="I32" s="10">
        <f t="shared" si="15"/>
        <v>66.666666666666671</v>
      </c>
      <c r="J32" s="10">
        <v>0</v>
      </c>
      <c r="K32" s="10">
        <v>0</v>
      </c>
    </row>
    <row r="33" spans="1:11" s="3" customFormat="1" x14ac:dyDescent="0.2">
      <c r="A33" s="1" t="s">
        <v>41</v>
      </c>
      <c r="B33" s="2">
        <f>SUM(C33:K33)</f>
        <v>1212</v>
      </c>
      <c r="C33" s="2">
        <v>210</v>
      </c>
      <c r="D33" s="2">
        <v>243</v>
      </c>
      <c r="E33" s="2">
        <v>169</v>
      </c>
      <c r="F33" s="2">
        <v>110</v>
      </c>
      <c r="G33" s="2">
        <v>178</v>
      </c>
      <c r="H33" s="2">
        <v>148</v>
      </c>
      <c r="I33" s="2">
        <v>43</v>
      </c>
      <c r="J33" s="2">
        <v>37</v>
      </c>
      <c r="K33" s="2">
        <v>74</v>
      </c>
    </row>
    <row r="34" spans="1:11" s="3" customFormat="1" x14ac:dyDescent="0.2">
      <c r="A34" s="1" t="s">
        <v>97</v>
      </c>
      <c r="B34" s="2">
        <f>SUM(C34:K34)</f>
        <v>22</v>
      </c>
      <c r="C34" s="2">
        <v>3</v>
      </c>
      <c r="D34" s="2">
        <v>6</v>
      </c>
      <c r="E34" s="2">
        <v>2</v>
      </c>
      <c r="F34" s="2">
        <v>0</v>
      </c>
      <c r="G34" s="2">
        <v>2</v>
      </c>
      <c r="H34" s="2">
        <v>6</v>
      </c>
      <c r="I34" s="2">
        <v>1</v>
      </c>
      <c r="J34" s="2">
        <v>1</v>
      </c>
      <c r="K34" s="2">
        <v>1</v>
      </c>
    </row>
    <row r="35" spans="1:11" s="3" customFormat="1" x14ac:dyDescent="0.2">
      <c r="A35" s="11" t="s">
        <v>266</v>
      </c>
      <c r="B35" s="11"/>
      <c r="C35" s="11"/>
      <c r="D35" s="11"/>
      <c r="E35" s="11"/>
      <c r="F35" s="11"/>
      <c r="G35" s="11"/>
      <c r="H35" s="11"/>
      <c r="I35" s="11"/>
      <c r="J35" s="11"/>
      <c r="K35" s="11"/>
    </row>
  </sheetData>
  <mergeCells count="1">
    <mergeCell ref="A35:K35"/>
  </mergeCells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6AFD41-E2D2-4773-A94E-25E3116775D1}">
  <dimension ref="A1:K8"/>
  <sheetViews>
    <sheetView view="pageBreakPreview" zoomScale="125" zoomScaleNormal="100" zoomScaleSheetLayoutView="125" workbookViewId="0">
      <selection activeCell="C3" sqref="C3"/>
    </sheetView>
  </sheetViews>
  <sheetFormatPr defaultRowHeight="10.199999999999999" x14ac:dyDescent="0.2"/>
  <cols>
    <col min="1" max="1" width="14.77734375" style="4" customWidth="1"/>
    <col min="2" max="2" width="6.44140625" style="4" customWidth="1"/>
    <col min="3" max="11" width="5.6640625" style="4" customWidth="1"/>
    <col min="12" max="16384" width="8.88671875" style="4"/>
  </cols>
  <sheetData>
    <row r="1" spans="1:11" s="3" customFormat="1" x14ac:dyDescent="0.2">
      <c r="A1" s="1" t="s">
        <v>261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 s="6" customFormat="1" x14ac:dyDescent="0.2">
      <c r="A2" s="7" t="s">
        <v>121</v>
      </c>
      <c r="B2" s="8" t="s">
        <v>0</v>
      </c>
      <c r="C2" s="8" t="s">
        <v>271</v>
      </c>
      <c r="D2" s="8" t="s">
        <v>59</v>
      </c>
      <c r="E2" s="8" t="s">
        <v>60</v>
      </c>
      <c r="F2" s="8" t="s">
        <v>61</v>
      </c>
      <c r="G2" s="8" t="s">
        <v>62</v>
      </c>
      <c r="H2" s="8" t="s">
        <v>63</v>
      </c>
      <c r="I2" s="8" t="s">
        <v>64</v>
      </c>
      <c r="J2" s="8" t="s">
        <v>65</v>
      </c>
      <c r="K2" s="9" t="s">
        <v>66</v>
      </c>
    </row>
    <row r="3" spans="1:11" s="3" customFormat="1" x14ac:dyDescent="0.2">
      <c r="A3" s="1" t="s">
        <v>122</v>
      </c>
      <c r="B3" s="2">
        <f>SUM(C3:K3)</f>
        <v>1333</v>
      </c>
      <c r="C3" s="2">
        <v>219</v>
      </c>
      <c r="D3" s="2">
        <v>263</v>
      </c>
      <c r="E3" s="2">
        <v>204</v>
      </c>
      <c r="F3" s="2">
        <v>132</v>
      </c>
      <c r="G3" s="2">
        <v>200</v>
      </c>
      <c r="H3" s="2">
        <v>158</v>
      </c>
      <c r="I3" s="2">
        <v>46</v>
      </c>
      <c r="J3" s="2">
        <v>37</v>
      </c>
      <c r="K3" s="2">
        <v>74</v>
      </c>
    </row>
    <row r="4" spans="1:11" s="3" customFormat="1" x14ac:dyDescent="0.2">
      <c r="A4" s="1" t="s">
        <v>123</v>
      </c>
      <c r="B4" s="2">
        <f t="shared" ref="B4:B7" si="0">SUM(C4:K4)</f>
        <v>554</v>
      </c>
      <c r="C4" s="2">
        <v>8</v>
      </c>
      <c r="D4" s="2">
        <v>107</v>
      </c>
      <c r="E4" s="2">
        <v>140</v>
      </c>
      <c r="F4" s="2">
        <v>104</v>
      </c>
      <c r="G4" s="2">
        <v>140</v>
      </c>
      <c r="H4" s="2">
        <v>50</v>
      </c>
      <c r="I4" s="2">
        <v>2</v>
      </c>
      <c r="J4" s="2">
        <v>2</v>
      </c>
      <c r="K4" s="2">
        <v>1</v>
      </c>
    </row>
    <row r="5" spans="1:11" s="3" customFormat="1" x14ac:dyDescent="0.2">
      <c r="A5" s="1" t="s">
        <v>124</v>
      </c>
      <c r="B5" s="2">
        <f t="shared" si="0"/>
        <v>59</v>
      </c>
      <c r="C5" s="2">
        <v>1</v>
      </c>
      <c r="D5" s="2">
        <v>9</v>
      </c>
      <c r="E5" s="2">
        <v>19</v>
      </c>
      <c r="F5" s="2">
        <v>17</v>
      </c>
      <c r="G5" s="2">
        <v>11</v>
      </c>
      <c r="H5" s="2">
        <v>1</v>
      </c>
      <c r="I5" s="2">
        <v>1</v>
      </c>
      <c r="J5" s="2">
        <v>0</v>
      </c>
      <c r="K5" s="2">
        <v>0</v>
      </c>
    </row>
    <row r="6" spans="1:11" s="3" customFormat="1" x14ac:dyDescent="0.2">
      <c r="A6" s="1" t="s">
        <v>125</v>
      </c>
      <c r="B6" s="2">
        <f t="shared" si="0"/>
        <v>177</v>
      </c>
      <c r="C6" s="2">
        <v>0</v>
      </c>
      <c r="D6" s="2">
        <v>3</v>
      </c>
      <c r="E6" s="2">
        <v>6</v>
      </c>
      <c r="F6" s="2">
        <v>9</v>
      </c>
      <c r="G6" s="2">
        <v>43</v>
      </c>
      <c r="H6" s="2">
        <v>80</v>
      </c>
      <c r="I6" s="2">
        <v>24</v>
      </c>
      <c r="J6" s="2">
        <v>8</v>
      </c>
      <c r="K6" s="2">
        <v>4</v>
      </c>
    </row>
    <row r="7" spans="1:11" s="3" customFormat="1" x14ac:dyDescent="0.2">
      <c r="A7" s="1" t="s">
        <v>124</v>
      </c>
      <c r="B7" s="2">
        <f t="shared" si="0"/>
        <v>23</v>
      </c>
      <c r="C7" s="2">
        <v>0</v>
      </c>
      <c r="D7" s="2">
        <v>1</v>
      </c>
      <c r="E7" s="2">
        <v>1</v>
      </c>
      <c r="F7" s="2">
        <v>2</v>
      </c>
      <c r="G7" s="2">
        <v>11</v>
      </c>
      <c r="H7" s="2">
        <v>6</v>
      </c>
      <c r="I7" s="2">
        <v>2</v>
      </c>
      <c r="J7" s="2">
        <v>0</v>
      </c>
      <c r="K7" s="2">
        <v>0</v>
      </c>
    </row>
    <row r="8" spans="1:11" s="3" customFormat="1" x14ac:dyDescent="0.2">
      <c r="A8" s="11">
        <v>90</v>
      </c>
      <c r="B8" s="11"/>
      <c r="C8" s="11"/>
      <c r="D8" s="11"/>
      <c r="E8" s="11"/>
      <c r="F8" s="11"/>
      <c r="G8" s="11"/>
      <c r="H8" s="11"/>
      <c r="I8" s="11"/>
      <c r="J8" s="11"/>
      <c r="K8" s="11"/>
    </row>
  </sheetData>
  <mergeCells count="1">
    <mergeCell ref="A8:K8"/>
  </mergeCells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B89BA8-03D3-4765-AA47-EFAE8298340A}">
  <dimension ref="A1:K26"/>
  <sheetViews>
    <sheetView view="pageBreakPreview" zoomScale="125" zoomScaleNormal="100" zoomScaleSheetLayoutView="125" workbookViewId="0">
      <selection activeCell="C3" sqref="C3"/>
    </sheetView>
  </sheetViews>
  <sheetFormatPr defaultRowHeight="10.199999999999999" x14ac:dyDescent="0.2"/>
  <cols>
    <col min="1" max="1" width="14.77734375" style="4" customWidth="1"/>
    <col min="2" max="11" width="5.6640625" style="4" customWidth="1"/>
    <col min="12" max="16384" width="8.88671875" style="4"/>
  </cols>
  <sheetData>
    <row r="1" spans="1:11" s="3" customFormat="1" x14ac:dyDescent="0.2">
      <c r="A1" s="1" t="s">
        <v>262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 s="6" customFormat="1" x14ac:dyDescent="0.2">
      <c r="A2" s="7" t="s">
        <v>81</v>
      </c>
      <c r="B2" s="8" t="s">
        <v>0</v>
      </c>
      <c r="C2" s="8" t="s">
        <v>271</v>
      </c>
      <c r="D2" s="8" t="s">
        <v>59</v>
      </c>
      <c r="E2" s="8" t="s">
        <v>60</v>
      </c>
      <c r="F2" s="8" t="s">
        <v>61</v>
      </c>
      <c r="G2" s="8" t="s">
        <v>62</v>
      </c>
      <c r="H2" s="8" t="s">
        <v>63</v>
      </c>
      <c r="I2" s="8" t="s">
        <v>64</v>
      </c>
      <c r="J2" s="8" t="s">
        <v>65</v>
      </c>
      <c r="K2" s="9" t="s">
        <v>66</v>
      </c>
    </row>
    <row r="3" spans="1:11" s="3" customFormat="1" x14ac:dyDescent="0.2">
      <c r="A3" s="1" t="s">
        <v>1</v>
      </c>
      <c r="B3" s="2">
        <f>SUM(C3:K3)</f>
        <v>658</v>
      </c>
      <c r="C3" s="2">
        <f>SUM(C4:C9)</f>
        <v>19</v>
      </c>
      <c r="D3" s="2">
        <f t="shared" ref="D3:K3" si="0">SUM(D4:D9)</f>
        <v>79</v>
      </c>
      <c r="E3" s="2">
        <f t="shared" si="0"/>
        <v>126</v>
      </c>
      <c r="F3" s="2">
        <f t="shared" si="0"/>
        <v>153</v>
      </c>
      <c r="G3" s="2">
        <f t="shared" si="0"/>
        <v>156</v>
      </c>
      <c r="H3" s="2">
        <f t="shared" si="0"/>
        <v>99</v>
      </c>
      <c r="I3" s="2">
        <f t="shared" si="0"/>
        <v>8</v>
      </c>
      <c r="J3" s="2">
        <f t="shared" si="0"/>
        <v>11</v>
      </c>
      <c r="K3" s="2">
        <f t="shared" si="0"/>
        <v>7</v>
      </c>
    </row>
    <row r="4" spans="1:11" s="3" customFormat="1" x14ac:dyDescent="0.2">
      <c r="A4" s="1" t="s">
        <v>42</v>
      </c>
      <c r="B4" s="2">
        <f t="shared" ref="B4:B9" si="1">SUM(C4:K4)</f>
        <v>102</v>
      </c>
      <c r="C4" s="2">
        <v>3</v>
      </c>
      <c r="D4" s="2">
        <v>11</v>
      </c>
      <c r="E4" s="2">
        <v>18</v>
      </c>
      <c r="F4" s="2">
        <v>20</v>
      </c>
      <c r="G4" s="2">
        <v>34</v>
      </c>
      <c r="H4" s="2">
        <v>11</v>
      </c>
      <c r="I4" s="2">
        <v>3</v>
      </c>
      <c r="J4" s="2">
        <v>2</v>
      </c>
      <c r="K4" s="2">
        <v>0</v>
      </c>
    </row>
    <row r="5" spans="1:11" s="3" customFormat="1" x14ac:dyDescent="0.2">
      <c r="A5" s="1" t="s">
        <v>43</v>
      </c>
      <c r="B5" s="2">
        <f t="shared" si="1"/>
        <v>14</v>
      </c>
      <c r="C5" s="2">
        <v>1</v>
      </c>
      <c r="D5" s="2">
        <v>3</v>
      </c>
      <c r="E5" s="2">
        <v>1</v>
      </c>
      <c r="F5" s="2">
        <v>4</v>
      </c>
      <c r="G5" s="2">
        <v>4</v>
      </c>
      <c r="H5" s="2">
        <v>1</v>
      </c>
      <c r="I5" s="2">
        <v>0</v>
      </c>
      <c r="J5" s="2">
        <v>0</v>
      </c>
      <c r="K5" s="2">
        <v>0</v>
      </c>
    </row>
    <row r="6" spans="1:11" s="3" customFormat="1" x14ac:dyDescent="0.2">
      <c r="A6" s="1" t="s">
        <v>44</v>
      </c>
      <c r="B6" s="2">
        <f t="shared" si="1"/>
        <v>519</v>
      </c>
      <c r="C6" s="2">
        <v>15</v>
      </c>
      <c r="D6" s="2">
        <v>64</v>
      </c>
      <c r="E6" s="2">
        <v>103</v>
      </c>
      <c r="F6" s="2">
        <v>119</v>
      </c>
      <c r="G6" s="2">
        <v>114</v>
      </c>
      <c r="H6" s="2">
        <v>84</v>
      </c>
      <c r="I6" s="2">
        <v>5</v>
      </c>
      <c r="J6" s="2">
        <v>9</v>
      </c>
      <c r="K6" s="2">
        <v>6</v>
      </c>
    </row>
    <row r="7" spans="1:11" s="3" customFormat="1" x14ac:dyDescent="0.2">
      <c r="A7" s="1" t="s">
        <v>45</v>
      </c>
      <c r="B7" s="2">
        <f t="shared" si="1"/>
        <v>11</v>
      </c>
      <c r="C7" s="2">
        <v>0</v>
      </c>
      <c r="D7" s="2">
        <v>0</v>
      </c>
      <c r="E7" s="2">
        <v>1</v>
      </c>
      <c r="F7" s="2">
        <v>6</v>
      </c>
      <c r="G7" s="2">
        <v>1</v>
      </c>
      <c r="H7" s="2">
        <v>2</v>
      </c>
      <c r="I7" s="2">
        <v>0</v>
      </c>
      <c r="J7" s="2">
        <v>0</v>
      </c>
      <c r="K7" s="2">
        <v>1</v>
      </c>
    </row>
    <row r="8" spans="1:11" s="3" customFormat="1" x14ac:dyDescent="0.2">
      <c r="A8" s="1" t="s">
        <v>46</v>
      </c>
      <c r="B8" s="2">
        <f t="shared" si="1"/>
        <v>6</v>
      </c>
      <c r="C8" s="2">
        <v>0</v>
      </c>
      <c r="D8" s="2">
        <v>1</v>
      </c>
      <c r="E8" s="2">
        <v>0</v>
      </c>
      <c r="F8" s="2">
        <v>3</v>
      </c>
      <c r="G8" s="2">
        <v>2</v>
      </c>
      <c r="H8" s="2">
        <v>0</v>
      </c>
      <c r="I8" s="2">
        <v>0</v>
      </c>
      <c r="J8" s="2">
        <v>0</v>
      </c>
      <c r="K8" s="2">
        <v>0</v>
      </c>
    </row>
    <row r="9" spans="1:11" s="3" customFormat="1" x14ac:dyDescent="0.2">
      <c r="A9" s="1" t="s">
        <v>47</v>
      </c>
      <c r="B9" s="2">
        <f t="shared" si="1"/>
        <v>6</v>
      </c>
      <c r="C9" s="2">
        <v>0</v>
      </c>
      <c r="D9" s="2">
        <v>0</v>
      </c>
      <c r="E9" s="2">
        <v>3</v>
      </c>
      <c r="F9" s="2">
        <v>1</v>
      </c>
      <c r="G9" s="2">
        <v>1</v>
      </c>
      <c r="H9" s="2">
        <v>1</v>
      </c>
      <c r="I9" s="2">
        <v>0</v>
      </c>
      <c r="J9" s="2">
        <v>0</v>
      </c>
      <c r="K9" s="2">
        <v>0</v>
      </c>
    </row>
    <row r="10" spans="1:11" s="3" customFormat="1" x14ac:dyDescent="0.2">
      <c r="A10" s="1"/>
      <c r="B10" s="2"/>
      <c r="C10" s="2"/>
      <c r="D10" s="2"/>
      <c r="E10" s="2"/>
      <c r="F10" s="2"/>
      <c r="G10" s="2"/>
      <c r="H10" s="2"/>
      <c r="I10" s="2"/>
      <c r="J10" s="2"/>
      <c r="K10" s="2"/>
    </row>
    <row r="11" spans="1:11" s="3" customFormat="1" x14ac:dyDescent="0.2">
      <c r="A11" s="1" t="s">
        <v>86</v>
      </c>
      <c r="B11" s="2">
        <f>B3-B19</f>
        <v>558</v>
      </c>
      <c r="C11" s="2">
        <f t="shared" ref="C11:K11" si="2">C3-C19</f>
        <v>11</v>
      </c>
      <c r="D11" s="2">
        <f t="shared" si="2"/>
        <v>63</v>
      </c>
      <c r="E11" s="2">
        <f t="shared" si="2"/>
        <v>96</v>
      </c>
      <c r="F11" s="2">
        <f t="shared" si="2"/>
        <v>134</v>
      </c>
      <c r="G11" s="2">
        <f t="shared" si="2"/>
        <v>140</v>
      </c>
      <c r="H11" s="2">
        <f t="shared" si="2"/>
        <v>89</v>
      </c>
      <c r="I11" s="2">
        <f t="shared" si="2"/>
        <v>7</v>
      </c>
      <c r="J11" s="2">
        <f t="shared" si="2"/>
        <v>11</v>
      </c>
      <c r="K11" s="2">
        <f t="shared" si="2"/>
        <v>7</v>
      </c>
    </row>
    <row r="12" spans="1:11" s="3" customFormat="1" x14ac:dyDescent="0.2">
      <c r="A12" s="1" t="s">
        <v>42</v>
      </c>
      <c r="B12" s="2">
        <f t="shared" ref="B12:K17" si="3">B4-B20</f>
        <v>84</v>
      </c>
      <c r="C12" s="2">
        <f t="shared" si="3"/>
        <v>1</v>
      </c>
      <c r="D12" s="2">
        <f t="shared" si="3"/>
        <v>6</v>
      </c>
      <c r="E12" s="2">
        <f t="shared" si="3"/>
        <v>11</v>
      </c>
      <c r="F12" s="2">
        <f t="shared" si="3"/>
        <v>17</v>
      </c>
      <c r="G12" s="2">
        <f t="shared" si="3"/>
        <v>34</v>
      </c>
      <c r="H12" s="2">
        <f t="shared" si="3"/>
        <v>11</v>
      </c>
      <c r="I12" s="2">
        <f t="shared" si="3"/>
        <v>2</v>
      </c>
      <c r="J12" s="2">
        <f t="shared" si="3"/>
        <v>2</v>
      </c>
      <c r="K12" s="2">
        <f t="shared" si="3"/>
        <v>0</v>
      </c>
    </row>
    <row r="13" spans="1:11" s="3" customFormat="1" x14ac:dyDescent="0.2">
      <c r="A13" s="1" t="s">
        <v>43</v>
      </c>
      <c r="B13" s="2">
        <f t="shared" si="3"/>
        <v>13</v>
      </c>
      <c r="C13" s="2">
        <f t="shared" si="3"/>
        <v>1</v>
      </c>
      <c r="D13" s="2">
        <f t="shared" si="3"/>
        <v>3</v>
      </c>
      <c r="E13" s="2">
        <f t="shared" si="3"/>
        <v>1</v>
      </c>
      <c r="F13" s="2">
        <f t="shared" si="3"/>
        <v>3</v>
      </c>
      <c r="G13" s="2">
        <f t="shared" si="3"/>
        <v>4</v>
      </c>
      <c r="H13" s="2">
        <f t="shared" si="3"/>
        <v>1</v>
      </c>
      <c r="I13" s="2">
        <f t="shared" si="3"/>
        <v>0</v>
      </c>
      <c r="J13" s="2">
        <f t="shared" si="3"/>
        <v>0</v>
      </c>
      <c r="K13" s="2">
        <f t="shared" si="3"/>
        <v>0</v>
      </c>
    </row>
    <row r="14" spans="1:11" s="3" customFormat="1" x14ac:dyDescent="0.2">
      <c r="A14" s="1" t="s">
        <v>44</v>
      </c>
      <c r="B14" s="2">
        <f t="shared" si="3"/>
        <v>447</v>
      </c>
      <c r="C14" s="2">
        <f t="shared" si="3"/>
        <v>9</v>
      </c>
      <c r="D14" s="2">
        <f t="shared" si="3"/>
        <v>54</v>
      </c>
      <c r="E14" s="2">
        <f t="shared" si="3"/>
        <v>80</v>
      </c>
      <c r="F14" s="2">
        <f t="shared" si="3"/>
        <v>108</v>
      </c>
      <c r="G14" s="2">
        <f t="shared" si="3"/>
        <v>101</v>
      </c>
      <c r="H14" s="2">
        <f t="shared" si="3"/>
        <v>75</v>
      </c>
      <c r="I14" s="2">
        <f t="shared" si="3"/>
        <v>5</v>
      </c>
      <c r="J14" s="2">
        <f t="shared" si="3"/>
        <v>9</v>
      </c>
      <c r="K14" s="2">
        <f t="shared" si="3"/>
        <v>6</v>
      </c>
    </row>
    <row r="15" spans="1:11" s="3" customFormat="1" x14ac:dyDescent="0.2">
      <c r="A15" s="1" t="s">
        <v>45</v>
      </c>
      <c r="B15" s="2">
        <f t="shared" si="3"/>
        <v>6</v>
      </c>
      <c r="C15" s="2">
        <f t="shared" si="3"/>
        <v>0</v>
      </c>
      <c r="D15" s="2">
        <f t="shared" si="3"/>
        <v>0</v>
      </c>
      <c r="E15" s="2">
        <f t="shared" si="3"/>
        <v>1</v>
      </c>
      <c r="F15" s="2">
        <f t="shared" si="3"/>
        <v>3</v>
      </c>
      <c r="G15" s="2">
        <f t="shared" si="3"/>
        <v>0</v>
      </c>
      <c r="H15" s="2">
        <f t="shared" si="3"/>
        <v>1</v>
      </c>
      <c r="I15" s="2">
        <f t="shared" si="3"/>
        <v>0</v>
      </c>
      <c r="J15" s="2">
        <f t="shared" si="3"/>
        <v>0</v>
      </c>
      <c r="K15" s="2">
        <f t="shared" si="3"/>
        <v>1</v>
      </c>
    </row>
    <row r="16" spans="1:11" s="3" customFormat="1" x14ac:dyDescent="0.2">
      <c r="A16" s="1" t="s">
        <v>46</v>
      </c>
      <c r="B16" s="2">
        <f t="shared" si="3"/>
        <v>2</v>
      </c>
      <c r="C16" s="2">
        <f t="shared" si="3"/>
        <v>0</v>
      </c>
      <c r="D16" s="2">
        <f t="shared" si="3"/>
        <v>0</v>
      </c>
      <c r="E16" s="2">
        <f t="shared" si="3"/>
        <v>0</v>
      </c>
      <c r="F16" s="2">
        <f t="shared" si="3"/>
        <v>2</v>
      </c>
      <c r="G16" s="2">
        <f t="shared" si="3"/>
        <v>0</v>
      </c>
      <c r="H16" s="2">
        <f t="shared" si="3"/>
        <v>0</v>
      </c>
      <c r="I16" s="2">
        <f t="shared" si="3"/>
        <v>0</v>
      </c>
      <c r="J16" s="2">
        <f t="shared" si="3"/>
        <v>0</v>
      </c>
      <c r="K16" s="2">
        <f t="shared" si="3"/>
        <v>0</v>
      </c>
    </row>
    <row r="17" spans="1:11" s="3" customFormat="1" x14ac:dyDescent="0.2">
      <c r="A17" s="1" t="s">
        <v>47</v>
      </c>
      <c r="B17" s="2">
        <f t="shared" si="3"/>
        <v>6</v>
      </c>
      <c r="C17" s="2">
        <f t="shared" si="3"/>
        <v>0</v>
      </c>
      <c r="D17" s="2">
        <f t="shared" si="3"/>
        <v>0</v>
      </c>
      <c r="E17" s="2">
        <f t="shared" si="3"/>
        <v>3</v>
      </c>
      <c r="F17" s="2">
        <f t="shared" si="3"/>
        <v>1</v>
      </c>
      <c r="G17" s="2">
        <f t="shared" si="3"/>
        <v>1</v>
      </c>
      <c r="H17" s="2">
        <f t="shared" si="3"/>
        <v>1</v>
      </c>
      <c r="I17" s="2">
        <f t="shared" si="3"/>
        <v>0</v>
      </c>
      <c r="J17" s="2">
        <f t="shared" si="3"/>
        <v>0</v>
      </c>
      <c r="K17" s="2">
        <f t="shared" si="3"/>
        <v>0</v>
      </c>
    </row>
    <row r="18" spans="1:11" s="3" customFormat="1" x14ac:dyDescent="0.2">
      <c r="A18" s="1"/>
      <c r="B18" s="2"/>
      <c r="C18" s="2"/>
      <c r="D18" s="2"/>
      <c r="E18" s="2"/>
      <c r="F18" s="2"/>
      <c r="G18" s="2"/>
      <c r="H18" s="2"/>
      <c r="I18" s="2"/>
      <c r="J18" s="2"/>
      <c r="K18" s="2"/>
    </row>
    <row r="19" spans="1:11" s="3" customFormat="1" x14ac:dyDescent="0.2">
      <c r="A19" s="1" t="s">
        <v>84</v>
      </c>
      <c r="B19" s="2">
        <f>SUM(C19:K19)</f>
        <v>100</v>
      </c>
      <c r="C19" s="2">
        <f>SUM(C20:C25)</f>
        <v>8</v>
      </c>
      <c r="D19" s="2">
        <f t="shared" ref="D19" si="4">SUM(D20:D25)</f>
        <v>16</v>
      </c>
      <c r="E19" s="2">
        <f t="shared" ref="E19" si="5">SUM(E20:E25)</f>
        <v>30</v>
      </c>
      <c r="F19" s="2">
        <f t="shared" ref="F19" si="6">SUM(F20:F25)</f>
        <v>19</v>
      </c>
      <c r="G19" s="2">
        <f t="shared" ref="G19" si="7">SUM(G20:G25)</f>
        <v>16</v>
      </c>
      <c r="H19" s="2">
        <f t="shared" ref="H19" si="8">SUM(H20:H25)</f>
        <v>10</v>
      </c>
      <c r="I19" s="2">
        <f t="shared" ref="I19" si="9">SUM(I20:I25)</f>
        <v>1</v>
      </c>
      <c r="J19" s="2">
        <f t="shared" ref="J19" si="10">SUM(J20:J25)</f>
        <v>0</v>
      </c>
      <c r="K19" s="2">
        <f t="shared" ref="K19" si="11">SUM(K20:K25)</f>
        <v>0</v>
      </c>
    </row>
    <row r="20" spans="1:11" s="3" customFormat="1" x14ac:dyDescent="0.2">
      <c r="A20" s="1" t="s">
        <v>42</v>
      </c>
      <c r="B20" s="2">
        <f t="shared" ref="B20:B25" si="12">SUM(C20:K20)</f>
        <v>18</v>
      </c>
      <c r="C20" s="2">
        <v>2</v>
      </c>
      <c r="D20" s="2">
        <v>5</v>
      </c>
      <c r="E20" s="2">
        <v>7</v>
      </c>
      <c r="F20" s="2">
        <v>3</v>
      </c>
      <c r="G20" s="2">
        <v>0</v>
      </c>
      <c r="H20" s="2">
        <v>0</v>
      </c>
      <c r="I20" s="2">
        <v>1</v>
      </c>
      <c r="J20" s="2">
        <v>0</v>
      </c>
      <c r="K20" s="2">
        <v>0</v>
      </c>
    </row>
    <row r="21" spans="1:11" s="3" customFormat="1" x14ac:dyDescent="0.2">
      <c r="A21" s="1" t="s">
        <v>43</v>
      </c>
      <c r="B21" s="2">
        <f t="shared" si="12"/>
        <v>1</v>
      </c>
      <c r="C21" s="2">
        <v>0</v>
      </c>
      <c r="D21" s="2">
        <v>0</v>
      </c>
      <c r="E21" s="2">
        <v>0</v>
      </c>
      <c r="F21" s="2">
        <v>1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</row>
    <row r="22" spans="1:11" s="3" customFormat="1" x14ac:dyDescent="0.2">
      <c r="A22" s="1" t="s">
        <v>44</v>
      </c>
      <c r="B22" s="2">
        <f t="shared" si="12"/>
        <v>72</v>
      </c>
      <c r="C22" s="2">
        <v>6</v>
      </c>
      <c r="D22" s="2">
        <v>10</v>
      </c>
      <c r="E22" s="2">
        <v>23</v>
      </c>
      <c r="F22" s="2">
        <v>11</v>
      </c>
      <c r="G22" s="2">
        <v>13</v>
      </c>
      <c r="H22" s="2">
        <v>9</v>
      </c>
      <c r="I22" s="2">
        <v>0</v>
      </c>
      <c r="J22" s="2">
        <v>0</v>
      </c>
      <c r="K22" s="2">
        <v>0</v>
      </c>
    </row>
    <row r="23" spans="1:11" s="3" customFormat="1" x14ac:dyDescent="0.2">
      <c r="A23" s="1" t="s">
        <v>45</v>
      </c>
      <c r="B23" s="2">
        <f t="shared" si="12"/>
        <v>5</v>
      </c>
      <c r="C23" s="2">
        <v>0</v>
      </c>
      <c r="D23" s="2">
        <v>0</v>
      </c>
      <c r="E23" s="2">
        <v>0</v>
      </c>
      <c r="F23" s="2">
        <v>3</v>
      </c>
      <c r="G23" s="2">
        <v>1</v>
      </c>
      <c r="H23" s="2">
        <v>1</v>
      </c>
      <c r="I23" s="2">
        <v>0</v>
      </c>
      <c r="J23" s="2">
        <v>0</v>
      </c>
      <c r="K23" s="2">
        <v>0</v>
      </c>
    </row>
    <row r="24" spans="1:11" s="3" customFormat="1" x14ac:dyDescent="0.2">
      <c r="A24" s="1" t="s">
        <v>46</v>
      </c>
      <c r="B24" s="2">
        <f t="shared" si="12"/>
        <v>4</v>
      </c>
      <c r="C24" s="2">
        <v>0</v>
      </c>
      <c r="D24" s="2">
        <v>1</v>
      </c>
      <c r="E24" s="2">
        <v>0</v>
      </c>
      <c r="F24" s="2">
        <v>1</v>
      </c>
      <c r="G24" s="2">
        <v>2</v>
      </c>
      <c r="H24" s="2">
        <v>0</v>
      </c>
      <c r="I24" s="2">
        <v>0</v>
      </c>
      <c r="J24" s="2">
        <v>0</v>
      </c>
      <c r="K24" s="2">
        <v>0</v>
      </c>
    </row>
    <row r="25" spans="1:11" s="3" customFormat="1" x14ac:dyDescent="0.2">
      <c r="A25" s="1" t="s">
        <v>47</v>
      </c>
      <c r="B25" s="2">
        <f t="shared" si="12"/>
        <v>0</v>
      </c>
      <c r="C25" s="2">
        <v>0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">
        <v>0</v>
      </c>
      <c r="J25" s="2">
        <v>0</v>
      </c>
      <c r="K25" s="2">
        <v>0</v>
      </c>
    </row>
    <row r="26" spans="1:11" s="3" customFormat="1" x14ac:dyDescent="0.2">
      <c r="A26" s="11" t="s">
        <v>266</v>
      </c>
      <c r="B26" s="11"/>
      <c r="C26" s="11"/>
      <c r="D26" s="11"/>
      <c r="E26" s="11"/>
      <c r="F26" s="11"/>
      <c r="G26" s="11"/>
      <c r="H26" s="11"/>
      <c r="I26" s="11"/>
      <c r="J26" s="11"/>
      <c r="K26" s="11"/>
    </row>
  </sheetData>
  <mergeCells count="1">
    <mergeCell ref="A26:K26"/>
  </mergeCells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980896-F4D5-4539-A4DD-F27B32715E70}">
  <dimension ref="A1:K62"/>
  <sheetViews>
    <sheetView view="pageBreakPreview" zoomScale="125" zoomScaleNormal="100" zoomScaleSheetLayoutView="125" workbookViewId="0">
      <selection activeCell="C3" sqref="C3"/>
    </sheetView>
  </sheetViews>
  <sheetFormatPr defaultRowHeight="10.199999999999999" x14ac:dyDescent="0.2"/>
  <cols>
    <col min="1" max="1" width="30.5546875" style="4" customWidth="1"/>
    <col min="2" max="11" width="5.6640625" style="4" customWidth="1"/>
    <col min="12" max="16384" width="8.88671875" style="4"/>
  </cols>
  <sheetData>
    <row r="1" spans="1:11" s="3" customFormat="1" x14ac:dyDescent="0.2">
      <c r="A1" s="1" t="s">
        <v>263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 s="6" customFormat="1" x14ac:dyDescent="0.2">
      <c r="A2" s="7" t="s">
        <v>82</v>
      </c>
      <c r="B2" s="8" t="s">
        <v>0</v>
      </c>
      <c r="C2" s="8" t="s">
        <v>271</v>
      </c>
      <c r="D2" s="8" t="s">
        <v>59</v>
      </c>
      <c r="E2" s="8" t="s">
        <v>60</v>
      </c>
      <c r="F2" s="8" t="s">
        <v>61</v>
      </c>
      <c r="G2" s="8" t="s">
        <v>62</v>
      </c>
      <c r="H2" s="8" t="s">
        <v>63</v>
      </c>
      <c r="I2" s="8" t="s">
        <v>64</v>
      </c>
      <c r="J2" s="8" t="s">
        <v>65</v>
      </c>
      <c r="K2" s="9" t="s">
        <v>66</v>
      </c>
    </row>
    <row r="3" spans="1:11" s="3" customFormat="1" x14ac:dyDescent="0.2">
      <c r="A3" s="1" t="s">
        <v>1</v>
      </c>
      <c r="B3" s="2">
        <f>SUM(C3:K3)</f>
        <v>658</v>
      </c>
      <c r="C3" s="2">
        <f>C4+C7+C11+C15+C16+C17+C21</f>
        <v>19</v>
      </c>
      <c r="D3" s="2">
        <f t="shared" ref="D3:K3" si="0">D4+D7+D11+D15+D16+D17+D21</f>
        <v>79</v>
      </c>
      <c r="E3" s="2">
        <f t="shared" si="0"/>
        <v>126</v>
      </c>
      <c r="F3" s="2">
        <f t="shared" si="0"/>
        <v>153</v>
      </c>
      <c r="G3" s="2">
        <f t="shared" si="0"/>
        <v>156</v>
      </c>
      <c r="H3" s="2">
        <f t="shared" si="0"/>
        <v>99</v>
      </c>
      <c r="I3" s="2">
        <f t="shared" si="0"/>
        <v>8</v>
      </c>
      <c r="J3" s="2">
        <f t="shared" si="0"/>
        <v>11</v>
      </c>
      <c r="K3" s="2">
        <f t="shared" si="0"/>
        <v>7</v>
      </c>
    </row>
    <row r="4" spans="1:11" s="3" customFormat="1" x14ac:dyDescent="0.2">
      <c r="A4" s="1" t="s">
        <v>219</v>
      </c>
      <c r="B4" s="2">
        <f t="shared" ref="B4:B21" si="1">SUM(C4:K4)</f>
        <v>281</v>
      </c>
      <c r="C4" s="2">
        <v>4</v>
      </c>
      <c r="D4" s="2">
        <v>34</v>
      </c>
      <c r="E4" s="2">
        <v>63</v>
      </c>
      <c r="F4" s="2">
        <v>67</v>
      </c>
      <c r="G4" s="2">
        <v>76</v>
      </c>
      <c r="H4" s="2">
        <v>27</v>
      </c>
      <c r="I4" s="2">
        <v>1</v>
      </c>
      <c r="J4" s="2">
        <v>5</v>
      </c>
      <c r="K4" s="2">
        <v>4</v>
      </c>
    </row>
    <row r="5" spans="1:11" s="3" customFormat="1" x14ac:dyDescent="0.2">
      <c r="A5" s="1" t="s">
        <v>225</v>
      </c>
      <c r="B5" s="2">
        <f t="shared" si="1"/>
        <v>78</v>
      </c>
      <c r="C5" s="2">
        <v>0</v>
      </c>
      <c r="D5" s="2">
        <v>5</v>
      </c>
      <c r="E5" s="2">
        <v>11</v>
      </c>
      <c r="F5" s="2">
        <v>20</v>
      </c>
      <c r="G5" s="2">
        <v>24</v>
      </c>
      <c r="H5" s="2">
        <v>13</v>
      </c>
      <c r="I5" s="2">
        <v>1</v>
      </c>
      <c r="J5" s="2">
        <v>2</v>
      </c>
      <c r="K5" s="2">
        <v>2</v>
      </c>
    </row>
    <row r="6" spans="1:11" s="3" customFormat="1" x14ac:dyDescent="0.2">
      <c r="A6" s="1" t="s">
        <v>226</v>
      </c>
      <c r="B6" s="2">
        <f t="shared" si="1"/>
        <v>203</v>
      </c>
      <c r="C6" s="2">
        <v>4</v>
      </c>
      <c r="D6" s="2">
        <v>29</v>
      </c>
      <c r="E6" s="2">
        <v>52</v>
      </c>
      <c r="F6" s="2">
        <v>47</v>
      </c>
      <c r="G6" s="2">
        <v>52</v>
      </c>
      <c r="H6" s="2">
        <v>14</v>
      </c>
      <c r="I6" s="2">
        <v>0</v>
      </c>
      <c r="J6" s="2">
        <v>3</v>
      </c>
      <c r="K6" s="2">
        <v>2</v>
      </c>
    </row>
    <row r="7" spans="1:11" s="3" customFormat="1" x14ac:dyDescent="0.2">
      <c r="A7" s="1" t="s">
        <v>220</v>
      </c>
      <c r="B7" s="2">
        <f t="shared" si="1"/>
        <v>145</v>
      </c>
      <c r="C7" s="2">
        <v>8</v>
      </c>
      <c r="D7" s="2">
        <v>23</v>
      </c>
      <c r="E7" s="2">
        <v>30</v>
      </c>
      <c r="F7" s="2">
        <v>40</v>
      </c>
      <c r="G7" s="2">
        <v>21</v>
      </c>
      <c r="H7" s="2">
        <v>17</v>
      </c>
      <c r="I7" s="2">
        <v>1</v>
      </c>
      <c r="J7" s="2">
        <v>3</v>
      </c>
      <c r="K7" s="2">
        <v>2</v>
      </c>
    </row>
    <row r="8" spans="1:11" s="3" customFormat="1" x14ac:dyDescent="0.2">
      <c r="A8" s="1" t="s">
        <v>227</v>
      </c>
      <c r="B8" s="2">
        <f t="shared" si="1"/>
        <v>41</v>
      </c>
      <c r="C8" s="2">
        <v>1</v>
      </c>
      <c r="D8" s="2">
        <v>4</v>
      </c>
      <c r="E8" s="2">
        <v>10</v>
      </c>
      <c r="F8" s="2">
        <v>8</v>
      </c>
      <c r="G8" s="2">
        <v>8</v>
      </c>
      <c r="H8" s="2">
        <v>8</v>
      </c>
      <c r="I8" s="2">
        <v>1</v>
      </c>
      <c r="J8" s="2">
        <v>1</v>
      </c>
      <c r="K8" s="2">
        <v>0</v>
      </c>
    </row>
    <row r="9" spans="1:11" s="3" customFormat="1" x14ac:dyDescent="0.2">
      <c r="A9" s="1" t="s">
        <v>228</v>
      </c>
      <c r="B9" s="2">
        <f t="shared" si="1"/>
        <v>23</v>
      </c>
      <c r="C9" s="2">
        <v>0</v>
      </c>
      <c r="D9" s="2">
        <v>2</v>
      </c>
      <c r="E9" s="2">
        <v>4</v>
      </c>
      <c r="F9" s="2">
        <v>6</v>
      </c>
      <c r="G9" s="2">
        <v>7</v>
      </c>
      <c r="H9" s="2">
        <v>2</v>
      </c>
      <c r="I9" s="2">
        <v>0</v>
      </c>
      <c r="J9" s="2">
        <v>1</v>
      </c>
      <c r="K9" s="2">
        <v>1</v>
      </c>
    </row>
    <row r="10" spans="1:11" s="3" customFormat="1" x14ac:dyDescent="0.2">
      <c r="A10" s="1" t="s">
        <v>229</v>
      </c>
      <c r="B10" s="2">
        <f t="shared" si="1"/>
        <v>81</v>
      </c>
      <c r="C10" s="2">
        <v>7</v>
      </c>
      <c r="D10" s="2">
        <v>17</v>
      </c>
      <c r="E10" s="2">
        <v>16</v>
      </c>
      <c r="F10" s="2">
        <v>26</v>
      </c>
      <c r="G10" s="2">
        <v>6</v>
      </c>
      <c r="H10" s="2">
        <v>7</v>
      </c>
      <c r="I10" s="2">
        <v>0</v>
      </c>
      <c r="J10" s="2">
        <v>1</v>
      </c>
      <c r="K10" s="2">
        <v>1</v>
      </c>
    </row>
    <row r="11" spans="1:11" s="3" customFormat="1" x14ac:dyDescent="0.2">
      <c r="A11" s="1" t="s">
        <v>48</v>
      </c>
      <c r="B11" s="2">
        <f t="shared" si="1"/>
        <v>95</v>
      </c>
      <c r="C11" s="2">
        <v>0</v>
      </c>
      <c r="D11" s="2">
        <v>7</v>
      </c>
      <c r="E11" s="2">
        <v>15</v>
      </c>
      <c r="F11" s="2">
        <v>20</v>
      </c>
      <c r="G11" s="2">
        <v>25</v>
      </c>
      <c r="H11" s="2">
        <v>24</v>
      </c>
      <c r="I11" s="2">
        <v>2</v>
      </c>
      <c r="J11" s="2">
        <v>2</v>
      </c>
      <c r="K11" s="2">
        <v>0</v>
      </c>
    </row>
    <row r="12" spans="1:11" s="3" customFormat="1" x14ac:dyDescent="0.2">
      <c r="A12" s="1" t="s">
        <v>230</v>
      </c>
      <c r="B12" s="2">
        <f t="shared" si="1"/>
        <v>0</v>
      </c>
      <c r="C12" s="2">
        <v>0</v>
      </c>
      <c r="D12" s="2">
        <v>0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</row>
    <row r="13" spans="1:11" s="3" customFormat="1" x14ac:dyDescent="0.2">
      <c r="A13" s="1" t="s">
        <v>231</v>
      </c>
      <c r="B13" s="2">
        <f t="shared" si="1"/>
        <v>34</v>
      </c>
      <c r="C13" s="2">
        <v>0</v>
      </c>
      <c r="D13" s="2">
        <v>2</v>
      </c>
      <c r="E13" s="2">
        <v>5</v>
      </c>
      <c r="F13" s="2">
        <v>10</v>
      </c>
      <c r="G13" s="2">
        <v>7</v>
      </c>
      <c r="H13" s="2">
        <v>7</v>
      </c>
      <c r="I13" s="2">
        <v>2</v>
      </c>
      <c r="J13" s="2">
        <v>1</v>
      </c>
      <c r="K13" s="2">
        <v>0</v>
      </c>
    </row>
    <row r="14" spans="1:11" s="3" customFormat="1" x14ac:dyDescent="0.2">
      <c r="A14" s="1" t="s">
        <v>232</v>
      </c>
      <c r="B14" s="2">
        <f t="shared" si="1"/>
        <v>61</v>
      </c>
      <c r="C14" s="2">
        <v>0</v>
      </c>
      <c r="D14" s="2">
        <v>5</v>
      </c>
      <c r="E14" s="2">
        <v>10</v>
      </c>
      <c r="F14" s="2">
        <v>10</v>
      </c>
      <c r="G14" s="2">
        <v>18</v>
      </c>
      <c r="H14" s="2">
        <v>17</v>
      </c>
      <c r="I14" s="2">
        <v>0</v>
      </c>
      <c r="J14" s="2">
        <v>1</v>
      </c>
      <c r="K14" s="2">
        <v>0</v>
      </c>
    </row>
    <row r="15" spans="1:11" s="3" customFormat="1" x14ac:dyDescent="0.2">
      <c r="A15" s="1" t="s">
        <v>221</v>
      </c>
      <c r="B15" s="2">
        <f t="shared" si="1"/>
        <v>18</v>
      </c>
      <c r="C15" s="2">
        <v>1</v>
      </c>
      <c r="D15" s="2">
        <v>2</v>
      </c>
      <c r="E15" s="2">
        <v>2</v>
      </c>
      <c r="F15" s="2">
        <v>3</v>
      </c>
      <c r="G15" s="2">
        <v>2</v>
      </c>
      <c r="H15" s="2">
        <v>4</v>
      </c>
      <c r="I15" s="2">
        <v>3</v>
      </c>
      <c r="J15" s="2">
        <v>0</v>
      </c>
      <c r="K15" s="2">
        <v>1</v>
      </c>
    </row>
    <row r="16" spans="1:11" s="3" customFormat="1" x14ac:dyDescent="0.2">
      <c r="A16" s="1" t="s">
        <v>222</v>
      </c>
      <c r="B16" s="2">
        <f t="shared" si="1"/>
        <v>45</v>
      </c>
      <c r="C16" s="2">
        <v>2</v>
      </c>
      <c r="D16" s="2">
        <v>3</v>
      </c>
      <c r="E16" s="2">
        <v>6</v>
      </c>
      <c r="F16" s="2">
        <v>7</v>
      </c>
      <c r="G16" s="2">
        <v>14</v>
      </c>
      <c r="H16" s="2">
        <v>13</v>
      </c>
      <c r="I16" s="2">
        <v>0</v>
      </c>
      <c r="J16" s="2">
        <v>0</v>
      </c>
      <c r="K16" s="2">
        <v>0</v>
      </c>
    </row>
    <row r="17" spans="1:11" s="3" customFormat="1" x14ac:dyDescent="0.2">
      <c r="A17" s="1" t="s">
        <v>223</v>
      </c>
      <c r="B17" s="2">
        <f t="shared" si="1"/>
        <v>68</v>
      </c>
      <c r="C17" s="2">
        <v>4</v>
      </c>
      <c r="D17" s="2">
        <v>10</v>
      </c>
      <c r="E17" s="2">
        <v>7</v>
      </c>
      <c r="F17" s="2">
        <v>15</v>
      </c>
      <c r="G17" s="2">
        <v>17</v>
      </c>
      <c r="H17" s="2">
        <v>13</v>
      </c>
      <c r="I17" s="2">
        <v>1</v>
      </c>
      <c r="J17" s="2">
        <v>1</v>
      </c>
      <c r="K17" s="2">
        <v>0</v>
      </c>
    </row>
    <row r="18" spans="1:11" s="3" customFormat="1" x14ac:dyDescent="0.2">
      <c r="A18" s="1" t="s">
        <v>233</v>
      </c>
      <c r="B18" s="2">
        <f t="shared" si="1"/>
        <v>13</v>
      </c>
      <c r="C18" s="2">
        <v>0</v>
      </c>
      <c r="D18" s="2">
        <v>1</v>
      </c>
      <c r="E18" s="2">
        <v>3</v>
      </c>
      <c r="F18" s="2">
        <v>3</v>
      </c>
      <c r="G18" s="2">
        <v>2</v>
      </c>
      <c r="H18" s="2">
        <v>3</v>
      </c>
      <c r="I18" s="2">
        <v>1</v>
      </c>
      <c r="J18" s="2">
        <v>0</v>
      </c>
      <c r="K18" s="2">
        <v>0</v>
      </c>
    </row>
    <row r="19" spans="1:11" s="3" customFormat="1" x14ac:dyDescent="0.2">
      <c r="A19" s="1" t="s">
        <v>234</v>
      </c>
      <c r="B19" s="2">
        <f t="shared" si="1"/>
        <v>36</v>
      </c>
      <c r="C19" s="2">
        <v>0</v>
      </c>
      <c r="D19" s="2">
        <v>2</v>
      </c>
      <c r="E19" s="2">
        <v>2</v>
      </c>
      <c r="F19" s="2">
        <v>10</v>
      </c>
      <c r="G19" s="2">
        <v>14</v>
      </c>
      <c r="H19" s="2">
        <v>8</v>
      </c>
      <c r="I19" s="2">
        <v>0</v>
      </c>
      <c r="J19" s="2">
        <v>0</v>
      </c>
      <c r="K19" s="2">
        <v>0</v>
      </c>
    </row>
    <row r="20" spans="1:11" s="3" customFormat="1" x14ac:dyDescent="0.2">
      <c r="A20" s="1" t="s">
        <v>235</v>
      </c>
      <c r="B20" s="2">
        <f t="shared" si="1"/>
        <v>19</v>
      </c>
      <c r="C20" s="2">
        <v>4</v>
      </c>
      <c r="D20" s="2">
        <v>7</v>
      </c>
      <c r="E20" s="2">
        <v>2</v>
      </c>
      <c r="F20" s="2">
        <v>2</v>
      </c>
      <c r="G20" s="2">
        <v>1</v>
      </c>
      <c r="H20" s="2">
        <v>2</v>
      </c>
      <c r="I20" s="2">
        <v>0</v>
      </c>
      <c r="J20" s="2">
        <v>1</v>
      </c>
      <c r="K20" s="2">
        <v>0</v>
      </c>
    </row>
    <row r="21" spans="1:11" s="3" customFormat="1" x14ac:dyDescent="0.2">
      <c r="A21" s="1" t="s">
        <v>224</v>
      </c>
      <c r="B21" s="2">
        <f t="shared" si="1"/>
        <v>6</v>
      </c>
      <c r="C21" s="2">
        <v>0</v>
      </c>
      <c r="D21" s="2">
        <v>0</v>
      </c>
      <c r="E21" s="2">
        <v>3</v>
      </c>
      <c r="F21" s="2">
        <v>1</v>
      </c>
      <c r="G21" s="2">
        <v>1</v>
      </c>
      <c r="H21" s="2">
        <v>1</v>
      </c>
      <c r="I21" s="2">
        <v>0</v>
      </c>
      <c r="J21" s="2">
        <v>0</v>
      </c>
      <c r="K21" s="2">
        <v>0</v>
      </c>
    </row>
    <row r="22" spans="1:11" s="3" customFormat="1" x14ac:dyDescent="0.2">
      <c r="A22" s="1"/>
      <c r="B22" s="2"/>
      <c r="C22" s="2"/>
      <c r="D22" s="2"/>
      <c r="E22" s="2"/>
      <c r="F22" s="2"/>
      <c r="G22" s="2"/>
      <c r="H22" s="2"/>
      <c r="I22" s="2"/>
      <c r="J22" s="2"/>
      <c r="K22" s="2"/>
    </row>
    <row r="23" spans="1:11" s="3" customFormat="1" x14ac:dyDescent="0.2">
      <c r="A23" s="1" t="s">
        <v>83</v>
      </c>
      <c r="B23" s="2">
        <f>B3-B43</f>
        <v>558</v>
      </c>
      <c r="C23" s="2">
        <f t="shared" ref="C23:K23" si="2">C3-C43</f>
        <v>11</v>
      </c>
      <c r="D23" s="2">
        <f t="shared" si="2"/>
        <v>63</v>
      </c>
      <c r="E23" s="2">
        <f t="shared" si="2"/>
        <v>96</v>
      </c>
      <c r="F23" s="2">
        <f t="shared" si="2"/>
        <v>134</v>
      </c>
      <c r="G23" s="2">
        <f t="shared" si="2"/>
        <v>140</v>
      </c>
      <c r="H23" s="2">
        <f t="shared" si="2"/>
        <v>89</v>
      </c>
      <c r="I23" s="2">
        <f t="shared" si="2"/>
        <v>7</v>
      </c>
      <c r="J23" s="2">
        <f t="shared" si="2"/>
        <v>11</v>
      </c>
      <c r="K23" s="2">
        <f t="shared" si="2"/>
        <v>7</v>
      </c>
    </row>
    <row r="24" spans="1:11" s="3" customFormat="1" x14ac:dyDescent="0.2">
      <c r="A24" s="1" t="s">
        <v>219</v>
      </c>
      <c r="B24" s="2">
        <f t="shared" ref="B24:K24" si="3">B4-B44</f>
        <v>255</v>
      </c>
      <c r="C24" s="2">
        <f t="shared" si="3"/>
        <v>1</v>
      </c>
      <c r="D24" s="2">
        <f t="shared" si="3"/>
        <v>33</v>
      </c>
      <c r="E24" s="2">
        <f t="shared" si="3"/>
        <v>55</v>
      </c>
      <c r="F24" s="2">
        <f t="shared" si="3"/>
        <v>61</v>
      </c>
      <c r="G24" s="2">
        <f t="shared" si="3"/>
        <v>68</v>
      </c>
      <c r="H24" s="2">
        <f t="shared" si="3"/>
        <v>27</v>
      </c>
      <c r="I24" s="2">
        <f t="shared" si="3"/>
        <v>1</v>
      </c>
      <c r="J24" s="2">
        <f t="shared" si="3"/>
        <v>5</v>
      </c>
      <c r="K24" s="2">
        <f t="shared" si="3"/>
        <v>4</v>
      </c>
    </row>
    <row r="25" spans="1:11" s="3" customFormat="1" x14ac:dyDescent="0.2">
      <c r="A25" s="1" t="s">
        <v>225</v>
      </c>
      <c r="B25" s="2">
        <f t="shared" ref="B25:K25" si="4">B5-B45</f>
        <v>75</v>
      </c>
      <c r="C25" s="2">
        <f t="shared" si="4"/>
        <v>0</v>
      </c>
      <c r="D25" s="2">
        <f t="shared" si="4"/>
        <v>4</v>
      </c>
      <c r="E25" s="2">
        <f t="shared" si="4"/>
        <v>10</v>
      </c>
      <c r="F25" s="2">
        <f t="shared" si="4"/>
        <v>20</v>
      </c>
      <c r="G25" s="2">
        <f t="shared" si="4"/>
        <v>23</v>
      </c>
      <c r="H25" s="2">
        <f t="shared" si="4"/>
        <v>13</v>
      </c>
      <c r="I25" s="2">
        <f t="shared" si="4"/>
        <v>1</v>
      </c>
      <c r="J25" s="2">
        <f t="shared" si="4"/>
        <v>2</v>
      </c>
      <c r="K25" s="2">
        <f t="shared" si="4"/>
        <v>2</v>
      </c>
    </row>
    <row r="26" spans="1:11" s="3" customFormat="1" x14ac:dyDescent="0.2">
      <c r="A26" s="1" t="s">
        <v>226</v>
      </c>
      <c r="B26" s="2">
        <f t="shared" ref="B26:K26" si="5">B6-B46</f>
        <v>180</v>
      </c>
      <c r="C26" s="2">
        <f t="shared" si="5"/>
        <v>1</v>
      </c>
      <c r="D26" s="2">
        <f t="shared" si="5"/>
        <v>29</v>
      </c>
      <c r="E26" s="2">
        <f t="shared" si="5"/>
        <v>45</v>
      </c>
      <c r="F26" s="2">
        <f t="shared" si="5"/>
        <v>41</v>
      </c>
      <c r="G26" s="2">
        <f t="shared" si="5"/>
        <v>45</v>
      </c>
      <c r="H26" s="2">
        <f t="shared" si="5"/>
        <v>14</v>
      </c>
      <c r="I26" s="2">
        <f t="shared" si="5"/>
        <v>0</v>
      </c>
      <c r="J26" s="2">
        <f t="shared" si="5"/>
        <v>3</v>
      </c>
      <c r="K26" s="2">
        <f t="shared" si="5"/>
        <v>2</v>
      </c>
    </row>
    <row r="27" spans="1:11" s="3" customFormat="1" x14ac:dyDescent="0.2">
      <c r="A27" s="1" t="s">
        <v>220</v>
      </c>
      <c r="B27" s="2">
        <f t="shared" ref="B27:K27" si="6">B7-B47</f>
        <v>98</v>
      </c>
      <c r="C27" s="2">
        <f t="shared" si="6"/>
        <v>3</v>
      </c>
      <c r="D27" s="2">
        <f t="shared" si="6"/>
        <v>11</v>
      </c>
      <c r="E27" s="2">
        <f t="shared" si="6"/>
        <v>16</v>
      </c>
      <c r="F27" s="2">
        <f t="shared" si="6"/>
        <v>31</v>
      </c>
      <c r="G27" s="2">
        <f t="shared" si="6"/>
        <v>18</v>
      </c>
      <c r="H27" s="2">
        <f t="shared" si="6"/>
        <v>13</v>
      </c>
      <c r="I27" s="2">
        <f t="shared" si="6"/>
        <v>1</v>
      </c>
      <c r="J27" s="2">
        <f t="shared" si="6"/>
        <v>3</v>
      </c>
      <c r="K27" s="2">
        <f t="shared" si="6"/>
        <v>2</v>
      </c>
    </row>
    <row r="28" spans="1:11" s="3" customFormat="1" x14ac:dyDescent="0.2">
      <c r="A28" s="1" t="s">
        <v>227</v>
      </c>
      <c r="B28" s="2">
        <f t="shared" ref="B28:K28" si="7">B8-B48</f>
        <v>32</v>
      </c>
      <c r="C28" s="2">
        <f t="shared" si="7"/>
        <v>1</v>
      </c>
      <c r="D28" s="2">
        <f t="shared" si="7"/>
        <v>3</v>
      </c>
      <c r="E28" s="2">
        <f t="shared" si="7"/>
        <v>7</v>
      </c>
      <c r="F28" s="2">
        <f t="shared" si="7"/>
        <v>7</v>
      </c>
      <c r="G28" s="2">
        <f t="shared" si="7"/>
        <v>7</v>
      </c>
      <c r="H28" s="2">
        <f t="shared" si="7"/>
        <v>5</v>
      </c>
      <c r="I28" s="2">
        <f t="shared" si="7"/>
        <v>1</v>
      </c>
      <c r="J28" s="2">
        <f t="shared" si="7"/>
        <v>1</v>
      </c>
      <c r="K28" s="2">
        <f t="shared" si="7"/>
        <v>0</v>
      </c>
    </row>
    <row r="29" spans="1:11" s="3" customFormat="1" x14ac:dyDescent="0.2">
      <c r="A29" s="1" t="s">
        <v>228</v>
      </c>
      <c r="B29" s="2">
        <f t="shared" ref="B29:K29" si="8">B9-B49</f>
        <v>15</v>
      </c>
      <c r="C29" s="2">
        <f t="shared" si="8"/>
        <v>0</v>
      </c>
      <c r="D29" s="2">
        <f t="shared" si="8"/>
        <v>0</v>
      </c>
      <c r="E29" s="2">
        <f t="shared" si="8"/>
        <v>2</v>
      </c>
      <c r="F29" s="2">
        <f t="shared" si="8"/>
        <v>4</v>
      </c>
      <c r="G29" s="2">
        <f t="shared" si="8"/>
        <v>5</v>
      </c>
      <c r="H29" s="2">
        <f t="shared" si="8"/>
        <v>2</v>
      </c>
      <c r="I29" s="2">
        <f t="shared" si="8"/>
        <v>0</v>
      </c>
      <c r="J29" s="2">
        <f t="shared" si="8"/>
        <v>1</v>
      </c>
      <c r="K29" s="2">
        <f t="shared" si="8"/>
        <v>1</v>
      </c>
    </row>
    <row r="30" spans="1:11" s="3" customFormat="1" x14ac:dyDescent="0.2">
      <c r="A30" s="1" t="s">
        <v>229</v>
      </c>
      <c r="B30" s="2">
        <f t="shared" ref="B30:K30" si="9">B10-B50</f>
        <v>51</v>
      </c>
      <c r="C30" s="2">
        <f t="shared" si="9"/>
        <v>2</v>
      </c>
      <c r="D30" s="2">
        <f t="shared" si="9"/>
        <v>8</v>
      </c>
      <c r="E30" s="2">
        <f t="shared" si="9"/>
        <v>7</v>
      </c>
      <c r="F30" s="2">
        <f t="shared" si="9"/>
        <v>20</v>
      </c>
      <c r="G30" s="2">
        <f t="shared" si="9"/>
        <v>6</v>
      </c>
      <c r="H30" s="2">
        <f t="shared" si="9"/>
        <v>6</v>
      </c>
      <c r="I30" s="2">
        <f t="shared" si="9"/>
        <v>0</v>
      </c>
      <c r="J30" s="2">
        <f t="shared" si="9"/>
        <v>1</v>
      </c>
      <c r="K30" s="2">
        <f t="shared" si="9"/>
        <v>1</v>
      </c>
    </row>
    <row r="31" spans="1:11" s="3" customFormat="1" x14ac:dyDescent="0.2">
      <c r="A31" s="1" t="s">
        <v>48</v>
      </c>
      <c r="B31" s="2">
        <f t="shared" ref="B31:K31" si="10">B11-B51</f>
        <v>75</v>
      </c>
      <c r="C31" s="2">
        <f t="shared" si="10"/>
        <v>0</v>
      </c>
      <c r="D31" s="2">
        <f t="shared" si="10"/>
        <v>4</v>
      </c>
      <c r="E31" s="2">
        <f t="shared" si="10"/>
        <v>8</v>
      </c>
      <c r="F31" s="2">
        <f t="shared" si="10"/>
        <v>17</v>
      </c>
      <c r="G31" s="2">
        <f t="shared" si="10"/>
        <v>21</v>
      </c>
      <c r="H31" s="2">
        <f t="shared" si="10"/>
        <v>21</v>
      </c>
      <c r="I31" s="2">
        <f t="shared" si="10"/>
        <v>2</v>
      </c>
      <c r="J31" s="2">
        <f t="shared" si="10"/>
        <v>2</v>
      </c>
      <c r="K31" s="2">
        <f t="shared" si="10"/>
        <v>0</v>
      </c>
    </row>
    <row r="32" spans="1:11" s="3" customFormat="1" x14ac:dyDescent="0.2">
      <c r="A32" s="1" t="s">
        <v>230</v>
      </c>
      <c r="B32" s="2">
        <f t="shared" ref="B32:K32" si="11">B12-B52</f>
        <v>0</v>
      </c>
      <c r="C32" s="2">
        <f t="shared" si="11"/>
        <v>0</v>
      </c>
      <c r="D32" s="2">
        <f t="shared" si="11"/>
        <v>0</v>
      </c>
      <c r="E32" s="2">
        <f t="shared" si="11"/>
        <v>0</v>
      </c>
      <c r="F32" s="2">
        <f t="shared" si="11"/>
        <v>0</v>
      </c>
      <c r="G32" s="2">
        <f t="shared" si="11"/>
        <v>0</v>
      </c>
      <c r="H32" s="2">
        <f t="shared" si="11"/>
        <v>0</v>
      </c>
      <c r="I32" s="2">
        <f t="shared" si="11"/>
        <v>0</v>
      </c>
      <c r="J32" s="2">
        <f t="shared" si="11"/>
        <v>0</v>
      </c>
      <c r="K32" s="2">
        <f t="shared" si="11"/>
        <v>0</v>
      </c>
    </row>
    <row r="33" spans="1:11" s="3" customFormat="1" x14ac:dyDescent="0.2">
      <c r="A33" s="1" t="s">
        <v>231</v>
      </c>
      <c r="B33" s="2">
        <f t="shared" ref="B33:K33" si="12">B13-B53</f>
        <v>34</v>
      </c>
      <c r="C33" s="2">
        <f t="shared" si="12"/>
        <v>0</v>
      </c>
      <c r="D33" s="2">
        <f t="shared" si="12"/>
        <v>2</v>
      </c>
      <c r="E33" s="2">
        <f t="shared" si="12"/>
        <v>5</v>
      </c>
      <c r="F33" s="2">
        <f t="shared" si="12"/>
        <v>10</v>
      </c>
      <c r="G33" s="2">
        <f t="shared" si="12"/>
        <v>7</v>
      </c>
      <c r="H33" s="2">
        <f t="shared" si="12"/>
        <v>7</v>
      </c>
      <c r="I33" s="2">
        <f t="shared" si="12"/>
        <v>2</v>
      </c>
      <c r="J33" s="2">
        <f t="shared" si="12"/>
        <v>1</v>
      </c>
      <c r="K33" s="2">
        <f t="shared" si="12"/>
        <v>0</v>
      </c>
    </row>
    <row r="34" spans="1:11" s="3" customFormat="1" x14ac:dyDescent="0.2">
      <c r="A34" s="1" t="s">
        <v>232</v>
      </c>
      <c r="B34" s="2">
        <f t="shared" ref="B34:K34" si="13">B14-B54</f>
        <v>41</v>
      </c>
      <c r="C34" s="2">
        <f t="shared" si="13"/>
        <v>0</v>
      </c>
      <c r="D34" s="2">
        <f t="shared" si="13"/>
        <v>2</v>
      </c>
      <c r="E34" s="2">
        <f t="shared" si="13"/>
        <v>3</v>
      </c>
      <c r="F34" s="2">
        <f t="shared" si="13"/>
        <v>7</v>
      </c>
      <c r="G34" s="2">
        <f t="shared" si="13"/>
        <v>14</v>
      </c>
      <c r="H34" s="2">
        <f t="shared" si="13"/>
        <v>14</v>
      </c>
      <c r="I34" s="2">
        <f t="shared" si="13"/>
        <v>0</v>
      </c>
      <c r="J34" s="2">
        <f t="shared" si="13"/>
        <v>1</v>
      </c>
      <c r="K34" s="2">
        <f t="shared" si="13"/>
        <v>0</v>
      </c>
    </row>
    <row r="35" spans="1:11" s="3" customFormat="1" x14ac:dyDescent="0.2">
      <c r="A35" s="1" t="s">
        <v>221</v>
      </c>
      <c r="B35" s="2">
        <f t="shared" ref="B35:K35" si="14">B15-B55</f>
        <v>18</v>
      </c>
      <c r="C35" s="2">
        <f t="shared" si="14"/>
        <v>1</v>
      </c>
      <c r="D35" s="2">
        <f t="shared" si="14"/>
        <v>2</v>
      </c>
      <c r="E35" s="2">
        <f t="shared" si="14"/>
        <v>2</v>
      </c>
      <c r="F35" s="2">
        <f t="shared" si="14"/>
        <v>3</v>
      </c>
      <c r="G35" s="2">
        <f t="shared" si="14"/>
        <v>2</v>
      </c>
      <c r="H35" s="2">
        <f t="shared" si="14"/>
        <v>4</v>
      </c>
      <c r="I35" s="2">
        <f t="shared" si="14"/>
        <v>3</v>
      </c>
      <c r="J35" s="2">
        <f t="shared" si="14"/>
        <v>0</v>
      </c>
      <c r="K35" s="2">
        <f t="shared" si="14"/>
        <v>1</v>
      </c>
    </row>
    <row r="36" spans="1:11" s="3" customFormat="1" x14ac:dyDescent="0.2">
      <c r="A36" s="1" t="s">
        <v>222</v>
      </c>
      <c r="B36" s="2">
        <f t="shared" ref="B36:K36" si="15">B16-B56</f>
        <v>42</v>
      </c>
      <c r="C36" s="2">
        <f t="shared" si="15"/>
        <v>2</v>
      </c>
      <c r="D36" s="2">
        <f t="shared" si="15"/>
        <v>3</v>
      </c>
      <c r="E36" s="2">
        <f t="shared" si="15"/>
        <v>6</v>
      </c>
      <c r="F36" s="2">
        <f t="shared" si="15"/>
        <v>6</v>
      </c>
      <c r="G36" s="2">
        <f t="shared" si="15"/>
        <v>13</v>
      </c>
      <c r="H36" s="2">
        <f t="shared" si="15"/>
        <v>12</v>
      </c>
      <c r="I36" s="2">
        <f t="shared" si="15"/>
        <v>0</v>
      </c>
      <c r="J36" s="2">
        <f t="shared" si="15"/>
        <v>0</v>
      </c>
      <c r="K36" s="2">
        <f t="shared" si="15"/>
        <v>0</v>
      </c>
    </row>
    <row r="37" spans="1:11" s="3" customFormat="1" x14ac:dyDescent="0.2">
      <c r="A37" s="1" t="s">
        <v>223</v>
      </c>
      <c r="B37" s="2">
        <f t="shared" ref="B37:K37" si="16">B17-B57</f>
        <v>64</v>
      </c>
      <c r="C37" s="2">
        <f t="shared" si="16"/>
        <v>4</v>
      </c>
      <c r="D37" s="2">
        <f t="shared" si="16"/>
        <v>10</v>
      </c>
      <c r="E37" s="2">
        <f t="shared" si="16"/>
        <v>6</v>
      </c>
      <c r="F37" s="2">
        <f t="shared" si="16"/>
        <v>15</v>
      </c>
      <c r="G37" s="2">
        <f t="shared" si="16"/>
        <v>17</v>
      </c>
      <c r="H37" s="2">
        <f t="shared" si="16"/>
        <v>11</v>
      </c>
      <c r="I37" s="2">
        <f t="shared" si="16"/>
        <v>0</v>
      </c>
      <c r="J37" s="2">
        <f t="shared" si="16"/>
        <v>1</v>
      </c>
      <c r="K37" s="2">
        <f t="shared" si="16"/>
        <v>0</v>
      </c>
    </row>
    <row r="38" spans="1:11" s="3" customFormat="1" x14ac:dyDescent="0.2">
      <c r="A38" s="1" t="s">
        <v>233</v>
      </c>
      <c r="B38" s="2">
        <f t="shared" ref="B38:K38" si="17">B18-B58</f>
        <v>9</v>
      </c>
      <c r="C38" s="2">
        <f t="shared" si="17"/>
        <v>0</v>
      </c>
      <c r="D38" s="2">
        <f t="shared" si="17"/>
        <v>1</v>
      </c>
      <c r="E38" s="2">
        <f t="shared" si="17"/>
        <v>2</v>
      </c>
      <c r="F38" s="2">
        <f t="shared" si="17"/>
        <v>3</v>
      </c>
      <c r="G38" s="2">
        <f t="shared" si="17"/>
        <v>2</v>
      </c>
      <c r="H38" s="2">
        <f t="shared" si="17"/>
        <v>1</v>
      </c>
      <c r="I38" s="2">
        <f t="shared" si="17"/>
        <v>0</v>
      </c>
      <c r="J38" s="2">
        <f t="shared" si="17"/>
        <v>0</v>
      </c>
      <c r="K38" s="2">
        <f t="shared" si="17"/>
        <v>0</v>
      </c>
    </row>
    <row r="39" spans="1:11" s="3" customFormat="1" x14ac:dyDescent="0.2">
      <c r="A39" s="1" t="s">
        <v>234</v>
      </c>
      <c r="B39" s="2">
        <f t="shared" ref="B39:K39" si="18">B19-B59</f>
        <v>36</v>
      </c>
      <c r="C39" s="2">
        <f t="shared" si="18"/>
        <v>0</v>
      </c>
      <c r="D39" s="2">
        <f t="shared" si="18"/>
        <v>2</v>
      </c>
      <c r="E39" s="2">
        <f t="shared" si="18"/>
        <v>2</v>
      </c>
      <c r="F39" s="2">
        <f t="shared" si="18"/>
        <v>10</v>
      </c>
      <c r="G39" s="2">
        <f t="shared" si="18"/>
        <v>14</v>
      </c>
      <c r="H39" s="2">
        <f t="shared" si="18"/>
        <v>8</v>
      </c>
      <c r="I39" s="2">
        <f t="shared" si="18"/>
        <v>0</v>
      </c>
      <c r="J39" s="2">
        <f t="shared" si="18"/>
        <v>0</v>
      </c>
      <c r="K39" s="2">
        <f t="shared" si="18"/>
        <v>0</v>
      </c>
    </row>
    <row r="40" spans="1:11" s="3" customFormat="1" x14ac:dyDescent="0.2">
      <c r="A40" s="1" t="s">
        <v>235</v>
      </c>
      <c r="B40" s="2">
        <f t="shared" ref="B40:K40" si="19">B20-B60</f>
        <v>19</v>
      </c>
      <c r="C40" s="2">
        <f t="shared" si="19"/>
        <v>4</v>
      </c>
      <c r="D40" s="2">
        <f t="shared" si="19"/>
        <v>7</v>
      </c>
      <c r="E40" s="2">
        <f t="shared" si="19"/>
        <v>2</v>
      </c>
      <c r="F40" s="2">
        <f t="shared" si="19"/>
        <v>2</v>
      </c>
      <c r="G40" s="2">
        <f t="shared" si="19"/>
        <v>1</v>
      </c>
      <c r="H40" s="2">
        <f t="shared" si="19"/>
        <v>2</v>
      </c>
      <c r="I40" s="2">
        <f t="shared" si="19"/>
        <v>0</v>
      </c>
      <c r="J40" s="2">
        <f t="shared" si="19"/>
        <v>1</v>
      </c>
      <c r="K40" s="2">
        <f t="shared" si="19"/>
        <v>0</v>
      </c>
    </row>
    <row r="41" spans="1:11" s="3" customFormat="1" x14ac:dyDescent="0.2">
      <c r="A41" s="1" t="s">
        <v>224</v>
      </c>
      <c r="B41" s="2">
        <f t="shared" ref="B41:K41" si="20">B21-B61</f>
        <v>6</v>
      </c>
      <c r="C41" s="2">
        <f t="shared" si="20"/>
        <v>0</v>
      </c>
      <c r="D41" s="2">
        <f t="shared" si="20"/>
        <v>0</v>
      </c>
      <c r="E41" s="2">
        <f t="shared" si="20"/>
        <v>3</v>
      </c>
      <c r="F41" s="2">
        <f t="shared" si="20"/>
        <v>1</v>
      </c>
      <c r="G41" s="2">
        <f t="shared" si="20"/>
        <v>1</v>
      </c>
      <c r="H41" s="2">
        <f t="shared" si="20"/>
        <v>1</v>
      </c>
      <c r="I41" s="2">
        <f t="shared" si="20"/>
        <v>0</v>
      </c>
      <c r="J41" s="2">
        <f t="shared" si="20"/>
        <v>0</v>
      </c>
      <c r="K41" s="2">
        <f t="shared" si="20"/>
        <v>0</v>
      </c>
    </row>
    <row r="42" spans="1:11" s="3" customFormat="1" x14ac:dyDescent="0.2">
      <c r="A42" s="1"/>
      <c r="B42" s="2"/>
      <c r="C42" s="2"/>
      <c r="D42" s="2"/>
      <c r="E42" s="2"/>
      <c r="F42" s="2"/>
      <c r="G42" s="2"/>
      <c r="H42" s="2"/>
      <c r="I42" s="2"/>
      <c r="J42" s="2"/>
      <c r="K42" s="2"/>
    </row>
    <row r="43" spans="1:11" s="3" customFormat="1" x14ac:dyDescent="0.2">
      <c r="A43" s="1" t="s">
        <v>85</v>
      </c>
      <c r="B43" s="2">
        <f>SUM(C43:K43)</f>
        <v>100</v>
      </c>
      <c r="C43" s="2">
        <f>C44+C47+C51+C55+C56+C57+C61</f>
        <v>8</v>
      </c>
      <c r="D43" s="2">
        <f t="shared" ref="D43" si="21">D44+D47+D51+D55+D56+D57+D61</f>
        <v>16</v>
      </c>
      <c r="E43" s="2">
        <f t="shared" ref="E43" si="22">E44+E47+E51+E55+E56+E57+E61</f>
        <v>30</v>
      </c>
      <c r="F43" s="2">
        <f t="shared" ref="F43" si="23">F44+F47+F51+F55+F56+F57+F61</f>
        <v>19</v>
      </c>
      <c r="G43" s="2">
        <f t="shared" ref="G43" si="24">G44+G47+G51+G55+G56+G57+G61</f>
        <v>16</v>
      </c>
      <c r="H43" s="2">
        <f t="shared" ref="H43" si="25">H44+H47+H51+H55+H56+H57+H61</f>
        <v>10</v>
      </c>
      <c r="I43" s="2">
        <f t="shared" ref="I43" si="26">I44+I47+I51+I55+I56+I57+I61</f>
        <v>1</v>
      </c>
      <c r="J43" s="2">
        <f t="shared" ref="J43" si="27">J44+J47+J51+J55+J56+J57+J61</f>
        <v>0</v>
      </c>
      <c r="K43" s="2">
        <f t="shared" ref="K43" si="28">K44+K47+K51+K55+K56+K57+K61</f>
        <v>0</v>
      </c>
    </row>
    <row r="44" spans="1:11" s="3" customFormat="1" x14ac:dyDescent="0.2">
      <c r="A44" s="1" t="s">
        <v>219</v>
      </c>
      <c r="B44" s="2">
        <f t="shared" ref="B44:B61" si="29">SUM(C44:K44)</f>
        <v>26</v>
      </c>
      <c r="C44" s="2">
        <v>3</v>
      </c>
      <c r="D44" s="2">
        <v>1</v>
      </c>
      <c r="E44" s="2">
        <v>8</v>
      </c>
      <c r="F44" s="2">
        <v>6</v>
      </c>
      <c r="G44" s="2">
        <v>8</v>
      </c>
      <c r="H44" s="2">
        <v>0</v>
      </c>
      <c r="I44" s="2">
        <v>0</v>
      </c>
      <c r="J44" s="2">
        <v>0</v>
      </c>
      <c r="K44" s="2">
        <v>0</v>
      </c>
    </row>
    <row r="45" spans="1:11" s="3" customFormat="1" x14ac:dyDescent="0.2">
      <c r="A45" s="1" t="s">
        <v>225</v>
      </c>
      <c r="B45" s="2">
        <f t="shared" si="29"/>
        <v>3</v>
      </c>
      <c r="C45" s="2">
        <v>0</v>
      </c>
      <c r="D45" s="2">
        <v>1</v>
      </c>
      <c r="E45" s="2">
        <v>1</v>
      </c>
      <c r="F45" s="2">
        <v>0</v>
      </c>
      <c r="G45" s="2">
        <v>1</v>
      </c>
      <c r="H45" s="2">
        <v>0</v>
      </c>
      <c r="I45" s="2">
        <v>0</v>
      </c>
      <c r="J45" s="2">
        <v>0</v>
      </c>
      <c r="K45" s="2">
        <v>0</v>
      </c>
    </row>
    <row r="46" spans="1:11" s="3" customFormat="1" x14ac:dyDescent="0.2">
      <c r="A46" s="1" t="s">
        <v>226</v>
      </c>
      <c r="B46" s="2">
        <f t="shared" si="29"/>
        <v>23</v>
      </c>
      <c r="C46" s="2">
        <v>3</v>
      </c>
      <c r="D46" s="2">
        <v>0</v>
      </c>
      <c r="E46" s="2">
        <v>7</v>
      </c>
      <c r="F46" s="2">
        <v>6</v>
      </c>
      <c r="G46" s="2">
        <v>7</v>
      </c>
      <c r="H46" s="2">
        <v>0</v>
      </c>
      <c r="I46" s="2">
        <v>0</v>
      </c>
      <c r="J46" s="2">
        <v>0</v>
      </c>
      <c r="K46" s="2">
        <v>0</v>
      </c>
    </row>
    <row r="47" spans="1:11" s="3" customFormat="1" x14ac:dyDescent="0.2">
      <c r="A47" s="1" t="s">
        <v>220</v>
      </c>
      <c r="B47" s="2">
        <f t="shared" si="29"/>
        <v>47</v>
      </c>
      <c r="C47" s="2">
        <v>5</v>
      </c>
      <c r="D47" s="2">
        <v>12</v>
      </c>
      <c r="E47" s="2">
        <v>14</v>
      </c>
      <c r="F47" s="2">
        <v>9</v>
      </c>
      <c r="G47" s="2">
        <v>3</v>
      </c>
      <c r="H47" s="2">
        <v>4</v>
      </c>
      <c r="I47" s="2">
        <v>0</v>
      </c>
      <c r="J47" s="2">
        <v>0</v>
      </c>
      <c r="K47" s="2">
        <v>0</v>
      </c>
    </row>
    <row r="48" spans="1:11" s="3" customFormat="1" x14ac:dyDescent="0.2">
      <c r="A48" s="1" t="s">
        <v>227</v>
      </c>
      <c r="B48" s="2">
        <f t="shared" si="29"/>
        <v>9</v>
      </c>
      <c r="C48" s="2">
        <v>0</v>
      </c>
      <c r="D48" s="2">
        <v>1</v>
      </c>
      <c r="E48" s="2">
        <v>3</v>
      </c>
      <c r="F48" s="2">
        <v>1</v>
      </c>
      <c r="G48" s="2">
        <v>1</v>
      </c>
      <c r="H48" s="2">
        <v>3</v>
      </c>
      <c r="I48" s="2">
        <v>0</v>
      </c>
      <c r="J48" s="2">
        <v>0</v>
      </c>
      <c r="K48" s="2">
        <v>0</v>
      </c>
    </row>
    <row r="49" spans="1:11" s="3" customFormat="1" x14ac:dyDescent="0.2">
      <c r="A49" s="1" t="s">
        <v>228</v>
      </c>
      <c r="B49" s="2">
        <f t="shared" si="29"/>
        <v>8</v>
      </c>
      <c r="C49" s="2">
        <v>0</v>
      </c>
      <c r="D49" s="2">
        <v>2</v>
      </c>
      <c r="E49" s="2">
        <v>2</v>
      </c>
      <c r="F49" s="2">
        <v>2</v>
      </c>
      <c r="G49" s="2">
        <v>2</v>
      </c>
      <c r="H49" s="2">
        <v>0</v>
      </c>
      <c r="I49" s="2">
        <v>0</v>
      </c>
      <c r="J49" s="2">
        <v>0</v>
      </c>
      <c r="K49" s="2">
        <v>0</v>
      </c>
    </row>
    <row r="50" spans="1:11" s="3" customFormat="1" x14ac:dyDescent="0.2">
      <c r="A50" s="1" t="s">
        <v>229</v>
      </c>
      <c r="B50" s="2">
        <f t="shared" si="29"/>
        <v>30</v>
      </c>
      <c r="C50" s="2">
        <v>5</v>
      </c>
      <c r="D50" s="2">
        <v>9</v>
      </c>
      <c r="E50" s="2">
        <v>9</v>
      </c>
      <c r="F50" s="2">
        <v>6</v>
      </c>
      <c r="G50" s="2">
        <v>0</v>
      </c>
      <c r="H50" s="2">
        <v>1</v>
      </c>
      <c r="I50" s="2">
        <v>0</v>
      </c>
      <c r="J50" s="2">
        <v>0</v>
      </c>
      <c r="K50" s="2">
        <v>0</v>
      </c>
    </row>
    <row r="51" spans="1:11" s="3" customFormat="1" x14ac:dyDescent="0.2">
      <c r="A51" s="1" t="s">
        <v>48</v>
      </c>
      <c r="B51" s="2">
        <f t="shared" si="29"/>
        <v>20</v>
      </c>
      <c r="C51" s="2">
        <v>0</v>
      </c>
      <c r="D51" s="2">
        <v>3</v>
      </c>
      <c r="E51" s="2">
        <v>7</v>
      </c>
      <c r="F51" s="2">
        <v>3</v>
      </c>
      <c r="G51" s="2">
        <v>4</v>
      </c>
      <c r="H51" s="2">
        <v>3</v>
      </c>
      <c r="I51" s="2">
        <v>0</v>
      </c>
      <c r="J51" s="2">
        <v>0</v>
      </c>
      <c r="K51" s="2">
        <v>0</v>
      </c>
    </row>
    <row r="52" spans="1:11" s="3" customFormat="1" x14ac:dyDescent="0.2">
      <c r="A52" s="1" t="s">
        <v>230</v>
      </c>
      <c r="B52" s="2">
        <f t="shared" si="29"/>
        <v>0</v>
      </c>
      <c r="C52" s="2">
        <v>0</v>
      </c>
      <c r="D52" s="2">
        <v>0</v>
      </c>
      <c r="E52" s="2">
        <v>0</v>
      </c>
      <c r="F52" s="2">
        <v>0</v>
      </c>
      <c r="G52" s="2">
        <v>0</v>
      </c>
      <c r="H52" s="2">
        <v>0</v>
      </c>
      <c r="I52" s="2">
        <v>0</v>
      </c>
      <c r="J52" s="2">
        <v>0</v>
      </c>
      <c r="K52" s="2">
        <v>0</v>
      </c>
    </row>
    <row r="53" spans="1:11" s="3" customFormat="1" x14ac:dyDescent="0.2">
      <c r="A53" s="1" t="s">
        <v>231</v>
      </c>
      <c r="B53" s="2">
        <f t="shared" si="29"/>
        <v>0</v>
      </c>
      <c r="C53" s="2">
        <v>0</v>
      </c>
      <c r="D53" s="2">
        <v>0</v>
      </c>
      <c r="E53" s="2">
        <v>0</v>
      </c>
      <c r="F53" s="2">
        <v>0</v>
      </c>
      <c r="G53" s="2">
        <v>0</v>
      </c>
      <c r="H53" s="2">
        <v>0</v>
      </c>
      <c r="I53" s="2">
        <v>0</v>
      </c>
      <c r="J53" s="2">
        <v>0</v>
      </c>
      <c r="K53" s="2">
        <v>0</v>
      </c>
    </row>
    <row r="54" spans="1:11" s="3" customFormat="1" x14ac:dyDescent="0.2">
      <c r="A54" s="1" t="s">
        <v>232</v>
      </c>
      <c r="B54" s="2">
        <f t="shared" si="29"/>
        <v>20</v>
      </c>
      <c r="C54" s="2">
        <v>0</v>
      </c>
      <c r="D54" s="2">
        <v>3</v>
      </c>
      <c r="E54" s="2">
        <v>7</v>
      </c>
      <c r="F54" s="2">
        <v>3</v>
      </c>
      <c r="G54" s="2">
        <v>4</v>
      </c>
      <c r="H54" s="2">
        <v>3</v>
      </c>
      <c r="I54" s="2">
        <v>0</v>
      </c>
      <c r="J54" s="2">
        <v>0</v>
      </c>
      <c r="K54" s="2">
        <v>0</v>
      </c>
    </row>
    <row r="55" spans="1:11" s="3" customFormat="1" x14ac:dyDescent="0.2">
      <c r="A55" s="1" t="s">
        <v>221</v>
      </c>
      <c r="B55" s="2">
        <f t="shared" si="29"/>
        <v>0</v>
      </c>
      <c r="C55" s="2">
        <v>0</v>
      </c>
      <c r="D55" s="2">
        <v>0</v>
      </c>
      <c r="E55" s="2">
        <v>0</v>
      </c>
      <c r="F55" s="2">
        <v>0</v>
      </c>
      <c r="G55" s="2">
        <v>0</v>
      </c>
      <c r="H55" s="2">
        <v>0</v>
      </c>
      <c r="I55" s="2">
        <v>0</v>
      </c>
      <c r="J55" s="2">
        <v>0</v>
      </c>
      <c r="K55" s="2">
        <v>0</v>
      </c>
    </row>
    <row r="56" spans="1:11" s="3" customFormat="1" x14ac:dyDescent="0.2">
      <c r="A56" s="1" t="s">
        <v>222</v>
      </c>
      <c r="B56" s="2">
        <f t="shared" si="29"/>
        <v>3</v>
      </c>
      <c r="C56" s="2">
        <v>0</v>
      </c>
      <c r="D56" s="2">
        <v>0</v>
      </c>
      <c r="E56" s="2">
        <v>0</v>
      </c>
      <c r="F56" s="2">
        <v>1</v>
      </c>
      <c r="G56" s="2">
        <v>1</v>
      </c>
      <c r="H56" s="2">
        <v>1</v>
      </c>
      <c r="I56" s="2">
        <v>0</v>
      </c>
      <c r="J56" s="2">
        <v>0</v>
      </c>
      <c r="K56" s="2">
        <v>0</v>
      </c>
    </row>
    <row r="57" spans="1:11" s="3" customFormat="1" x14ac:dyDescent="0.2">
      <c r="A57" s="1" t="s">
        <v>223</v>
      </c>
      <c r="B57" s="2">
        <f t="shared" si="29"/>
        <v>4</v>
      </c>
      <c r="C57" s="2">
        <v>0</v>
      </c>
      <c r="D57" s="2">
        <v>0</v>
      </c>
      <c r="E57" s="2">
        <v>1</v>
      </c>
      <c r="F57" s="2">
        <v>0</v>
      </c>
      <c r="G57" s="2">
        <v>0</v>
      </c>
      <c r="H57" s="2">
        <v>2</v>
      </c>
      <c r="I57" s="2">
        <v>1</v>
      </c>
      <c r="J57" s="2">
        <v>0</v>
      </c>
      <c r="K57" s="2">
        <v>0</v>
      </c>
    </row>
    <row r="58" spans="1:11" s="3" customFormat="1" x14ac:dyDescent="0.2">
      <c r="A58" s="1" t="s">
        <v>233</v>
      </c>
      <c r="B58" s="2">
        <f t="shared" si="29"/>
        <v>4</v>
      </c>
      <c r="C58" s="2">
        <v>0</v>
      </c>
      <c r="D58" s="2">
        <v>0</v>
      </c>
      <c r="E58" s="2">
        <v>1</v>
      </c>
      <c r="F58" s="2">
        <v>0</v>
      </c>
      <c r="G58" s="2">
        <v>0</v>
      </c>
      <c r="H58" s="2">
        <v>2</v>
      </c>
      <c r="I58" s="2">
        <v>1</v>
      </c>
      <c r="J58" s="2">
        <v>0</v>
      </c>
      <c r="K58" s="2">
        <v>0</v>
      </c>
    </row>
    <row r="59" spans="1:11" s="3" customFormat="1" x14ac:dyDescent="0.2">
      <c r="A59" s="1" t="s">
        <v>234</v>
      </c>
      <c r="B59" s="2">
        <f t="shared" si="29"/>
        <v>0</v>
      </c>
      <c r="C59" s="2">
        <v>0</v>
      </c>
      <c r="D59" s="2">
        <v>0</v>
      </c>
      <c r="E59" s="2">
        <v>0</v>
      </c>
      <c r="F59" s="2">
        <v>0</v>
      </c>
      <c r="G59" s="2">
        <v>0</v>
      </c>
      <c r="H59" s="2">
        <v>0</v>
      </c>
      <c r="I59" s="2">
        <v>0</v>
      </c>
      <c r="J59" s="2">
        <v>0</v>
      </c>
      <c r="K59" s="2">
        <v>0</v>
      </c>
    </row>
    <row r="60" spans="1:11" s="3" customFormat="1" x14ac:dyDescent="0.2">
      <c r="A60" s="1" t="s">
        <v>235</v>
      </c>
      <c r="B60" s="2">
        <f t="shared" si="29"/>
        <v>0</v>
      </c>
      <c r="C60" s="2">
        <v>0</v>
      </c>
      <c r="D60" s="2">
        <v>0</v>
      </c>
      <c r="E60" s="2">
        <v>0</v>
      </c>
      <c r="F60" s="2">
        <v>0</v>
      </c>
      <c r="G60" s="2">
        <v>0</v>
      </c>
      <c r="H60" s="2">
        <v>0</v>
      </c>
      <c r="I60" s="2">
        <v>0</v>
      </c>
      <c r="J60" s="2">
        <v>0</v>
      </c>
      <c r="K60" s="2">
        <v>0</v>
      </c>
    </row>
    <row r="61" spans="1:11" s="3" customFormat="1" x14ac:dyDescent="0.2">
      <c r="A61" s="1" t="s">
        <v>224</v>
      </c>
      <c r="B61" s="2">
        <f t="shared" si="29"/>
        <v>0</v>
      </c>
      <c r="C61" s="2">
        <v>0</v>
      </c>
      <c r="D61" s="2">
        <v>0</v>
      </c>
      <c r="E61" s="2">
        <v>0</v>
      </c>
      <c r="F61" s="2">
        <v>0</v>
      </c>
      <c r="G61" s="2">
        <v>0</v>
      </c>
      <c r="H61" s="2">
        <v>0</v>
      </c>
      <c r="I61" s="2">
        <v>0</v>
      </c>
      <c r="J61" s="2">
        <v>0</v>
      </c>
      <c r="K61" s="2">
        <v>0</v>
      </c>
    </row>
    <row r="62" spans="1:11" s="3" customFormat="1" x14ac:dyDescent="0.2">
      <c r="A62" s="11" t="s">
        <v>266</v>
      </c>
      <c r="B62" s="11"/>
      <c r="C62" s="11"/>
      <c r="D62" s="11"/>
      <c r="E62" s="11"/>
      <c r="F62" s="11"/>
      <c r="G62" s="11"/>
      <c r="H62" s="11"/>
      <c r="I62" s="11"/>
      <c r="J62" s="11"/>
      <c r="K62" s="11"/>
    </row>
  </sheetData>
  <mergeCells count="1">
    <mergeCell ref="A62:K62"/>
  </mergeCells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4F3645-2A14-4331-A34F-2FAC79AA680D}">
  <dimension ref="A1:K62"/>
  <sheetViews>
    <sheetView view="pageBreakPreview" zoomScale="125" zoomScaleNormal="100" zoomScaleSheetLayoutView="125" workbookViewId="0">
      <selection activeCell="C3" sqref="C3"/>
    </sheetView>
  </sheetViews>
  <sheetFormatPr defaultRowHeight="10.199999999999999" x14ac:dyDescent="0.2"/>
  <cols>
    <col min="1" max="1" width="16.77734375" style="4" customWidth="1"/>
    <col min="2" max="11" width="5.6640625" style="4" customWidth="1"/>
    <col min="12" max="16384" width="8.88671875" style="4"/>
  </cols>
  <sheetData>
    <row r="1" spans="1:11" s="3" customFormat="1" x14ac:dyDescent="0.2">
      <c r="A1" s="1" t="s">
        <v>264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 s="6" customFormat="1" x14ac:dyDescent="0.2">
      <c r="A2" s="7" t="s">
        <v>120</v>
      </c>
      <c r="B2" s="8" t="s">
        <v>0</v>
      </c>
      <c r="C2" s="8" t="s">
        <v>271</v>
      </c>
      <c r="D2" s="8" t="s">
        <v>59</v>
      </c>
      <c r="E2" s="8" t="s">
        <v>60</v>
      </c>
      <c r="F2" s="8" t="s">
        <v>61</v>
      </c>
      <c r="G2" s="8" t="s">
        <v>62</v>
      </c>
      <c r="H2" s="8" t="s">
        <v>63</v>
      </c>
      <c r="I2" s="8" t="s">
        <v>64</v>
      </c>
      <c r="J2" s="8" t="s">
        <v>65</v>
      </c>
      <c r="K2" s="9" t="s">
        <v>66</v>
      </c>
    </row>
    <row r="3" spans="1:11" s="3" customFormat="1" x14ac:dyDescent="0.2">
      <c r="A3" s="1" t="s">
        <v>1</v>
      </c>
      <c r="B3" s="2">
        <f>SUM(C3:K3)</f>
        <v>658</v>
      </c>
      <c r="C3" s="2">
        <f>SUM(C4:C21)-C7-C8-C17-C18-C19</f>
        <v>19</v>
      </c>
      <c r="D3" s="2">
        <f t="shared" ref="D3:K3" si="0">SUM(D4:D21)-D7-D8-D17-D18-D19</f>
        <v>79</v>
      </c>
      <c r="E3" s="2">
        <f t="shared" si="0"/>
        <v>126</v>
      </c>
      <c r="F3" s="2">
        <f t="shared" si="0"/>
        <v>153</v>
      </c>
      <c r="G3" s="2">
        <f t="shared" si="0"/>
        <v>156</v>
      </c>
      <c r="H3" s="2">
        <f t="shared" si="0"/>
        <v>99</v>
      </c>
      <c r="I3" s="2">
        <f t="shared" si="0"/>
        <v>8</v>
      </c>
      <c r="J3" s="2">
        <f t="shared" si="0"/>
        <v>11</v>
      </c>
      <c r="K3" s="2">
        <f t="shared" si="0"/>
        <v>7</v>
      </c>
    </row>
    <row r="4" spans="1:11" s="3" customFormat="1" x14ac:dyDescent="0.2">
      <c r="A4" s="1" t="s">
        <v>119</v>
      </c>
      <c r="B4" s="2">
        <f t="shared" ref="B4:B21" si="1">SUM(C4:K4)</f>
        <v>15</v>
      </c>
      <c r="C4" s="2">
        <v>1</v>
      </c>
      <c r="D4" s="2">
        <v>2</v>
      </c>
      <c r="E4" s="2">
        <v>2</v>
      </c>
      <c r="F4" s="2">
        <v>3</v>
      </c>
      <c r="G4" s="2">
        <v>2</v>
      </c>
      <c r="H4" s="2">
        <v>2</v>
      </c>
      <c r="I4" s="2">
        <v>2</v>
      </c>
      <c r="J4" s="2">
        <v>0</v>
      </c>
      <c r="K4" s="2">
        <v>1</v>
      </c>
    </row>
    <row r="5" spans="1:11" s="3" customFormat="1" x14ac:dyDescent="0.2">
      <c r="A5" s="1" t="s">
        <v>49</v>
      </c>
      <c r="B5" s="2">
        <f t="shared" si="1"/>
        <v>89</v>
      </c>
      <c r="C5" s="2">
        <v>5</v>
      </c>
      <c r="D5" s="2">
        <v>6</v>
      </c>
      <c r="E5" s="2">
        <v>12</v>
      </c>
      <c r="F5" s="2">
        <v>15</v>
      </c>
      <c r="G5" s="2">
        <v>34</v>
      </c>
      <c r="H5" s="2">
        <v>15</v>
      </c>
      <c r="I5" s="2">
        <v>1</v>
      </c>
      <c r="J5" s="2">
        <v>1</v>
      </c>
      <c r="K5" s="2">
        <v>0</v>
      </c>
    </row>
    <row r="6" spans="1:11" s="3" customFormat="1" x14ac:dyDescent="0.2">
      <c r="A6" s="1" t="s">
        <v>50</v>
      </c>
      <c r="B6" s="2">
        <f t="shared" si="1"/>
        <v>0</v>
      </c>
      <c r="C6" s="2">
        <v>0</v>
      </c>
      <c r="D6" s="2">
        <v>0</v>
      </c>
      <c r="E6" s="2">
        <v>0</v>
      </c>
      <c r="F6" s="2">
        <v>0</v>
      </c>
      <c r="G6" s="2">
        <v>0</v>
      </c>
      <c r="H6" s="2">
        <v>0</v>
      </c>
      <c r="I6" s="2">
        <v>0</v>
      </c>
      <c r="J6" s="2">
        <v>0</v>
      </c>
      <c r="K6" s="2">
        <v>0</v>
      </c>
    </row>
    <row r="7" spans="1:11" s="3" customFormat="1" x14ac:dyDescent="0.2">
      <c r="A7" s="1" t="s">
        <v>214</v>
      </c>
      <c r="B7" s="2">
        <f t="shared" si="1"/>
        <v>0</v>
      </c>
      <c r="C7" s="2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">
        <v>0</v>
      </c>
      <c r="J7" s="2">
        <v>0</v>
      </c>
      <c r="K7" s="2">
        <v>0</v>
      </c>
    </row>
    <row r="8" spans="1:11" s="3" customFormat="1" x14ac:dyDescent="0.2">
      <c r="A8" s="1" t="s">
        <v>215</v>
      </c>
      <c r="B8" s="2">
        <f t="shared" si="1"/>
        <v>0</v>
      </c>
      <c r="C8" s="2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</row>
    <row r="9" spans="1:11" s="3" customFormat="1" x14ac:dyDescent="0.2">
      <c r="A9" s="1" t="s">
        <v>51</v>
      </c>
      <c r="B9" s="2">
        <f t="shared" si="1"/>
        <v>9</v>
      </c>
      <c r="C9" s="2">
        <v>0</v>
      </c>
      <c r="D9" s="2">
        <v>2</v>
      </c>
      <c r="E9" s="2">
        <v>2</v>
      </c>
      <c r="F9" s="2">
        <v>1</v>
      </c>
      <c r="G9" s="2">
        <v>2</v>
      </c>
      <c r="H9" s="2">
        <v>2</v>
      </c>
      <c r="I9" s="2">
        <v>0</v>
      </c>
      <c r="J9" s="2">
        <v>0</v>
      </c>
      <c r="K9" s="2">
        <v>0</v>
      </c>
    </row>
    <row r="10" spans="1:11" s="3" customFormat="1" x14ac:dyDescent="0.2">
      <c r="A10" s="1" t="s">
        <v>111</v>
      </c>
      <c r="B10" s="2">
        <f t="shared" si="1"/>
        <v>11</v>
      </c>
      <c r="C10" s="2">
        <v>3</v>
      </c>
      <c r="D10" s="2">
        <v>0</v>
      </c>
      <c r="E10" s="2">
        <v>0</v>
      </c>
      <c r="F10" s="2">
        <v>5</v>
      </c>
      <c r="G10" s="2">
        <v>2</v>
      </c>
      <c r="H10" s="2">
        <v>1</v>
      </c>
      <c r="I10" s="2">
        <v>0</v>
      </c>
      <c r="J10" s="2">
        <v>0</v>
      </c>
      <c r="K10" s="2">
        <v>0</v>
      </c>
    </row>
    <row r="11" spans="1:11" s="3" customFormat="1" x14ac:dyDescent="0.2">
      <c r="A11" s="1" t="s">
        <v>52</v>
      </c>
      <c r="B11" s="2">
        <f t="shared" si="1"/>
        <v>20</v>
      </c>
      <c r="C11" s="2">
        <v>0</v>
      </c>
      <c r="D11" s="2">
        <v>2</v>
      </c>
      <c r="E11" s="2">
        <v>3</v>
      </c>
      <c r="F11" s="2">
        <v>5</v>
      </c>
      <c r="G11" s="2">
        <v>9</v>
      </c>
      <c r="H11" s="2">
        <v>1</v>
      </c>
      <c r="I11" s="2">
        <v>0</v>
      </c>
      <c r="J11" s="2">
        <v>0</v>
      </c>
      <c r="K11" s="2">
        <v>0</v>
      </c>
    </row>
    <row r="12" spans="1:11" s="3" customFormat="1" x14ac:dyDescent="0.2">
      <c r="A12" s="1" t="s">
        <v>53</v>
      </c>
      <c r="B12" s="2">
        <f t="shared" si="1"/>
        <v>19</v>
      </c>
      <c r="C12" s="2">
        <v>0</v>
      </c>
      <c r="D12" s="2">
        <v>3</v>
      </c>
      <c r="E12" s="2">
        <v>3</v>
      </c>
      <c r="F12" s="2">
        <v>7</v>
      </c>
      <c r="G12" s="2">
        <v>3</v>
      </c>
      <c r="H12" s="2">
        <v>1</v>
      </c>
      <c r="I12" s="2">
        <v>0</v>
      </c>
      <c r="J12" s="2">
        <v>1</v>
      </c>
      <c r="K12" s="2">
        <v>1</v>
      </c>
    </row>
    <row r="13" spans="1:11" s="3" customFormat="1" x14ac:dyDescent="0.2">
      <c r="A13" s="1" t="s">
        <v>112</v>
      </c>
      <c r="B13" s="2">
        <f t="shared" si="1"/>
        <v>3</v>
      </c>
      <c r="C13" s="2">
        <v>0</v>
      </c>
      <c r="D13" s="2">
        <v>1</v>
      </c>
      <c r="E13" s="2">
        <v>0</v>
      </c>
      <c r="F13" s="2">
        <v>1</v>
      </c>
      <c r="G13" s="2">
        <v>1</v>
      </c>
      <c r="H13" s="2">
        <v>0</v>
      </c>
      <c r="I13" s="2">
        <v>0</v>
      </c>
      <c r="J13" s="2">
        <v>0</v>
      </c>
      <c r="K13" s="2">
        <v>0</v>
      </c>
    </row>
    <row r="14" spans="1:11" s="3" customFormat="1" x14ac:dyDescent="0.2">
      <c r="A14" s="1" t="s">
        <v>54</v>
      </c>
      <c r="B14" s="2">
        <f t="shared" si="1"/>
        <v>4</v>
      </c>
      <c r="C14" s="2">
        <v>0</v>
      </c>
      <c r="D14" s="2">
        <v>1</v>
      </c>
      <c r="E14" s="2">
        <v>1</v>
      </c>
      <c r="F14" s="2">
        <v>1</v>
      </c>
      <c r="G14" s="2">
        <v>0</v>
      </c>
      <c r="H14" s="2">
        <v>1</v>
      </c>
      <c r="I14" s="2">
        <v>0</v>
      </c>
      <c r="J14" s="2">
        <v>0</v>
      </c>
      <c r="K14" s="2">
        <v>0</v>
      </c>
    </row>
    <row r="15" spans="1:11" s="3" customFormat="1" x14ac:dyDescent="0.2">
      <c r="A15" s="1" t="s">
        <v>113</v>
      </c>
      <c r="B15" s="2">
        <f t="shared" si="1"/>
        <v>0</v>
      </c>
      <c r="C15" s="2">
        <v>0</v>
      </c>
      <c r="D15" s="2">
        <v>0</v>
      </c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</row>
    <row r="16" spans="1:11" s="3" customFormat="1" x14ac:dyDescent="0.2">
      <c r="A16" s="1" t="s">
        <v>114</v>
      </c>
      <c r="B16" s="2">
        <f t="shared" si="1"/>
        <v>271</v>
      </c>
      <c r="C16" s="2">
        <v>1</v>
      </c>
      <c r="D16" s="2">
        <v>37</v>
      </c>
      <c r="E16" s="2">
        <v>68</v>
      </c>
      <c r="F16" s="2">
        <v>54</v>
      </c>
      <c r="G16" s="2">
        <v>63</v>
      </c>
      <c r="H16" s="2">
        <v>42</v>
      </c>
      <c r="I16" s="2">
        <v>1</v>
      </c>
      <c r="J16" s="2">
        <v>4</v>
      </c>
      <c r="K16" s="2">
        <v>1</v>
      </c>
    </row>
    <row r="17" spans="1:11" s="3" customFormat="1" x14ac:dyDescent="0.2">
      <c r="A17" s="1" t="s">
        <v>115</v>
      </c>
      <c r="B17" s="2">
        <f t="shared" si="1"/>
        <v>47</v>
      </c>
      <c r="C17" s="2">
        <v>0</v>
      </c>
      <c r="D17" s="2">
        <v>4</v>
      </c>
      <c r="E17" s="2">
        <v>11</v>
      </c>
      <c r="F17" s="2">
        <v>6</v>
      </c>
      <c r="G17" s="2">
        <v>13</v>
      </c>
      <c r="H17" s="2">
        <v>13</v>
      </c>
      <c r="I17" s="2">
        <v>0</v>
      </c>
      <c r="J17" s="2">
        <v>0</v>
      </c>
      <c r="K17" s="2">
        <v>0</v>
      </c>
    </row>
    <row r="18" spans="1:11" s="3" customFormat="1" x14ac:dyDescent="0.2">
      <c r="A18" s="1" t="s">
        <v>117</v>
      </c>
      <c r="B18" s="2">
        <f t="shared" si="1"/>
        <v>209</v>
      </c>
      <c r="C18" s="2">
        <v>1</v>
      </c>
      <c r="D18" s="2">
        <v>30</v>
      </c>
      <c r="E18" s="2">
        <v>54</v>
      </c>
      <c r="F18" s="2">
        <v>46</v>
      </c>
      <c r="G18" s="2">
        <v>50</v>
      </c>
      <c r="H18" s="2">
        <v>25</v>
      </c>
      <c r="I18" s="2">
        <v>0</v>
      </c>
      <c r="J18" s="2">
        <v>2</v>
      </c>
      <c r="K18" s="2">
        <v>1</v>
      </c>
    </row>
    <row r="19" spans="1:11" s="3" customFormat="1" x14ac:dyDescent="0.2">
      <c r="A19" s="1" t="s">
        <v>116</v>
      </c>
      <c r="B19" s="2">
        <f t="shared" si="1"/>
        <v>15</v>
      </c>
      <c r="C19" s="2">
        <v>0</v>
      </c>
      <c r="D19" s="2">
        <v>3</v>
      </c>
      <c r="E19" s="2">
        <v>3</v>
      </c>
      <c r="F19" s="2">
        <v>2</v>
      </c>
      <c r="G19" s="2">
        <v>0</v>
      </c>
      <c r="H19" s="2">
        <v>4</v>
      </c>
      <c r="I19" s="2">
        <v>1</v>
      </c>
      <c r="J19" s="2">
        <v>2</v>
      </c>
      <c r="K19" s="2">
        <v>0</v>
      </c>
    </row>
    <row r="20" spans="1:11" s="3" customFormat="1" x14ac:dyDescent="0.2">
      <c r="A20" s="1" t="s">
        <v>118</v>
      </c>
      <c r="B20" s="2">
        <f t="shared" si="1"/>
        <v>211</v>
      </c>
      <c r="C20" s="2">
        <v>9</v>
      </c>
      <c r="D20" s="2">
        <v>25</v>
      </c>
      <c r="E20" s="2">
        <v>32</v>
      </c>
      <c r="F20" s="2">
        <v>60</v>
      </c>
      <c r="G20" s="2">
        <v>39</v>
      </c>
      <c r="H20" s="2">
        <v>33</v>
      </c>
      <c r="I20" s="2">
        <v>4</v>
      </c>
      <c r="J20" s="2">
        <v>5</v>
      </c>
      <c r="K20" s="2">
        <v>4</v>
      </c>
    </row>
    <row r="21" spans="1:11" s="3" customFormat="1" x14ac:dyDescent="0.2">
      <c r="A21" s="1" t="s">
        <v>47</v>
      </c>
      <c r="B21" s="2">
        <f t="shared" si="1"/>
        <v>6</v>
      </c>
      <c r="C21" s="2">
        <v>0</v>
      </c>
      <c r="D21" s="2">
        <v>0</v>
      </c>
      <c r="E21" s="2">
        <v>3</v>
      </c>
      <c r="F21" s="2">
        <v>1</v>
      </c>
      <c r="G21" s="2">
        <v>1</v>
      </c>
      <c r="H21" s="2">
        <v>1</v>
      </c>
      <c r="I21" s="2">
        <v>0</v>
      </c>
      <c r="J21" s="2">
        <v>0</v>
      </c>
      <c r="K21" s="2">
        <v>0</v>
      </c>
    </row>
    <row r="22" spans="1:11" s="3" customFormat="1" x14ac:dyDescent="0.2">
      <c r="A22" s="1"/>
      <c r="B22" s="2"/>
      <c r="C22" s="2"/>
      <c r="D22" s="2"/>
      <c r="E22" s="2"/>
      <c r="F22" s="2"/>
      <c r="G22" s="2"/>
      <c r="H22" s="2"/>
      <c r="I22" s="2"/>
      <c r="J22" s="2"/>
      <c r="K22" s="2"/>
    </row>
    <row r="23" spans="1:11" s="3" customFormat="1" x14ac:dyDescent="0.2">
      <c r="A23" s="1" t="s">
        <v>86</v>
      </c>
      <c r="B23" s="2">
        <f>B3-B43</f>
        <v>558</v>
      </c>
      <c r="C23" s="2">
        <f t="shared" ref="C23:K23" si="2">C3-C43</f>
        <v>11</v>
      </c>
      <c r="D23" s="2">
        <f t="shared" si="2"/>
        <v>63</v>
      </c>
      <c r="E23" s="2">
        <f t="shared" si="2"/>
        <v>96</v>
      </c>
      <c r="F23" s="2">
        <f t="shared" si="2"/>
        <v>134</v>
      </c>
      <c r="G23" s="2">
        <f t="shared" si="2"/>
        <v>140</v>
      </c>
      <c r="H23" s="2">
        <f t="shared" si="2"/>
        <v>89</v>
      </c>
      <c r="I23" s="2">
        <f t="shared" si="2"/>
        <v>7</v>
      </c>
      <c r="J23" s="2">
        <f t="shared" si="2"/>
        <v>11</v>
      </c>
      <c r="K23" s="2">
        <f t="shared" si="2"/>
        <v>7</v>
      </c>
    </row>
    <row r="24" spans="1:11" s="3" customFormat="1" x14ac:dyDescent="0.2">
      <c r="A24" s="1" t="s">
        <v>119</v>
      </c>
      <c r="B24" s="2">
        <f t="shared" ref="B24:K41" si="3">B4-B44</f>
        <v>15</v>
      </c>
      <c r="C24" s="2">
        <f t="shared" si="3"/>
        <v>1</v>
      </c>
      <c r="D24" s="2">
        <f t="shared" si="3"/>
        <v>2</v>
      </c>
      <c r="E24" s="2">
        <f t="shared" si="3"/>
        <v>2</v>
      </c>
      <c r="F24" s="2">
        <f t="shared" si="3"/>
        <v>3</v>
      </c>
      <c r="G24" s="2">
        <f t="shared" si="3"/>
        <v>2</v>
      </c>
      <c r="H24" s="2">
        <f t="shared" si="3"/>
        <v>2</v>
      </c>
      <c r="I24" s="2">
        <f t="shared" si="3"/>
        <v>2</v>
      </c>
      <c r="J24" s="2">
        <f t="shared" si="3"/>
        <v>0</v>
      </c>
      <c r="K24" s="2">
        <f t="shared" si="3"/>
        <v>1</v>
      </c>
    </row>
    <row r="25" spans="1:11" s="3" customFormat="1" x14ac:dyDescent="0.2">
      <c r="A25" s="1" t="s">
        <v>49</v>
      </c>
      <c r="B25" s="2">
        <f t="shared" si="3"/>
        <v>84</v>
      </c>
      <c r="C25" s="2">
        <f t="shared" si="3"/>
        <v>3</v>
      </c>
      <c r="D25" s="2">
        <f t="shared" si="3"/>
        <v>4</v>
      </c>
      <c r="E25" s="2">
        <f t="shared" si="3"/>
        <v>11</v>
      </c>
      <c r="F25" s="2">
        <f t="shared" si="3"/>
        <v>15</v>
      </c>
      <c r="G25" s="2">
        <f t="shared" si="3"/>
        <v>34</v>
      </c>
      <c r="H25" s="2">
        <f t="shared" si="3"/>
        <v>15</v>
      </c>
      <c r="I25" s="2">
        <f t="shared" si="3"/>
        <v>1</v>
      </c>
      <c r="J25" s="2">
        <f t="shared" si="3"/>
        <v>1</v>
      </c>
      <c r="K25" s="2">
        <f t="shared" si="3"/>
        <v>0</v>
      </c>
    </row>
    <row r="26" spans="1:11" s="3" customFormat="1" x14ac:dyDescent="0.2">
      <c r="A26" s="1" t="s">
        <v>50</v>
      </c>
      <c r="B26" s="2">
        <f t="shared" si="3"/>
        <v>0</v>
      </c>
      <c r="C26" s="2">
        <f t="shared" si="3"/>
        <v>0</v>
      </c>
      <c r="D26" s="2">
        <f t="shared" si="3"/>
        <v>0</v>
      </c>
      <c r="E26" s="2">
        <f t="shared" si="3"/>
        <v>0</v>
      </c>
      <c r="F26" s="2">
        <f t="shared" si="3"/>
        <v>0</v>
      </c>
      <c r="G26" s="2">
        <f t="shared" si="3"/>
        <v>0</v>
      </c>
      <c r="H26" s="2">
        <f t="shared" si="3"/>
        <v>0</v>
      </c>
      <c r="I26" s="2">
        <f t="shared" si="3"/>
        <v>0</v>
      </c>
      <c r="J26" s="2">
        <f t="shared" si="3"/>
        <v>0</v>
      </c>
      <c r="K26" s="2">
        <f t="shared" si="3"/>
        <v>0</v>
      </c>
    </row>
    <row r="27" spans="1:11" s="3" customFormat="1" x14ac:dyDescent="0.2">
      <c r="A27" s="1" t="s">
        <v>214</v>
      </c>
      <c r="B27" s="2">
        <f t="shared" si="3"/>
        <v>0</v>
      </c>
      <c r="C27" s="2">
        <f t="shared" si="3"/>
        <v>0</v>
      </c>
      <c r="D27" s="2">
        <f t="shared" si="3"/>
        <v>0</v>
      </c>
      <c r="E27" s="2">
        <f t="shared" si="3"/>
        <v>0</v>
      </c>
      <c r="F27" s="2">
        <f t="shared" si="3"/>
        <v>0</v>
      </c>
      <c r="G27" s="2">
        <f t="shared" si="3"/>
        <v>0</v>
      </c>
      <c r="H27" s="2">
        <f t="shared" si="3"/>
        <v>0</v>
      </c>
      <c r="I27" s="2">
        <f t="shared" si="3"/>
        <v>0</v>
      </c>
      <c r="J27" s="2">
        <f t="shared" si="3"/>
        <v>0</v>
      </c>
      <c r="K27" s="2">
        <f t="shared" si="3"/>
        <v>0</v>
      </c>
    </row>
    <row r="28" spans="1:11" s="3" customFormat="1" x14ac:dyDescent="0.2">
      <c r="A28" s="1" t="s">
        <v>215</v>
      </c>
      <c r="B28" s="2">
        <f t="shared" si="3"/>
        <v>0</v>
      </c>
      <c r="C28" s="2">
        <f t="shared" si="3"/>
        <v>0</v>
      </c>
      <c r="D28" s="2">
        <f t="shared" si="3"/>
        <v>0</v>
      </c>
      <c r="E28" s="2">
        <f t="shared" si="3"/>
        <v>0</v>
      </c>
      <c r="F28" s="2">
        <f t="shared" si="3"/>
        <v>0</v>
      </c>
      <c r="G28" s="2">
        <f t="shared" si="3"/>
        <v>0</v>
      </c>
      <c r="H28" s="2">
        <f t="shared" si="3"/>
        <v>0</v>
      </c>
      <c r="I28" s="2">
        <f t="shared" si="3"/>
        <v>0</v>
      </c>
      <c r="J28" s="2">
        <f t="shared" si="3"/>
        <v>0</v>
      </c>
      <c r="K28" s="2">
        <f t="shared" si="3"/>
        <v>0</v>
      </c>
    </row>
    <row r="29" spans="1:11" s="3" customFormat="1" x14ac:dyDescent="0.2">
      <c r="A29" s="1" t="s">
        <v>51</v>
      </c>
      <c r="B29" s="2">
        <f t="shared" si="3"/>
        <v>9</v>
      </c>
      <c r="C29" s="2">
        <f t="shared" si="3"/>
        <v>0</v>
      </c>
      <c r="D29" s="2">
        <f t="shared" si="3"/>
        <v>2</v>
      </c>
      <c r="E29" s="2">
        <f t="shared" si="3"/>
        <v>2</v>
      </c>
      <c r="F29" s="2">
        <f t="shared" si="3"/>
        <v>1</v>
      </c>
      <c r="G29" s="2">
        <f t="shared" si="3"/>
        <v>2</v>
      </c>
      <c r="H29" s="2">
        <f t="shared" si="3"/>
        <v>2</v>
      </c>
      <c r="I29" s="2">
        <f t="shared" si="3"/>
        <v>0</v>
      </c>
      <c r="J29" s="2">
        <f t="shared" si="3"/>
        <v>0</v>
      </c>
      <c r="K29" s="2">
        <f t="shared" si="3"/>
        <v>0</v>
      </c>
    </row>
    <row r="30" spans="1:11" s="3" customFormat="1" x14ac:dyDescent="0.2">
      <c r="A30" s="1" t="s">
        <v>111</v>
      </c>
      <c r="B30" s="2">
        <f t="shared" si="3"/>
        <v>8</v>
      </c>
      <c r="C30" s="2">
        <f t="shared" si="3"/>
        <v>1</v>
      </c>
      <c r="D30" s="2">
        <f t="shared" si="3"/>
        <v>0</v>
      </c>
      <c r="E30" s="2">
        <f t="shared" si="3"/>
        <v>0</v>
      </c>
      <c r="F30" s="2">
        <f t="shared" si="3"/>
        <v>4</v>
      </c>
      <c r="G30" s="2">
        <f t="shared" si="3"/>
        <v>2</v>
      </c>
      <c r="H30" s="2">
        <f t="shared" si="3"/>
        <v>1</v>
      </c>
      <c r="I30" s="2">
        <f t="shared" si="3"/>
        <v>0</v>
      </c>
      <c r="J30" s="2">
        <f t="shared" si="3"/>
        <v>0</v>
      </c>
      <c r="K30" s="2">
        <f t="shared" si="3"/>
        <v>0</v>
      </c>
    </row>
    <row r="31" spans="1:11" s="3" customFormat="1" x14ac:dyDescent="0.2">
      <c r="A31" s="1" t="s">
        <v>52</v>
      </c>
      <c r="B31" s="2">
        <f t="shared" si="3"/>
        <v>16</v>
      </c>
      <c r="C31" s="2">
        <f t="shared" si="3"/>
        <v>0</v>
      </c>
      <c r="D31" s="2">
        <f t="shared" si="3"/>
        <v>2</v>
      </c>
      <c r="E31" s="2">
        <f t="shared" si="3"/>
        <v>1</v>
      </c>
      <c r="F31" s="2">
        <f t="shared" si="3"/>
        <v>3</v>
      </c>
      <c r="G31" s="2">
        <f t="shared" si="3"/>
        <v>9</v>
      </c>
      <c r="H31" s="2">
        <f t="shared" si="3"/>
        <v>1</v>
      </c>
      <c r="I31" s="2">
        <f t="shared" si="3"/>
        <v>0</v>
      </c>
      <c r="J31" s="2">
        <f t="shared" si="3"/>
        <v>0</v>
      </c>
      <c r="K31" s="2">
        <f t="shared" si="3"/>
        <v>0</v>
      </c>
    </row>
    <row r="32" spans="1:11" s="3" customFormat="1" x14ac:dyDescent="0.2">
      <c r="A32" s="1" t="s">
        <v>53</v>
      </c>
      <c r="B32" s="2">
        <f t="shared" si="3"/>
        <v>7</v>
      </c>
      <c r="C32" s="2">
        <f t="shared" si="3"/>
        <v>0</v>
      </c>
      <c r="D32" s="2">
        <f t="shared" si="3"/>
        <v>0</v>
      </c>
      <c r="E32" s="2">
        <f t="shared" si="3"/>
        <v>1</v>
      </c>
      <c r="F32" s="2">
        <f t="shared" si="3"/>
        <v>4</v>
      </c>
      <c r="G32" s="2">
        <f t="shared" si="3"/>
        <v>0</v>
      </c>
      <c r="H32" s="2">
        <f t="shared" si="3"/>
        <v>0</v>
      </c>
      <c r="I32" s="2">
        <f t="shared" si="3"/>
        <v>0</v>
      </c>
      <c r="J32" s="2">
        <f t="shared" si="3"/>
        <v>1</v>
      </c>
      <c r="K32" s="2">
        <f t="shared" si="3"/>
        <v>1</v>
      </c>
    </row>
    <row r="33" spans="1:11" s="3" customFormat="1" x14ac:dyDescent="0.2">
      <c r="A33" s="1" t="s">
        <v>112</v>
      </c>
      <c r="B33" s="2">
        <f t="shared" si="3"/>
        <v>3</v>
      </c>
      <c r="C33" s="2">
        <f t="shared" si="3"/>
        <v>0</v>
      </c>
      <c r="D33" s="2">
        <f t="shared" si="3"/>
        <v>1</v>
      </c>
      <c r="E33" s="2">
        <f t="shared" si="3"/>
        <v>0</v>
      </c>
      <c r="F33" s="2">
        <f t="shared" si="3"/>
        <v>1</v>
      </c>
      <c r="G33" s="2">
        <f t="shared" si="3"/>
        <v>1</v>
      </c>
      <c r="H33" s="2">
        <f t="shared" si="3"/>
        <v>0</v>
      </c>
      <c r="I33" s="2">
        <f t="shared" si="3"/>
        <v>0</v>
      </c>
      <c r="J33" s="2">
        <f t="shared" si="3"/>
        <v>0</v>
      </c>
      <c r="K33" s="2">
        <f t="shared" si="3"/>
        <v>0</v>
      </c>
    </row>
    <row r="34" spans="1:11" s="3" customFormat="1" x14ac:dyDescent="0.2">
      <c r="A34" s="1" t="s">
        <v>54</v>
      </c>
      <c r="B34" s="2">
        <f t="shared" si="3"/>
        <v>3</v>
      </c>
      <c r="C34" s="2">
        <f t="shared" si="3"/>
        <v>0</v>
      </c>
      <c r="D34" s="2">
        <f t="shared" si="3"/>
        <v>0</v>
      </c>
      <c r="E34" s="2">
        <f t="shared" si="3"/>
        <v>1</v>
      </c>
      <c r="F34" s="2">
        <f t="shared" si="3"/>
        <v>1</v>
      </c>
      <c r="G34" s="2">
        <f t="shared" si="3"/>
        <v>0</v>
      </c>
      <c r="H34" s="2">
        <f t="shared" si="3"/>
        <v>1</v>
      </c>
      <c r="I34" s="2">
        <f t="shared" si="3"/>
        <v>0</v>
      </c>
      <c r="J34" s="2">
        <f t="shared" si="3"/>
        <v>0</v>
      </c>
      <c r="K34" s="2">
        <f t="shared" si="3"/>
        <v>0</v>
      </c>
    </row>
    <row r="35" spans="1:11" s="3" customFormat="1" x14ac:dyDescent="0.2">
      <c r="A35" s="1" t="s">
        <v>113</v>
      </c>
      <c r="B35" s="2">
        <f t="shared" si="3"/>
        <v>0</v>
      </c>
      <c r="C35" s="2">
        <f t="shared" si="3"/>
        <v>0</v>
      </c>
      <c r="D35" s="2">
        <f t="shared" si="3"/>
        <v>0</v>
      </c>
      <c r="E35" s="2">
        <f t="shared" si="3"/>
        <v>0</v>
      </c>
      <c r="F35" s="2">
        <f t="shared" si="3"/>
        <v>0</v>
      </c>
      <c r="G35" s="2">
        <f t="shared" si="3"/>
        <v>0</v>
      </c>
      <c r="H35" s="2">
        <f t="shared" si="3"/>
        <v>0</v>
      </c>
      <c r="I35" s="2">
        <f t="shared" si="3"/>
        <v>0</v>
      </c>
      <c r="J35" s="2">
        <f t="shared" si="3"/>
        <v>0</v>
      </c>
      <c r="K35" s="2">
        <f t="shared" si="3"/>
        <v>0</v>
      </c>
    </row>
    <row r="36" spans="1:11" s="3" customFormat="1" x14ac:dyDescent="0.2">
      <c r="A36" s="1" t="s">
        <v>114</v>
      </c>
      <c r="B36" s="2">
        <f t="shared" si="3"/>
        <v>215</v>
      </c>
      <c r="C36" s="2">
        <f t="shared" si="3"/>
        <v>0</v>
      </c>
      <c r="D36" s="2">
        <f t="shared" si="3"/>
        <v>32</v>
      </c>
      <c r="E36" s="2">
        <f t="shared" si="3"/>
        <v>49</v>
      </c>
      <c r="F36" s="2">
        <f t="shared" si="3"/>
        <v>45</v>
      </c>
      <c r="G36" s="2">
        <f t="shared" si="3"/>
        <v>50</v>
      </c>
      <c r="H36" s="2">
        <f t="shared" si="3"/>
        <v>34</v>
      </c>
      <c r="I36" s="2">
        <f t="shared" si="3"/>
        <v>0</v>
      </c>
      <c r="J36" s="2">
        <f t="shared" si="3"/>
        <v>4</v>
      </c>
      <c r="K36" s="2">
        <f t="shared" si="3"/>
        <v>1</v>
      </c>
    </row>
    <row r="37" spans="1:11" s="3" customFormat="1" x14ac:dyDescent="0.2">
      <c r="A37" s="1" t="s">
        <v>115</v>
      </c>
      <c r="B37" s="2">
        <f t="shared" si="3"/>
        <v>27</v>
      </c>
      <c r="C37" s="2">
        <f t="shared" si="3"/>
        <v>0</v>
      </c>
      <c r="D37" s="2">
        <f t="shared" si="3"/>
        <v>1</v>
      </c>
      <c r="E37" s="2">
        <f t="shared" si="3"/>
        <v>2</v>
      </c>
      <c r="F37" s="2">
        <f t="shared" si="3"/>
        <v>6</v>
      </c>
      <c r="G37" s="2">
        <f t="shared" si="3"/>
        <v>9</v>
      </c>
      <c r="H37" s="2">
        <f t="shared" si="3"/>
        <v>9</v>
      </c>
      <c r="I37" s="2">
        <f t="shared" si="3"/>
        <v>0</v>
      </c>
      <c r="J37" s="2">
        <f t="shared" si="3"/>
        <v>0</v>
      </c>
      <c r="K37" s="2">
        <f t="shared" si="3"/>
        <v>0</v>
      </c>
    </row>
    <row r="38" spans="1:11" s="3" customFormat="1" x14ac:dyDescent="0.2">
      <c r="A38" s="1" t="s">
        <v>117</v>
      </c>
      <c r="B38" s="2">
        <f t="shared" si="3"/>
        <v>176</v>
      </c>
      <c r="C38" s="2">
        <f t="shared" si="3"/>
        <v>0</v>
      </c>
      <c r="D38" s="2">
        <f t="shared" si="3"/>
        <v>29</v>
      </c>
      <c r="E38" s="2">
        <f t="shared" si="3"/>
        <v>45</v>
      </c>
      <c r="F38" s="2">
        <f t="shared" si="3"/>
        <v>37</v>
      </c>
      <c r="G38" s="2">
        <f t="shared" si="3"/>
        <v>41</v>
      </c>
      <c r="H38" s="2">
        <f t="shared" si="3"/>
        <v>21</v>
      </c>
      <c r="I38" s="2">
        <f t="shared" si="3"/>
        <v>0</v>
      </c>
      <c r="J38" s="2">
        <f t="shared" si="3"/>
        <v>2</v>
      </c>
      <c r="K38" s="2">
        <f t="shared" si="3"/>
        <v>1</v>
      </c>
    </row>
    <row r="39" spans="1:11" s="3" customFormat="1" x14ac:dyDescent="0.2">
      <c r="A39" s="1" t="s">
        <v>116</v>
      </c>
      <c r="B39" s="2">
        <f t="shared" si="3"/>
        <v>12</v>
      </c>
      <c r="C39" s="2">
        <f t="shared" si="3"/>
        <v>0</v>
      </c>
      <c r="D39" s="2">
        <f t="shared" si="3"/>
        <v>2</v>
      </c>
      <c r="E39" s="2">
        <f t="shared" si="3"/>
        <v>2</v>
      </c>
      <c r="F39" s="2">
        <f t="shared" si="3"/>
        <v>2</v>
      </c>
      <c r="G39" s="2">
        <f t="shared" si="3"/>
        <v>0</v>
      </c>
      <c r="H39" s="2">
        <f t="shared" si="3"/>
        <v>4</v>
      </c>
      <c r="I39" s="2">
        <f t="shared" si="3"/>
        <v>0</v>
      </c>
      <c r="J39" s="2">
        <f t="shared" si="3"/>
        <v>2</v>
      </c>
      <c r="K39" s="2">
        <f t="shared" si="3"/>
        <v>0</v>
      </c>
    </row>
    <row r="40" spans="1:11" s="3" customFormat="1" x14ac:dyDescent="0.2">
      <c r="A40" s="1" t="s">
        <v>118</v>
      </c>
      <c r="B40" s="2">
        <f t="shared" si="3"/>
        <v>192</v>
      </c>
      <c r="C40" s="2">
        <f t="shared" si="3"/>
        <v>6</v>
      </c>
      <c r="D40" s="2">
        <f t="shared" si="3"/>
        <v>20</v>
      </c>
      <c r="E40" s="2">
        <f t="shared" si="3"/>
        <v>26</v>
      </c>
      <c r="F40" s="2">
        <f t="shared" si="3"/>
        <v>56</v>
      </c>
      <c r="G40" s="2">
        <f t="shared" si="3"/>
        <v>39</v>
      </c>
      <c r="H40" s="2">
        <f t="shared" si="3"/>
        <v>32</v>
      </c>
      <c r="I40" s="2">
        <f t="shared" si="3"/>
        <v>4</v>
      </c>
      <c r="J40" s="2">
        <f t="shared" si="3"/>
        <v>5</v>
      </c>
      <c r="K40" s="2">
        <f t="shared" si="3"/>
        <v>4</v>
      </c>
    </row>
    <row r="41" spans="1:11" s="3" customFormat="1" x14ac:dyDescent="0.2">
      <c r="A41" s="1" t="s">
        <v>47</v>
      </c>
      <c r="B41" s="2">
        <f t="shared" si="3"/>
        <v>6</v>
      </c>
      <c r="C41" s="2">
        <f t="shared" si="3"/>
        <v>0</v>
      </c>
      <c r="D41" s="2">
        <f t="shared" si="3"/>
        <v>0</v>
      </c>
      <c r="E41" s="2">
        <f t="shared" si="3"/>
        <v>3</v>
      </c>
      <c r="F41" s="2">
        <f t="shared" si="3"/>
        <v>1</v>
      </c>
      <c r="G41" s="2">
        <f t="shared" si="3"/>
        <v>1</v>
      </c>
      <c r="H41" s="2">
        <f t="shared" si="3"/>
        <v>1</v>
      </c>
      <c r="I41" s="2">
        <f t="shared" si="3"/>
        <v>0</v>
      </c>
      <c r="J41" s="2">
        <f t="shared" si="3"/>
        <v>0</v>
      </c>
      <c r="K41" s="2">
        <f t="shared" si="3"/>
        <v>0</v>
      </c>
    </row>
    <row r="42" spans="1:11" s="3" customFormat="1" x14ac:dyDescent="0.2">
      <c r="A42" s="1"/>
      <c r="B42" s="2"/>
      <c r="C42" s="2"/>
      <c r="D42" s="2"/>
      <c r="E42" s="2"/>
      <c r="F42" s="2"/>
      <c r="G42" s="2"/>
      <c r="H42" s="2"/>
      <c r="I42" s="2"/>
      <c r="J42" s="2"/>
      <c r="K42" s="2"/>
    </row>
    <row r="43" spans="1:11" s="3" customFormat="1" x14ac:dyDescent="0.2">
      <c r="A43" s="1" t="s">
        <v>85</v>
      </c>
      <c r="B43" s="2">
        <f>SUM(C43:K43)</f>
        <v>100</v>
      </c>
      <c r="C43" s="2">
        <f>SUM(C44:C61)-C47-C48-C57-C58-C59</f>
        <v>8</v>
      </c>
      <c r="D43" s="2">
        <f t="shared" ref="D43" si="4">SUM(D44:D61)-D47-D48-D57-D58-D59</f>
        <v>16</v>
      </c>
      <c r="E43" s="2">
        <f t="shared" ref="E43" si="5">SUM(E44:E61)-E47-E48-E57-E58-E59</f>
        <v>30</v>
      </c>
      <c r="F43" s="2">
        <f t="shared" ref="F43" si="6">SUM(F44:F61)-F47-F48-F57-F58-F59</f>
        <v>19</v>
      </c>
      <c r="G43" s="2">
        <f t="shared" ref="G43" si="7">SUM(G44:G61)-G47-G48-G57-G58-G59</f>
        <v>16</v>
      </c>
      <c r="H43" s="2">
        <f t="shared" ref="H43" si="8">SUM(H44:H61)-H47-H48-H57-H58-H59</f>
        <v>10</v>
      </c>
      <c r="I43" s="2">
        <f t="shared" ref="I43" si="9">SUM(I44:I61)-I47-I48-I57-I58-I59</f>
        <v>1</v>
      </c>
      <c r="J43" s="2">
        <f t="shared" ref="J43" si="10">SUM(J44:J61)-J47-J48-J57-J58-J59</f>
        <v>0</v>
      </c>
      <c r="K43" s="2">
        <f t="shared" ref="K43" si="11">SUM(K44:K61)-K47-K48-K57-K58-K59</f>
        <v>0</v>
      </c>
    </row>
    <row r="44" spans="1:11" s="3" customFormat="1" x14ac:dyDescent="0.2">
      <c r="A44" s="1" t="s">
        <v>119</v>
      </c>
      <c r="B44" s="2">
        <f t="shared" ref="B44:B61" si="12">SUM(C44:K44)</f>
        <v>0</v>
      </c>
      <c r="C44" s="2">
        <v>0</v>
      </c>
      <c r="D44" s="2">
        <v>0</v>
      </c>
      <c r="E44" s="2">
        <v>0</v>
      </c>
      <c r="F44" s="2">
        <v>0</v>
      </c>
      <c r="G44" s="2">
        <v>0</v>
      </c>
      <c r="H44" s="2">
        <v>0</v>
      </c>
      <c r="I44" s="2">
        <v>0</v>
      </c>
      <c r="J44" s="2">
        <v>0</v>
      </c>
      <c r="K44" s="2">
        <v>0</v>
      </c>
    </row>
    <row r="45" spans="1:11" s="3" customFormat="1" x14ac:dyDescent="0.2">
      <c r="A45" s="1" t="s">
        <v>49</v>
      </c>
      <c r="B45" s="2">
        <f t="shared" si="12"/>
        <v>5</v>
      </c>
      <c r="C45" s="2">
        <v>2</v>
      </c>
      <c r="D45" s="2">
        <v>2</v>
      </c>
      <c r="E45" s="2">
        <v>1</v>
      </c>
      <c r="F45" s="2">
        <v>0</v>
      </c>
      <c r="G45" s="2">
        <v>0</v>
      </c>
      <c r="H45" s="2">
        <v>0</v>
      </c>
      <c r="I45" s="2">
        <v>0</v>
      </c>
      <c r="J45" s="2">
        <v>0</v>
      </c>
      <c r="K45" s="2">
        <v>0</v>
      </c>
    </row>
    <row r="46" spans="1:11" s="3" customFormat="1" x14ac:dyDescent="0.2">
      <c r="A46" s="1" t="s">
        <v>50</v>
      </c>
      <c r="B46" s="2">
        <f t="shared" si="12"/>
        <v>0</v>
      </c>
      <c r="C46" s="2">
        <v>0</v>
      </c>
      <c r="D46" s="2">
        <v>0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">
        <v>0</v>
      </c>
    </row>
    <row r="47" spans="1:11" s="3" customFormat="1" x14ac:dyDescent="0.2">
      <c r="A47" s="1" t="s">
        <v>214</v>
      </c>
      <c r="B47" s="2">
        <f t="shared" si="12"/>
        <v>0</v>
      </c>
      <c r="C47" s="2">
        <v>0</v>
      </c>
      <c r="D47" s="2">
        <v>0</v>
      </c>
      <c r="E47" s="2">
        <v>0</v>
      </c>
      <c r="F47" s="2">
        <v>0</v>
      </c>
      <c r="G47" s="2">
        <v>0</v>
      </c>
      <c r="H47" s="2">
        <v>0</v>
      </c>
      <c r="I47" s="2">
        <v>0</v>
      </c>
      <c r="J47" s="2">
        <v>0</v>
      </c>
      <c r="K47" s="2">
        <v>0</v>
      </c>
    </row>
    <row r="48" spans="1:11" s="3" customFormat="1" x14ac:dyDescent="0.2">
      <c r="A48" s="1" t="s">
        <v>215</v>
      </c>
      <c r="B48" s="2">
        <f t="shared" si="12"/>
        <v>0</v>
      </c>
      <c r="C48" s="2">
        <v>0</v>
      </c>
      <c r="D48" s="2">
        <v>0</v>
      </c>
      <c r="E48" s="2">
        <v>0</v>
      </c>
      <c r="F48" s="2">
        <v>0</v>
      </c>
      <c r="G48" s="2">
        <v>0</v>
      </c>
      <c r="H48" s="2">
        <v>0</v>
      </c>
      <c r="I48" s="2">
        <v>0</v>
      </c>
      <c r="J48" s="2">
        <v>0</v>
      </c>
      <c r="K48" s="2">
        <v>0</v>
      </c>
    </row>
    <row r="49" spans="1:11" s="3" customFormat="1" x14ac:dyDescent="0.2">
      <c r="A49" s="1" t="s">
        <v>51</v>
      </c>
      <c r="B49" s="2">
        <f t="shared" si="12"/>
        <v>0</v>
      </c>
      <c r="C49" s="2">
        <v>0</v>
      </c>
      <c r="D49" s="2">
        <v>0</v>
      </c>
      <c r="E49" s="2">
        <v>0</v>
      </c>
      <c r="F49" s="2">
        <v>0</v>
      </c>
      <c r="G49" s="2">
        <v>0</v>
      </c>
      <c r="H49" s="2">
        <v>0</v>
      </c>
      <c r="I49" s="2">
        <v>0</v>
      </c>
      <c r="J49" s="2">
        <v>0</v>
      </c>
      <c r="K49" s="2">
        <v>0</v>
      </c>
    </row>
    <row r="50" spans="1:11" s="3" customFormat="1" x14ac:dyDescent="0.2">
      <c r="A50" s="1" t="s">
        <v>111</v>
      </c>
      <c r="B50" s="2">
        <f t="shared" si="12"/>
        <v>3</v>
      </c>
      <c r="C50" s="2">
        <v>2</v>
      </c>
      <c r="D50" s="2">
        <v>0</v>
      </c>
      <c r="E50" s="2">
        <v>0</v>
      </c>
      <c r="F50" s="2">
        <v>1</v>
      </c>
      <c r="G50" s="2">
        <v>0</v>
      </c>
      <c r="H50" s="2">
        <v>0</v>
      </c>
      <c r="I50" s="2">
        <v>0</v>
      </c>
      <c r="J50" s="2">
        <v>0</v>
      </c>
      <c r="K50" s="2">
        <v>0</v>
      </c>
    </row>
    <row r="51" spans="1:11" s="3" customFormat="1" x14ac:dyDescent="0.2">
      <c r="A51" s="1" t="s">
        <v>52</v>
      </c>
      <c r="B51" s="2">
        <f t="shared" si="12"/>
        <v>4</v>
      </c>
      <c r="C51" s="2">
        <v>0</v>
      </c>
      <c r="D51" s="2">
        <v>0</v>
      </c>
      <c r="E51" s="2">
        <v>2</v>
      </c>
      <c r="F51" s="2">
        <v>2</v>
      </c>
      <c r="G51" s="2">
        <v>0</v>
      </c>
      <c r="H51" s="2">
        <v>0</v>
      </c>
      <c r="I51" s="2">
        <v>0</v>
      </c>
      <c r="J51" s="2">
        <v>0</v>
      </c>
      <c r="K51" s="2">
        <v>0</v>
      </c>
    </row>
    <row r="52" spans="1:11" s="3" customFormat="1" x14ac:dyDescent="0.2">
      <c r="A52" s="1" t="s">
        <v>53</v>
      </c>
      <c r="B52" s="2">
        <f t="shared" si="12"/>
        <v>12</v>
      </c>
      <c r="C52" s="2">
        <v>0</v>
      </c>
      <c r="D52" s="2">
        <v>3</v>
      </c>
      <c r="E52" s="2">
        <v>2</v>
      </c>
      <c r="F52" s="2">
        <v>3</v>
      </c>
      <c r="G52" s="2">
        <v>3</v>
      </c>
      <c r="H52" s="2">
        <v>1</v>
      </c>
      <c r="I52" s="2">
        <v>0</v>
      </c>
      <c r="J52" s="2">
        <v>0</v>
      </c>
      <c r="K52" s="2">
        <v>0</v>
      </c>
    </row>
    <row r="53" spans="1:11" s="3" customFormat="1" x14ac:dyDescent="0.2">
      <c r="A53" s="1" t="s">
        <v>112</v>
      </c>
      <c r="B53" s="2">
        <f t="shared" si="12"/>
        <v>0</v>
      </c>
      <c r="C53" s="2">
        <v>0</v>
      </c>
      <c r="D53" s="2">
        <v>0</v>
      </c>
      <c r="E53" s="2">
        <v>0</v>
      </c>
      <c r="F53" s="2">
        <v>0</v>
      </c>
      <c r="G53" s="2">
        <v>0</v>
      </c>
      <c r="H53" s="2">
        <v>0</v>
      </c>
      <c r="I53" s="2">
        <v>0</v>
      </c>
      <c r="J53" s="2">
        <v>0</v>
      </c>
      <c r="K53" s="2">
        <v>0</v>
      </c>
    </row>
    <row r="54" spans="1:11" s="3" customFormat="1" x14ac:dyDescent="0.2">
      <c r="A54" s="1" t="s">
        <v>54</v>
      </c>
      <c r="B54" s="2">
        <f t="shared" si="12"/>
        <v>1</v>
      </c>
      <c r="C54" s="2">
        <v>0</v>
      </c>
      <c r="D54" s="2">
        <v>1</v>
      </c>
      <c r="E54" s="2">
        <v>0</v>
      </c>
      <c r="F54" s="2">
        <v>0</v>
      </c>
      <c r="G54" s="2">
        <v>0</v>
      </c>
      <c r="H54" s="2">
        <v>0</v>
      </c>
      <c r="I54" s="2">
        <v>0</v>
      </c>
      <c r="J54" s="2">
        <v>0</v>
      </c>
      <c r="K54" s="2">
        <v>0</v>
      </c>
    </row>
    <row r="55" spans="1:11" s="3" customFormat="1" x14ac:dyDescent="0.2">
      <c r="A55" s="1" t="s">
        <v>113</v>
      </c>
      <c r="B55" s="2">
        <f t="shared" si="12"/>
        <v>0</v>
      </c>
      <c r="C55" s="2">
        <v>0</v>
      </c>
      <c r="D55" s="2">
        <v>0</v>
      </c>
      <c r="E55" s="2">
        <v>0</v>
      </c>
      <c r="F55" s="2">
        <v>0</v>
      </c>
      <c r="G55" s="2">
        <v>0</v>
      </c>
      <c r="H55" s="2">
        <v>0</v>
      </c>
      <c r="I55" s="2">
        <v>0</v>
      </c>
      <c r="J55" s="2">
        <v>0</v>
      </c>
      <c r="K55" s="2">
        <v>0</v>
      </c>
    </row>
    <row r="56" spans="1:11" s="3" customFormat="1" x14ac:dyDescent="0.2">
      <c r="A56" s="1" t="s">
        <v>114</v>
      </c>
      <c r="B56" s="2">
        <f t="shared" si="12"/>
        <v>56</v>
      </c>
      <c r="C56" s="2">
        <v>1</v>
      </c>
      <c r="D56" s="2">
        <v>5</v>
      </c>
      <c r="E56" s="2">
        <v>19</v>
      </c>
      <c r="F56" s="2">
        <v>9</v>
      </c>
      <c r="G56" s="2">
        <v>13</v>
      </c>
      <c r="H56" s="2">
        <v>8</v>
      </c>
      <c r="I56" s="2">
        <v>1</v>
      </c>
      <c r="J56" s="2">
        <v>0</v>
      </c>
      <c r="K56" s="2">
        <v>0</v>
      </c>
    </row>
    <row r="57" spans="1:11" s="3" customFormat="1" x14ac:dyDescent="0.2">
      <c r="A57" s="1" t="s">
        <v>115</v>
      </c>
      <c r="B57" s="2">
        <f t="shared" si="12"/>
        <v>20</v>
      </c>
      <c r="C57" s="2">
        <v>0</v>
      </c>
      <c r="D57" s="2">
        <v>3</v>
      </c>
      <c r="E57" s="2">
        <v>9</v>
      </c>
      <c r="F57" s="2">
        <v>0</v>
      </c>
      <c r="G57" s="2">
        <v>4</v>
      </c>
      <c r="H57" s="2">
        <v>4</v>
      </c>
      <c r="I57" s="2">
        <v>0</v>
      </c>
      <c r="J57" s="2">
        <v>0</v>
      </c>
      <c r="K57" s="2">
        <v>0</v>
      </c>
    </row>
    <row r="58" spans="1:11" s="3" customFormat="1" x14ac:dyDescent="0.2">
      <c r="A58" s="1" t="s">
        <v>117</v>
      </c>
      <c r="B58" s="2">
        <f t="shared" si="12"/>
        <v>33</v>
      </c>
      <c r="C58" s="2">
        <v>1</v>
      </c>
      <c r="D58" s="2">
        <v>1</v>
      </c>
      <c r="E58" s="2">
        <v>9</v>
      </c>
      <c r="F58" s="2">
        <v>9</v>
      </c>
      <c r="G58" s="2">
        <v>9</v>
      </c>
      <c r="H58" s="2">
        <v>4</v>
      </c>
      <c r="I58" s="2">
        <v>0</v>
      </c>
      <c r="J58" s="2">
        <v>0</v>
      </c>
      <c r="K58" s="2">
        <v>0</v>
      </c>
    </row>
    <row r="59" spans="1:11" s="3" customFormat="1" x14ac:dyDescent="0.2">
      <c r="A59" s="1" t="s">
        <v>116</v>
      </c>
      <c r="B59" s="2">
        <f t="shared" si="12"/>
        <v>3</v>
      </c>
      <c r="C59" s="2">
        <v>0</v>
      </c>
      <c r="D59" s="2">
        <v>1</v>
      </c>
      <c r="E59" s="2">
        <v>1</v>
      </c>
      <c r="F59" s="2">
        <v>0</v>
      </c>
      <c r="G59" s="2">
        <v>0</v>
      </c>
      <c r="H59" s="2">
        <v>0</v>
      </c>
      <c r="I59" s="2">
        <v>1</v>
      </c>
      <c r="J59" s="2">
        <v>0</v>
      </c>
      <c r="K59" s="2">
        <v>0</v>
      </c>
    </row>
    <row r="60" spans="1:11" s="3" customFormat="1" x14ac:dyDescent="0.2">
      <c r="A60" s="1" t="s">
        <v>118</v>
      </c>
      <c r="B60" s="2">
        <f t="shared" si="12"/>
        <v>19</v>
      </c>
      <c r="C60" s="2">
        <v>3</v>
      </c>
      <c r="D60" s="2">
        <v>5</v>
      </c>
      <c r="E60" s="2">
        <v>6</v>
      </c>
      <c r="F60" s="2">
        <v>4</v>
      </c>
      <c r="G60" s="2">
        <v>0</v>
      </c>
      <c r="H60" s="2">
        <v>1</v>
      </c>
      <c r="I60" s="2">
        <v>0</v>
      </c>
      <c r="J60" s="2">
        <v>0</v>
      </c>
      <c r="K60" s="2">
        <v>0</v>
      </c>
    </row>
    <row r="61" spans="1:11" s="3" customFormat="1" x14ac:dyDescent="0.2">
      <c r="A61" s="1" t="s">
        <v>47</v>
      </c>
      <c r="B61" s="2">
        <f t="shared" si="12"/>
        <v>0</v>
      </c>
      <c r="C61" s="2">
        <v>0</v>
      </c>
      <c r="D61" s="2">
        <v>0</v>
      </c>
      <c r="E61" s="2">
        <v>0</v>
      </c>
      <c r="F61" s="2">
        <v>0</v>
      </c>
      <c r="G61" s="2">
        <v>0</v>
      </c>
      <c r="H61" s="2">
        <v>0</v>
      </c>
      <c r="I61" s="2">
        <v>0</v>
      </c>
      <c r="J61" s="2">
        <v>0</v>
      </c>
      <c r="K61" s="2">
        <v>0</v>
      </c>
    </row>
    <row r="62" spans="1:11" s="3" customFormat="1" x14ac:dyDescent="0.2">
      <c r="A62" s="11" t="s">
        <v>266</v>
      </c>
      <c r="B62" s="11"/>
      <c r="C62" s="11"/>
      <c r="D62" s="11"/>
      <c r="E62" s="11"/>
      <c r="F62" s="11"/>
      <c r="G62" s="11"/>
      <c r="H62" s="11"/>
      <c r="I62" s="11"/>
      <c r="J62" s="11"/>
      <c r="K62" s="11"/>
    </row>
  </sheetData>
  <mergeCells count="1">
    <mergeCell ref="A62:K6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6"/>
  <sheetViews>
    <sheetView view="pageBreakPreview" zoomScale="125" zoomScaleNormal="100" zoomScaleSheetLayoutView="125" workbookViewId="0">
      <selection activeCell="A6" sqref="A6:N6"/>
    </sheetView>
  </sheetViews>
  <sheetFormatPr defaultRowHeight="10.199999999999999" x14ac:dyDescent="0.2"/>
  <cols>
    <col min="1" max="1" width="13.5546875" style="1" customWidth="1"/>
    <col min="2" max="2" width="6" style="2" customWidth="1"/>
    <col min="3" max="14" width="5.6640625" style="2" customWidth="1"/>
    <col min="15" max="41" width="5.77734375" style="3" customWidth="1"/>
    <col min="42" max="16384" width="8.88671875" style="3"/>
  </cols>
  <sheetData>
    <row r="1" spans="1:14" x14ac:dyDescent="0.2">
      <c r="A1" s="1" t="s">
        <v>247</v>
      </c>
    </row>
    <row r="2" spans="1:14" s="6" customFormat="1" x14ac:dyDescent="0.2">
      <c r="A2" s="7" t="s">
        <v>67</v>
      </c>
      <c r="B2" s="8" t="s">
        <v>0</v>
      </c>
      <c r="C2" s="8" t="s">
        <v>55</v>
      </c>
      <c r="D2" s="8" t="s">
        <v>56</v>
      </c>
      <c r="E2" s="8" t="s">
        <v>57</v>
      </c>
      <c r="F2" s="8" t="s">
        <v>58</v>
      </c>
      <c r="G2" s="8" t="s">
        <v>59</v>
      </c>
      <c r="H2" s="8" t="s">
        <v>60</v>
      </c>
      <c r="I2" s="8" t="s">
        <v>61</v>
      </c>
      <c r="J2" s="8" t="s">
        <v>62</v>
      </c>
      <c r="K2" s="8" t="s">
        <v>63</v>
      </c>
      <c r="L2" s="8" t="s">
        <v>64</v>
      </c>
      <c r="M2" s="8" t="s">
        <v>65</v>
      </c>
      <c r="N2" s="9" t="s">
        <v>66</v>
      </c>
    </row>
    <row r="3" spans="1:14" x14ac:dyDescent="0.2">
      <c r="A3" s="1" t="s">
        <v>1</v>
      </c>
      <c r="B3" s="2">
        <f>SUM(C3:N3)</f>
        <v>5491</v>
      </c>
      <c r="C3" s="2">
        <f>C4+C5</f>
        <v>1018</v>
      </c>
      <c r="D3" s="2">
        <f t="shared" ref="D3:N3" si="0">D4+D5</f>
        <v>866</v>
      </c>
      <c r="E3" s="2">
        <f t="shared" si="0"/>
        <v>753</v>
      </c>
      <c r="F3" s="2">
        <f t="shared" si="0"/>
        <v>578</v>
      </c>
      <c r="G3" s="2">
        <f t="shared" si="0"/>
        <v>503</v>
      </c>
      <c r="H3" s="2">
        <f t="shared" si="0"/>
        <v>388</v>
      </c>
      <c r="I3" s="2">
        <f t="shared" si="0"/>
        <v>325</v>
      </c>
      <c r="J3" s="2">
        <f t="shared" si="0"/>
        <v>400</v>
      </c>
      <c r="K3" s="2">
        <f t="shared" si="0"/>
        <v>311</v>
      </c>
      <c r="L3" s="2">
        <f t="shared" si="0"/>
        <v>94</v>
      </c>
      <c r="M3" s="2">
        <f t="shared" si="0"/>
        <v>81</v>
      </c>
      <c r="N3" s="2">
        <f t="shared" si="0"/>
        <v>174</v>
      </c>
    </row>
    <row r="4" spans="1:14" x14ac:dyDescent="0.2">
      <c r="A4" s="1" t="s">
        <v>2</v>
      </c>
      <c r="B4" s="2">
        <f>SUM(C4:N4)</f>
        <v>2825</v>
      </c>
      <c r="C4" s="2">
        <v>536</v>
      </c>
      <c r="D4" s="2">
        <v>459</v>
      </c>
      <c r="E4" s="2">
        <v>373</v>
      </c>
      <c r="F4" s="2">
        <v>295</v>
      </c>
      <c r="G4" s="2">
        <v>240</v>
      </c>
      <c r="H4" s="2">
        <v>184</v>
      </c>
      <c r="I4" s="2">
        <v>193</v>
      </c>
      <c r="J4" s="2">
        <v>200</v>
      </c>
      <c r="K4" s="2">
        <v>153</v>
      </c>
      <c r="L4" s="2">
        <v>48</v>
      </c>
      <c r="M4" s="2">
        <v>44</v>
      </c>
      <c r="N4" s="2">
        <v>100</v>
      </c>
    </row>
    <row r="5" spans="1:14" x14ac:dyDescent="0.2">
      <c r="A5" s="1" t="s">
        <v>3</v>
      </c>
      <c r="B5" s="2">
        <f>SUM(C5:N5)</f>
        <v>2666</v>
      </c>
      <c r="C5" s="2">
        <v>482</v>
      </c>
      <c r="D5" s="2">
        <v>407</v>
      </c>
      <c r="E5" s="2">
        <v>380</v>
      </c>
      <c r="F5" s="2">
        <v>283</v>
      </c>
      <c r="G5" s="2">
        <v>263</v>
      </c>
      <c r="H5" s="2">
        <v>204</v>
      </c>
      <c r="I5" s="2">
        <v>132</v>
      </c>
      <c r="J5" s="2">
        <v>200</v>
      </c>
      <c r="K5" s="2">
        <v>158</v>
      </c>
      <c r="L5" s="2">
        <v>46</v>
      </c>
      <c r="M5" s="2">
        <v>37</v>
      </c>
      <c r="N5" s="2">
        <v>74</v>
      </c>
    </row>
    <row r="6" spans="1:14" x14ac:dyDescent="0.2">
      <c r="A6" s="11" t="s">
        <v>266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</sheetData>
  <mergeCells count="1">
    <mergeCell ref="A6:N6"/>
  </mergeCells>
  <phoneticPr fontId="0" type="noConversion"/>
  <pageMargins left="0.75" right="0.75" top="1" bottom="1" header="0.5" footer="0.5"/>
  <pageSetup scale="86" orientation="portrait" r:id="rId1"/>
  <headerFooter alignWithMargins="0"/>
  <rowBreaks count="1" manualBreakCount="1">
    <brk id="9" max="16383" man="1"/>
  </row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7FB3AB-B777-4714-B69C-352043010609}">
  <dimension ref="A1:K31"/>
  <sheetViews>
    <sheetView view="pageBreakPreview" zoomScale="125" zoomScaleNormal="100" zoomScaleSheetLayoutView="125" workbookViewId="0">
      <selection activeCell="I13" sqref="I13"/>
    </sheetView>
  </sheetViews>
  <sheetFormatPr defaultRowHeight="10.199999999999999" x14ac:dyDescent="0.2"/>
  <cols>
    <col min="1" max="1" width="20.33203125" style="4" customWidth="1"/>
    <col min="2" max="11" width="7" style="4" customWidth="1"/>
    <col min="12" max="16384" width="8.88671875" style="4"/>
  </cols>
  <sheetData>
    <row r="1" spans="1:11" s="3" customFormat="1" x14ac:dyDescent="0.2">
      <c r="A1" s="1" t="s">
        <v>265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 s="6" customFormat="1" x14ac:dyDescent="0.2">
      <c r="A2" s="7" t="s">
        <v>103</v>
      </c>
      <c r="B2" s="8" t="s">
        <v>0</v>
      </c>
      <c r="C2" s="8" t="s">
        <v>271</v>
      </c>
      <c r="D2" s="8" t="s">
        <v>59</v>
      </c>
      <c r="E2" s="8" t="s">
        <v>60</v>
      </c>
      <c r="F2" s="8" t="s">
        <v>61</v>
      </c>
      <c r="G2" s="8" t="s">
        <v>62</v>
      </c>
      <c r="H2" s="8" t="s">
        <v>63</v>
      </c>
      <c r="I2" s="8" t="s">
        <v>64</v>
      </c>
      <c r="J2" s="8" t="s">
        <v>65</v>
      </c>
      <c r="K2" s="9" t="s">
        <v>66</v>
      </c>
    </row>
    <row r="3" spans="1:11" s="3" customFormat="1" x14ac:dyDescent="0.2">
      <c r="A3" s="1" t="s">
        <v>102</v>
      </c>
      <c r="B3" s="2">
        <f>B12+B22</f>
        <v>688</v>
      </c>
      <c r="C3" s="2">
        <f t="shared" ref="C3:K3" si="0">C12+C22</f>
        <v>40</v>
      </c>
      <c r="D3" s="2">
        <f t="shared" si="0"/>
        <v>84</v>
      </c>
      <c r="E3" s="2">
        <f t="shared" si="0"/>
        <v>110</v>
      </c>
      <c r="F3" s="2">
        <f t="shared" si="0"/>
        <v>136</v>
      </c>
      <c r="G3" s="2">
        <f t="shared" si="0"/>
        <v>155</v>
      </c>
      <c r="H3" s="2">
        <f t="shared" si="0"/>
        <v>98</v>
      </c>
      <c r="I3" s="2">
        <f t="shared" si="0"/>
        <v>28</v>
      </c>
      <c r="J3" s="2">
        <f t="shared" si="0"/>
        <v>29</v>
      </c>
      <c r="K3" s="2">
        <f t="shared" si="0"/>
        <v>8</v>
      </c>
    </row>
    <row r="4" spans="1:11" s="3" customFormat="1" x14ac:dyDescent="0.2">
      <c r="A4" s="1" t="s">
        <v>104</v>
      </c>
      <c r="B4" s="2">
        <f t="shared" ref="B4:B10" si="1">B13+B23</f>
        <v>567</v>
      </c>
      <c r="C4" s="2">
        <f t="shared" ref="C4:K10" si="2">C13+C23</f>
        <v>9</v>
      </c>
      <c r="D4" s="2">
        <f t="shared" si="2"/>
        <v>54</v>
      </c>
      <c r="E4" s="2">
        <f t="shared" si="2"/>
        <v>105</v>
      </c>
      <c r="F4" s="2">
        <f t="shared" si="2"/>
        <v>135</v>
      </c>
      <c r="G4" s="2">
        <f t="shared" si="2"/>
        <v>146</v>
      </c>
      <c r="H4" s="2">
        <f t="shared" si="2"/>
        <v>88</v>
      </c>
      <c r="I4" s="2">
        <f t="shared" si="2"/>
        <v>9</v>
      </c>
      <c r="J4" s="2">
        <f t="shared" si="2"/>
        <v>14</v>
      </c>
      <c r="K4" s="2">
        <f t="shared" si="2"/>
        <v>7</v>
      </c>
    </row>
    <row r="5" spans="1:11" s="3" customFormat="1" x14ac:dyDescent="0.2">
      <c r="A5" s="1" t="s">
        <v>105</v>
      </c>
      <c r="B5" s="2">
        <f t="shared" si="1"/>
        <v>495</v>
      </c>
      <c r="C5" s="2">
        <f t="shared" si="2"/>
        <v>7</v>
      </c>
      <c r="D5" s="2">
        <f t="shared" si="2"/>
        <v>42</v>
      </c>
      <c r="E5" s="2">
        <f t="shared" si="2"/>
        <v>93</v>
      </c>
      <c r="F5" s="2">
        <f t="shared" si="2"/>
        <v>123</v>
      </c>
      <c r="G5" s="2">
        <f t="shared" si="2"/>
        <v>132</v>
      </c>
      <c r="H5" s="2">
        <f t="shared" si="2"/>
        <v>77</v>
      </c>
      <c r="I5" s="2">
        <f t="shared" si="2"/>
        <v>6</v>
      </c>
      <c r="J5" s="2">
        <f t="shared" si="2"/>
        <v>9</v>
      </c>
      <c r="K5" s="2">
        <f t="shared" si="2"/>
        <v>6</v>
      </c>
    </row>
    <row r="6" spans="1:11" s="3" customFormat="1" x14ac:dyDescent="0.2">
      <c r="A6" s="1" t="s">
        <v>106</v>
      </c>
      <c r="B6" s="2">
        <f t="shared" si="1"/>
        <v>37</v>
      </c>
      <c r="C6" s="2">
        <f t="shared" si="2"/>
        <v>2</v>
      </c>
      <c r="D6" s="2">
        <f t="shared" si="2"/>
        <v>5</v>
      </c>
      <c r="E6" s="2">
        <f t="shared" si="2"/>
        <v>4</v>
      </c>
      <c r="F6" s="2">
        <f t="shared" si="2"/>
        <v>6</v>
      </c>
      <c r="G6" s="2">
        <f t="shared" si="2"/>
        <v>8</v>
      </c>
      <c r="H6" s="2">
        <f t="shared" si="2"/>
        <v>8</v>
      </c>
      <c r="I6" s="2">
        <f t="shared" si="2"/>
        <v>1</v>
      </c>
      <c r="J6" s="2">
        <f t="shared" si="2"/>
        <v>2</v>
      </c>
      <c r="K6" s="2">
        <f t="shared" si="2"/>
        <v>1</v>
      </c>
    </row>
    <row r="7" spans="1:11" s="3" customFormat="1" x14ac:dyDescent="0.2">
      <c r="A7" s="1" t="s">
        <v>107</v>
      </c>
      <c r="B7" s="2">
        <f t="shared" si="1"/>
        <v>35</v>
      </c>
      <c r="C7" s="2">
        <f t="shared" si="2"/>
        <v>0</v>
      </c>
      <c r="D7" s="2">
        <f t="shared" si="2"/>
        <v>7</v>
      </c>
      <c r="E7" s="2">
        <f t="shared" si="2"/>
        <v>8</v>
      </c>
      <c r="F7" s="2">
        <f t="shared" si="2"/>
        <v>6</v>
      </c>
      <c r="G7" s="2">
        <f t="shared" si="2"/>
        <v>6</v>
      </c>
      <c r="H7" s="2">
        <f t="shared" si="2"/>
        <v>3</v>
      </c>
      <c r="I7" s="2">
        <f t="shared" si="2"/>
        <v>2</v>
      </c>
      <c r="J7" s="2">
        <f t="shared" si="2"/>
        <v>3</v>
      </c>
      <c r="K7" s="2">
        <f t="shared" si="2"/>
        <v>0</v>
      </c>
    </row>
    <row r="8" spans="1:11" s="3" customFormat="1" x14ac:dyDescent="0.2">
      <c r="A8" s="1" t="s">
        <v>108</v>
      </c>
      <c r="B8" s="2">
        <f t="shared" si="1"/>
        <v>535</v>
      </c>
      <c r="C8" s="2">
        <f t="shared" si="2"/>
        <v>9</v>
      </c>
      <c r="D8" s="2">
        <f t="shared" si="2"/>
        <v>51</v>
      </c>
      <c r="E8" s="2">
        <f t="shared" si="2"/>
        <v>98</v>
      </c>
      <c r="F8" s="2">
        <f t="shared" si="2"/>
        <v>130</v>
      </c>
      <c r="G8" s="2">
        <f t="shared" si="2"/>
        <v>143</v>
      </c>
      <c r="H8" s="2">
        <f t="shared" si="2"/>
        <v>82</v>
      </c>
      <c r="I8" s="2">
        <f t="shared" si="2"/>
        <v>7</v>
      </c>
      <c r="J8" s="2">
        <f t="shared" si="2"/>
        <v>10</v>
      </c>
      <c r="K8" s="2">
        <f t="shared" si="2"/>
        <v>5</v>
      </c>
    </row>
    <row r="9" spans="1:11" s="3" customFormat="1" x14ac:dyDescent="0.2">
      <c r="A9" s="1" t="s">
        <v>105</v>
      </c>
      <c r="B9" s="2">
        <f t="shared" si="1"/>
        <v>481</v>
      </c>
      <c r="C9" s="2">
        <f t="shared" si="2"/>
        <v>7</v>
      </c>
      <c r="D9" s="2">
        <f t="shared" si="2"/>
        <v>40</v>
      </c>
      <c r="E9" s="2">
        <f t="shared" si="2"/>
        <v>90</v>
      </c>
      <c r="F9" s="2">
        <f t="shared" si="2"/>
        <v>119</v>
      </c>
      <c r="G9" s="2">
        <f t="shared" si="2"/>
        <v>131</v>
      </c>
      <c r="H9" s="2">
        <f t="shared" si="2"/>
        <v>75</v>
      </c>
      <c r="I9" s="2">
        <f t="shared" si="2"/>
        <v>6</v>
      </c>
      <c r="J9" s="2">
        <f t="shared" si="2"/>
        <v>9</v>
      </c>
      <c r="K9" s="2">
        <f t="shared" si="2"/>
        <v>4</v>
      </c>
    </row>
    <row r="10" spans="1:11" s="3" customFormat="1" x14ac:dyDescent="0.2">
      <c r="A10" s="1" t="s">
        <v>109</v>
      </c>
      <c r="B10" s="2">
        <f t="shared" si="1"/>
        <v>216</v>
      </c>
      <c r="C10" s="2">
        <f t="shared" si="2"/>
        <v>31</v>
      </c>
      <c r="D10" s="2">
        <f t="shared" si="2"/>
        <v>33</v>
      </c>
      <c r="E10" s="2">
        <f t="shared" si="2"/>
        <v>6</v>
      </c>
      <c r="F10" s="2">
        <f t="shared" si="2"/>
        <v>1</v>
      </c>
      <c r="G10" s="2">
        <f t="shared" si="2"/>
        <v>99</v>
      </c>
      <c r="H10" s="2">
        <f t="shared" si="2"/>
        <v>11</v>
      </c>
      <c r="I10" s="2">
        <f t="shared" si="2"/>
        <v>19</v>
      </c>
      <c r="J10" s="2">
        <f t="shared" si="2"/>
        <v>15</v>
      </c>
      <c r="K10" s="2">
        <f t="shared" si="2"/>
        <v>1</v>
      </c>
    </row>
    <row r="11" spans="1:11" s="3" customFormat="1" x14ac:dyDescent="0.2">
      <c r="A11" s="1"/>
      <c r="B11" s="2"/>
      <c r="C11" s="2"/>
      <c r="D11" s="2"/>
      <c r="E11" s="2"/>
      <c r="F11" s="2"/>
      <c r="G11" s="2"/>
      <c r="H11" s="2"/>
      <c r="I11" s="2"/>
      <c r="J11" s="2"/>
      <c r="K11" s="2"/>
    </row>
    <row r="12" spans="1:11" s="3" customFormat="1" x14ac:dyDescent="0.2">
      <c r="A12" s="1" t="s">
        <v>86</v>
      </c>
      <c r="B12" s="2">
        <f>SUM(C12:K12)</f>
        <v>490</v>
      </c>
      <c r="C12" s="2">
        <v>13</v>
      </c>
      <c r="D12" s="2">
        <v>46</v>
      </c>
      <c r="E12" s="2">
        <v>80</v>
      </c>
      <c r="F12" s="2">
        <v>118</v>
      </c>
      <c r="G12" s="2">
        <v>129</v>
      </c>
      <c r="H12" s="2">
        <v>77</v>
      </c>
      <c r="I12" s="2">
        <v>7</v>
      </c>
      <c r="J12" s="2">
        <v>14</v>
      </c>
      <c r="K12" s="2">
        <v>6</v>
      </c>
    </row>
    <row r="13" spans="1:11" s="3" customFormat="1" x14ac:dyDescent="0.2">
      <c r="A13" s="1" t="s">
        <v>104</v>
      </c>
      <c r="B13" s="2">
        <f t="shared" ref="B13:B19" si="3">SUM(C13:K13)</f>
        <v>478</v>
      </c>
      <c r="C13" s="2">
        <v>7</v>
      </c>
      <c r="D13" s="2">
        <v>42</v>
      </c>
      <c r="E13" s="2">
        <v>79</v>
      </c>
      <c r="F13" s="2">
        <v>118</v>
      </c>
      <c r="G13" s="2">
        <v>129</v>
      </c>
      <c r="H13" s="2">
        <v>77</v>
      </c>
      <c r="I13" s="2">
        <v>7</v>
      </c>
      <c r="J13" s="2">
        <v>13</v>
      </c>
      <c r="K13" s="2">
        <v>6</v>
      </c>
    </row>
    <row r="14" spans="1:11" s="3" customFormat="1" x14ac:dyDescent="0.2">
      <c r="A14" s="1" t="s">
        <v>105</v>
      </c>
      <c r="B14" s="2">
        <f t="shared" si="3"/>
        <v>425</v>
      </c>
      <c r="C14" s="2">
        <v>5</v>
      </c>
      <c r="D14" s="2">
        <v>33</v>
      </c>
      <c r="E14" s="2">
        <v>68</v>
      </c>
      <c r="F14" s="2">
        <v>109</v>
      </c>
      <c r="G14" s="2">
        <v>121</v>
      </c>
      <c r="H14" s="2">
        <v>69</v>
      </c>
      <c r="I14" s="2">
        <v>6</v>
      </c>
      <c r="J14" s="2">
        <v>9</v>
      </c>
      <c r="K14" s="2">
        <v>5</v>
      </c>
    </row>
    <row r="15" spans="1:11" s="3" customFormat="1" x14ac:dyDescent="0.2">
      <c r="A15" s="1" t="s">
        <v>106</v>
      </c>
      <c r="B15" s="2">
        <f t="shared" si="3"/>
        <v>29</v>
      </c>
      <c r="C15" s="2">
        <v>2</v>
      </c>
      <c r="D15" s="2">
        <v>4</v>
      </c>
      <c r="E15" s="2">
        <v>4</v>
      </c>
      <c r="F15" s="2">
        <v>4</v>
      </c>
      <c r="G15" s="2">
        <v>6</v>
      </c>
      <c r="H15" s="2">
        <v>6</v>
      </c>
      <c r="I15" s="2">
        <v>0</v>
      </c>
      <c r="J15" s="2">
        <v>2</v>
      </c>
      <c r="K15" s="2">
        <v>1</v>
      </c>
    </row>
    <row r="16" spans="1:11" s="3" customFormat="1" x14ac:dyDescent="0.2">
      <c r="A16" s="1" t="s">
        <v>107</v>
      </c>
      <c r="B16" s="2">
        <f t="shared" si="3"/>
        <v>24</v>
      </c>
      <c r="C16" s="2">
        <v>0</v>
      </c>
      <c r="D16" s="2">
        <v>5</v>
      </c>
      <c r="E16" s="2">
        <v>7</v>
      </c>
      <c r="F16" s="2">
        <v>5</v>
      </c>
      <c r="G16" s="2">
        <v>2</v>
      </c>
      <c r="H16" s="2">
        <v>2</v>
      </c>
      <c r="I16" s="2">
        <v>1</v>
      </c>
      <c r="J16" s="2">
        <v>2</v>
      </c>
      <c r="K16" s="2">
        <v>0</v>
      </c>
    </row>
    <row r="17" spans="1:11" s="3" customFormat="1" x14ac:dyDescent="0.2">
      <c r="A17" s="1" t="s">
        <v>108</v>
      </c>
      <c r="B17" s="2">
        <f t="shared" si="3"/>
        <v>457</v>
      </c>
      <c r="C17" s="2">
        <v>7</v>
      </c>
      <c r="D17" s="2">
        <v>40</v>
      </c>
      <c r="E17" s="2">
        <v>73</v>
      </c>
      <c r="F17" s="2">
        <v>114</v>
      </c>
      <c r="G17" s="2">
        <v>128</v>
      </c>
      <c r="H17" s="2">
        <v>75</v>
      </c>
      <c r="I17" s="2">
        <v>6</v>
      </c>
      <c r="J17" s="2">
        <v>10</v>
      </c>
      <c r="K17" s="2">
        <v>4</v>
      </c>
    </row>
    <row r="18" spans="1:11" s="3" customFormat="1" x14ac:dyDescent="0.2">
      <c r="A18" s="1" t="s">
        <v>105</v>
      </c>
      <c r="B18" s="2">
        <f t="shared" si="3"/>
        <v>415</v>
      </c>
      <c r="C18" s="2">
        <v>5</v>
      </c>
      <c r="D18" s="2">
        <v>31</v>
      </c>
      <c r="E18" s="2">
        <v>65</v>
      </c>
      <c r="F18" s="2">
        <v>106</v>
      </c>
      <c r="G18" s="2">
        <v>121</v>
      </c>
      <c r="H18" s="2">
        <v>69</v>
      </c>
      <c r="I18" s="2">
        <v>6</v>
      </c>
      <c r="J18" s="2">
        <v>9</v>
      </c>
      <c r="K18" s="2">
        <v>3</v>
      </c>
    </row>
    <row r="19" spans="1:11" s="3" customFormat="1" x14ac:dyDescent="0.2">
      <c r="A19" s="1" t="s">
        <v>109</v>
      </c>
      <c r="B19" s="2">
        <f t="shared" si="3"/>
        <v>107</v>
      </c>
      <c r="C19" s="2">
        <v>6</v>
      </c>
      <c r="D19" s="2">
        <v>7</v>
      </c>
      <c r="E19" s="2">
        <v>2</v>
      </c>
      <c r="F19" s="2">
        <v>0</v>
      </c>
      <c r="G19" s="2">
        <v>90</v>
      </c>
      <c r="H19" s="2">
        <v>1</v>
      </c>
      <c r="I19" s="2">
        <v>0</v>
      </c>
      <c r="J19" s="2">
        <v>1</v>
      </c>
      <c r="K19" s="2">
        <v>0</v>
      </c>
    </row>
    <row r="20" spans="1:11" s="3" customFormat="1" x14ac:dyDescent="0.2">
      <c r="A20" s="1" t="s">
        <v>110</v>
      </c>
      <c r="B20" s="10">
        <v>42.4</v>
      </c>
      <c r="C20" s="10">
        <v>52</v>
      </c>
      <c r="D20" s="10">
        <v>44</v>
      </c>
      <c r="E20" s="10">
        <v>23</v>
      </c>
      <c r="F20" s="10">
        <v>0</v>
      </c>
      <c r="G20" s="10">
        <v>0</v>
      </c>
      <c r="H20" s="10">
        <v>2</v>
      </c>
      <c r="I20" s="10">
        <v>0</v>
      </c>
      <c r="J20" s="10">
        <v>52</v>
      </c>
      <c r="K20" s="10">
        <v>0</v>
      </c>
    </row>
    <row r="21" spans="1:11" s="3" customFormat="1" x14ac:dyDescent="0.2">
      <c r="A21" s="1"/>
      <c r="B21" s="2"/>
      <c r="C21" s="2"/>
      <c r="D21" s="2"/>
      <c r="E21" s="2"/>
      <c r="F21" s="2"/>
      <c r="G21" s="2"/>
      <c r="H21" s="2"/>
      <c r="I21" s="2"/>
      <c r="J21" s="2"/>
      <c r="K21" s="2"/>
    </row>
    <row r="22" spans="1:11" s="3" customFormat="1" x14ac:dyDescent="0.2">
      <c r="A22" s="1" t="s">
        <v>85</v>
      </c>
      <c r="B22" s="2">
        <f>SUM(C22:K22)</f>
        <v>198</v>
      </c>
      <c r="C22" s="2">
        <v>27</v>
      </c>
      <c r="D22" s="2">
        <v>38</v>
      </c>
      <c r="E22" s="2">
        <v>30</v>
      </c>
      <c r="F22" s="2">
        <v>18</v>
      </c>
      <c r="G22" s="2">
        <v>26</v>
      </c>
      <c r="H22" s="2">
        <v>21</v>
      </c>
      <c r="I22" s="2">
        <v>21</v>
      </c>
      <c r="J22" s="2">
        <v>15</v>
      </c>
      <c r="K22" s="2">
        <v>2</v>
      </c>
    </row>
    <row r="23" spans="1:11" s="3" customFormat="1" x14ac:dyDescent="0.2">
      <c r="A23" s="1" t="s">
        <v>104</v>
      </c>
      <c r="B23" s="2">
        <f t="shared" ref="B23:B29" si="4">SUM(C23:K23)</f>
        <v>89</v>
      </c>
      <c r="C23" s="2">
        <v>2</v>
      </c>
      <c r="D23" s="2">
        <v>12</v>
      </c>
      <c r="E23" s="2">
        <v>26</v>
      </c>
      <c r="F23" s="2">
        <v>17</v>
      </c>
      <c r="G23" s="2">
        <v>17</v>
      </c>
      <c r="H23" s="2">
        <v>11</v>
      </c>
      <c r="I23" s="2">
        <v>2</v>
      </c>
      <c r="J23" s="2">
        <v>1</v>
      </c>
      <c r="K23" s="2">
        <v>1</v>
      </c>
    </row>
    <row r="24" spans="1:11" s="3" customFormat="1" x14ac:dyDescent="0.2">
      <c r="A24" s="1" t="s">
        <v>105</v>
      </c>
      <c r="B24" s="2">
        <f t="shared" si="4"/>
        <v>70</v>
      </c>
      <c r="C24" s="2">
        <v>2</v>
      </c>
      <c r="D24" s="2">
        <v>9</v>
      </c>
      <c r="E24" s="2">
        <v>25</v>
      </c>
      <c r="F24" s="2">
        <v>14</v>
      </c>
      <c r="G24" s="2">
        <v>11</v>
      </c>
      <c r="H24" s="2">
        <v>8</v>
      </c>
      <c r="I24" s="2">
        <v>0</v>
      </c>
      <c r="J24" s="2">
        <v>0</v>
      </c>
      <c r="K24" s="2">
        <v>1</v>
      </c>
    </row>
    <row r="25" spans="1:11" s="3" customFormat="1" x14ac:dyDescent="0.2">
      <c r="A25" s="1" t="s">
        <v>106</v>
      </c>
      <c r="B25" s="2">
        <f t="shared" si="4"/>
        <v>8</v>
      </c>
      <c r="C25" s="2">
        <v>0</v>
      </c>
      <c r="D25" s="2">
        <v>1</v>
      </c>
      <c r="E25" s="2">
        <v>0</v>
      </c>
      <c r="F25" s="2">
        <v>2</v>
      </c>
      <c r="G25" s="2">
        <v>2</v>
      </c>
      <c r="H25" s="2">
        <v>2</v>
      </c>
      <c r="I25" s="2">
        <v>1</v>
      </c>
      <c r="J25" s="2">
        <v>0</v>
      </c>
      <c r="K25" s="2">
        <v>0</v>
      </c>
    </row>
    <row r="26" spans="1:11" s="3" customFormat="1" x14ac:dyDescent="0.2">
      <c r="A26" s="1" t="s">
        <v>107</v>
      </c>
      <c r="B26" s="2">
        <f t="shared" si="4"/>
        <v>11</v>
      </c>
      <c r="C26" s="2">
        <v>0</v>
      </c>
      <c r="D26" s="2">
        <v>2</v>
      </c>
      <c r="E26" s="2">
        <v>1</v>
      </c>
      <c r="F26" s="2">
        <v>1</v>
      </c>
      <c r="G26" s="2">
        <v>4</v>
      </c>
      <c r="H26" s="2">
        <v>1</v>
      </c>
      <c r="I26" s="2">
        <v>1</v>
      </c>
      <c r="J26" s="2">
        <v>1</v>
      </c>
      <c r="K26" s="2">
        <v>0</v>
      </c>
    </row>
    <row r="27" spans="1:11" s="3" customFormat="1" x14ac:dyDescent="0.2">
      <c r="A27" s="1" t="s">
        <v>108</v>
      </c>
      <c r="B27" s="2">
        <f t="shared" si="4"/>
        <v>78</v>
      </c>
      <c r="C27" s="2">
        <v>2</v>
      </c>
      <c r="D27" s="2">
        <v>11</v>
      </c>
      <c r="E27" s="2">
        <v>25</v>
      </c>
      <c r="F27" s="2">
        <v>16</v>
      </c>
      <c r="G27" s="2">
        <v>15</v>
      </c>
      <c r="H27" s="2">
        <v>7</v>
      </c>
      <c r="I27" s="2">
        <v>1</v>
      </c>
      <c r="J27" s="2">
        <v>0</v>
      </c>
      <c r="K27" s="2">
        <v>1</v>
      </c>
    </row>
    <row r="28" spans="1:11" s="3" customFormat="1" x14ac:dyDescent="0.2">
      <c r="A28" s="1" t="s">
        <v>105</v>
      </c>
      <c r="B28" s="2">
        <f t="shared" si="4"/>
        <v>66</v>
      </c>
      <c r="C28" s="2">
        <v>2</v>
      </c>
      <c r="D28" s="2">
        <v>9</v>
      </c>
      <c r="E28" s="2">
        <v>25</v>
      </c>
      <c r="F28" s="2">
        <v>13</v>
      </c>
      <c r="G28" s="2">
        <v>10</v>
      </c>
      <c r="H28" s="2">
        <v>6</v>
      </c>
      <c r="I28" s="2">
        <v>0</v>
      </c>
      <c r="J28" s="2">
        <v>0</v>
      </c>
      <c r="K28" s="2">
        <v>1</v>
      </c>
    </row>
    <row r="29" spans="1:11" s="3" customFormat="1" x14ac:dyDescent="0.2">
      <c r="A29" s="1" t="s">
        <v>109</v>
      </c>
      <c r="B29" s="2">
        <f t="shared" si="4"/>
        <v>109</v>
      </c>
      <c r="C29" s="2">
        <v>25</v>
      </c>
      <c r="D29" s="2">
        <v>26</v>
      </c>
      <c r="E29" s="2">
        <v>4</v>
      </c>
      <c r="F29" s="2">
        <v>1</v>
      </c>
      <c r="G29" s="2">
        <v>9</v>
      </c>
      <c r="H29" s="2">
        <v>10</v>
      </c>
      <c r="I29" s="2">
        <v>19</v>
      </c>
      <c r="J29" s="2">
        <v>14</v>
      </c>
      <c r="K29" s="2">
        <v>1</v>
      </c>
    </row>
    <row r="30" spans="1:11" s="3" customFormat="1" x14ac:dyDescent="0.2">
      <c r="A30" s="1" t="s">
        <v>110</v>
      </c>
      <c r="B30" s="10">
        <v>32.799999999999997</v>
      </c>
      <c r="C30" s="10">
        <v>12</v>
      </c>
      <c r="D30" s="10">
        <v>12</v>
      </c>
      <c r="E30" s="10">
        <v>52</v>
      </c>
      <c r="F30" s="10">
        <v>52</v>
      </c>
      <c r="G30" s="10">
        <v>52</v>
      </c>
      <c r="H30" s="10">
        <v>52</v>
      </c>
      <c r="I30" s="10">
        <v>52</v>
      </c>
      <c r="J30" s="10">
        <v>52</v>
      </c>
      <c r="K30" s="10">
        <v>2</v>
      </c>
    </row>
    <row r="31" spans="1:11" s="3" customFormat="1" x14ac:dyDescent="0.2">
      <c r="A31" s="11" t="s">
        <v>266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</row>
  </sheetData>
  <mergeCells count="1">
    <mergeCell ref="A31:K3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25"/>
  <sheetViews>
    <sheetView view="pageBreakPreview" zoomScale="125" zoomScaleNormal="100" zoomScaleSheetLayoutView="125" workbookViewId="0">
      <selection activeCell="G4" sqref="G4:N4"/>
    </sheetView>
  </sheetViews>
  <sheetFormatPr defaultRowHeight="10.199999999999999" x14ac:dyDescent="0.2"/>
  <cols>
    <col min="1" max="1" width="14.77734375" style="4" customWidth="1"/>
    <col min="2" max="2" width="6.77734375" style="4" customWidth="1"/>
    <col min="3" max="14" width="5.6640625" style="4" customWidth="1"/>
    <col min="15" max="16384" width="8.88671875" style="4"/>
  </cols>
  <sheetData>
    <row r="1" spans="1:14" s="3" customFormat="1" x14ac:dyDescent="0.2">
      <c r="A1" s="1" t="s">
        <v>248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s="6" customFormat="1" x14ac:dyDescent="0.2">
      <c r="A2" s="7" t="s">
        <v>69</v>
      </c>
      <c r="B2" s="8" t="s">
        <v>0</v>
      </c>
      <c r="C2" s="8" t="s">
        <v>55</v>
      </c>
      <c r="D2" s="8" t="s">
        <v>56</v>
      </c>
      <c r="E2" s="8" t="s">
        <v>57</v>
      </c>
      <c r="F2" s="8" t="s">
        <v>58</v>
      </c>
      <c r="G2" s="8" t="s">
        <v>59</v>
      </c>
      <c r="H2" s="8" t="s">
        <v>60</v>
      </c>
      <c r="I2" s="8" t="s">
        <v>61</v>
      </c>
      <c r="J2" s="8" t="s">
        <v>62</v>
      </c>
      <c r="K2" s="8" t="s">
        <v>63</v>
      </c>
      <c r="L2" s="8" t="s">
        <v>64</v>
      </c>
      <c r="M2" s="8" t="s">
        <v>65</v>
      </c>
      <c r="N2" s="9" t="s">
        <v>66</v>
      </c>
    </row>
    <row r="3" spans="1:14" s="3" customFormat="1" x14ac:dyDescent="0.2">
      <c r="A3" s="1" t="s">
        <v>216</v>
      </c>
      <c r="B3" s="2">
        <f t="shared" ref="B3:E3" si="0">B4+SUM(B8:B13)</f>
        <v>5429</v>
      </c>
      <c r="C3" s="2">
        <f t="shared" si="0"/>
        <v>1016</v>
      </c>
      <c r="D3" s="2">
        <f t="shared" si="0"/>
        <v>863</v>
      </c>
      <c r="E3" s="2">
        <f t="shared" si="0"/>
        <v>749</v>
      </c>
      <c r="F3" s="2">
        <f>F4+SUM(F8:F13)</f>
        <v>574</v>
      </c>
      <c r="G3" s="2">
        <f t="shared" ref="G3:N3" si="1">G4+SUM(G8:G13)</f>
        <v>500</v>
      </c>
      <c r="H3" s="2">
        <f t="shared" si="1"/>
        <v>383</v>
      </c>
      <c r="I3" s="2">
        <f t="shared" si="1"/>
        <v>315</v>
      </c>
      <c r="J3" s="2">
        <f t="shared" si="1"/>
        <v>378</v>
      </c>
      <c r="K3" s="2">
        <f t="shared" si="1"/>
        <v>303</v>
      </c>
      <c r="L3" s="2">
        <f t="shared" si="1"/>
        <v>94</v>
      </c>
      <c r="M3" s="2">
        <f t="shared" si="1"/>
        <v>81</v>
      </c>
      <c r="N3" s="2">
        <f t="shared" si="1"/>
        <v>173</v>
      </c>
    </row>
    <row r="4" spans="1:14" s="3" customFormat="1" x14ac:dyDescent="0.2">
      <c r="A4" s="1" t="s">
        <v>4</v>
      </c>
      <c r="B4" s="2">
        <f>SUM(C4:N4)</f>
        <v>580</v>
      </c>
      <c r="C4" s="2">
        <f t="shared" ref="C4:E4" si="2">SUM(C5:C7)</f>
        <v>0</v>
      </c>
      <c r="D4" s="2">
        <f t="shared" si="2"/>
        <v>0</v>
      </c>
      <c r="E4" s="2">
        <f t="shared" si="2"/>
        <v>0</v>
      </c>
      <c r="F4" s="3">
        <f>SUM(F5:F7)</f>
        <v>0</v>
      </c>
      <c r="G4" s="3">
        <f>SUM(G5:G7)</f>
        <v>6</v>
      </c>
      <c r="H4" s="3">
        <f t="shared" ref="H4:N4" si="3">SUM(H5:H7)</f>
        <v>42</v>
      </c>
      <c r="I4" s="3">
        <f t="shared" si="3"/>
        <v>78</v>
      </c>
      <c r="J4" s="3">
        <f t="shared" si="3"/>
        <v>140</v>
      </c>
      <c r="K4" s="3">
        <f t="shared" si="3"/>
        <v>143</v>
      </c>
      <c r="L4" s="3">
        <f t="shared" si="3"/>
        <v>48</v>
      </c>
      <c r="M4" s="3">
        <f t="shared" si="3"/>
        <v>42</v>
      </c>
      <c r="N4" s="3">
        <f t="shared" si="3"/>
        <v>81</v>
      </c>
    </row>
    <row r="5" spans="1:14" s="3" customFormat="1" x14ac:dyDescent="0.2">
      <c r="A5" s="1" t="s">
        <v>202</v>
      </c>
      <c r="B5" s="2">
        <f t="shared" ref="B5:B13" si="4">SUM(C5:N5)</f>
        <v>560</v>
      </c>
      <c r="C5" s="2">
        <v>0</v>
      </c>
      <c r="D5" s="2">
        <v>0</v>
      </c>
      <c r="E5" s="2">
        <v>0</v>
      </c>
      <c r="F5" s="2">
        <v>0</v>
      </c>
      <c r="G5" s="2">
        <v>5</v>
      </c>
      <c r="H5" s="2">
        <v>38</v>
      </c>
      <c r="I5" s="2">
        <v>76</v>
      </c>
      <c r="J5" s="2">
        <v>139</v>
      </c>
      <c r="K5" s="2">
        <v>137</v>
      </c>
      <c r="L5" s="2">
        <v>48</v>
      </c>
      <c r="M5" s="2">
        <v>40</v>
      </c>
      <c r="N5" s="2">
        <v>77</v>
      </c>
    </row>
    <row r="6" spans="1:14" s="3" customFormat="1" x14ac:dyDescent="0.2">
      <c r="A6" s="1" t="s">
        <v>203</v>
      </c>
      <c r="B6" s="2">
        <f t="shared" si="4"/>
        <v>16</v>
      </c>
      <c r="C6" s="2">
        <v>0</v>
      </c>
      <c r="D6" s="2">
        <v>0</v>
      </c>
      <c r="E6" s="2">
        <v>0</v>
      </c>
      <c r="F6" s="2">
        <v>0</v>
      </c>
      <c r="G6" s="2">
        <v>1</v>
      </c>
      <c r="H6" s="2">
        <v>4</v>
      </c>
      <c r="I6" s="2">
        <v>2</v>
      </c>
      <c r="J6" s="2">
        <v>1</v>
      </c>
      <c r="K6" s="2">
        <v>5</v>
      </c>
      <c r="L6" s="2">
        <v>0</v>
      </c>
      <c r="M6" s="2">
        <v>2</v>
      </c>
      <c r="N6" s="2">
        <v>1</v>
      </c>
    </row>
    <row r="7" spans="1:14" s="3" customFormat="1" x14ac:dyDescent="0.2">
      <c r="A7" s="1" t="s">
        <v>204</v>
      </c>
      <c r="B7" s="2">
        <f t="shared" si="4"/>
        <v>4</v>
      </c>
      <c r="C7" s="2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">
        <v>0</v>
      </c>
      <c r="J7" s="2">
        <v>0</v>
      </c>
      <c r="K7" s="2">
        <v>1</v>
      </c>
      <c r="L7" s="2">
        <v>0</v>
      </c>
      <c r="M7" s="2">
        <v>0</v>
      </c>
      <c r="N7" s="2">
        <v>3</v>
      </c>
    </row>
    <row r="8" spans="1:14" s="3" customFormat="1" x14ac:dyDescent="0.2">
      <c r="A8" s="1" t="s">
        <v>5</v>
      </c>
      <c r="B8" s="2">
        <f>SUM(C8:N8)</f>
        <v>494</v>
      </c>
      <c r="C8" s="2">
        <v>0</v>
      </c>
      <c r="D8" s="2">
        <v>0</v>
      </c>
      <c r="E8" s="2">
        <v>0</v>
      </c>
      <c r="F8" s="2">
        <v>2</v>
      </c>
      <c r="G8" s="2">
        <v>24</v>
      </c>
      <c r="H8" s="2">
        <v>46</v>
      </c>
      <c r="I8" s="2">
        <v>68</v>
      </c>
      <c r="J8" s="2">
        <v>141</v>
      </c>
      <c r="K8" s="2">
        <v>122</v>
      </c>
      <c r="L8" s="2">
        <v>30</v>
      </c>
      <c r="M8" s="2">
        <v>26</v>
      </c>
      <c r="N8" s="2">
        <v>35</v>
      </c>
    </row>
    <row r="9" spans="1:14" s="3" customFormat="1" x14ac:dyDescent="0.2">
      <c r="A9" s="1" t="s">
        <v>193</v>
      </c>
      <c r="B9" s="2">
        <f t="shared" si="4"/>
        <v>2715</v>
      </c>
      <c r="C9" s="2">
        <v>522</v>
      </c>
      <c r="D9" s="2">
        <v>569</v>
      </c>
      <c r="E9" s="2">
        <v>583</v>
      </c>
      <c r="F9" s="2">
        <v>431</v>
      </c>
      <c r="G9" s="2">
        <v>307</v>
      </c>
      <c r="H9" s="2">
        <v>159</v>
      </c>
      <c r="I9" s="2">
        <v>87</v>
      </c>
      <c r="J9" s="2">
        <v>50</v>
      </c>
      <c r="K9" s="2">
        <v>6</v>
      </c>
      <c r="L9" s="2">
        <v>1</v>
      </c>
      <c r="M9" s="2">
        <v>0</v>
      </c>
      <c r="N9" s="2">
        <v>0</v>
      </c>
    </row>
    <row r="10" spans="1:14" s="3" customFormat="1" x14ac:dyDescent="0.2">
      <c r="A10" s="1" t="s">
        <v>194</v>
      </c>
      <c r="B10" s="2">
        <f t="shared" si="4"/>
        <v>759</v>
      </c>
      <c r="C10" s="2">
        <v>397</v>
      </c>
      <c r="D10" s="2">
        <v>216</v>
      </c>
      <c r="E10" s="2">
        <v>89</v>
      </c>
      <c r="F10" s="2">
        <v>39</v>
      </c>
      <c r="G10" s="2">
        <v>15</v>
      </c>
      <c r="H10" s="2">
        <v>1</v>
      </c>
      <c r="I10" s="2">
        <v>2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</row>
    <row r="11" spans="1:14" s="3" customFormat="1" x14ac:dyDescent="0.2">
      <c r="A11" s="1" t="s">
        <v>195</v>
      </c>
      <c r="B11" s="2">
        <f t="shared" si="4"/>
        <v>52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1</v>
      </c>
      <c r="K11" s="2">
        <v>4</v>
      </c>
      <c r="L11" s="2">
        <v>9</v>
      </c>
      <c r="M11" s="2">
        <v>6</v>
      </c>
      <c r="N11" s="2">
        <v>32</v>
      </c>
    </row>
    <row r="12" spans="1:14" x14ac:dyDescent="0.2">
      <c r="A12" s="4" t="s">
        <v>6</v>
      </c>
      <c r="B12" s="2">
        <f t="shared" si="4"/>
        <v>765</v>
      </c>
      <c r="C12" s="4">
        <v>93</v>
      </c>
      <c r="D12" s="4">
        <v>76</v>
      </c>
      <c r="E12" s="4">
        <v>70</v>
      </c>
      <c r="F12" s="4">
        <v>90</v>
      </c>
      <c r="G12" s="4">
        <v>134</v>
      </c>
      <c r="H12" s="4">
        <v>126</v>
      </c>
      <c r="I12" s="4">
        <v>77</v>
      </c>
      <c r="J12" s="4">
        <v>42</v>
      </c>
      <c r="K12" s="4">
        <v>24</v>
      </c>
      <c r="L12" s="4">
        <v>5</v>
      </c>
      <c r="M12" s="4">
        <v>5</v>
      </c>
      <c r="N12" s="4">
        <v>23</v>
      </c>
    </row>
    <row r="13" spans="1:14" s="3" customFormat="1" x14ac:dyDescent="0.2">
      <c r="A13" s="1" t="s">
        <v>196</v>
      </c>
      <c r="B13" s="2">
        <f t="shared" si="4"/>
        <v>64</v>
      </c>
      <c r="C13" s="2">
        <v>4</v>
      </c>
      <c r="D13" s="2">
        <v>2</v>
      </c>
      <c r="E13" s="2">
        <v>7</v>
      </c>
      <c r="F13" s="2">
        <v>12</v>
      </c>
      <c r="G13" s="2">
        <v>14</v>
      </c>
      <c r="H13" s="2">
        <v>9</v>
      </c>
      <c r="I13" s="2">
        <v>3</v>
      </c>
      <c r="J13" s="2">
        <v>4</v>
      </c>
      <c r="K13" s="2">
        <v>4</v>
      </c>
      <c r="L13" s="2">
        <v>1</v>
      </c>
      <c r="M13" s="2">
        <v>2</v>
      </c>
      <c r="N13" s="2">
        <v>2</v>
      </c>
    </row>
    <row r="14" spans="1:14" s="3" customFormat="1" x14ac:dyDescent="0.2">
      <c r="A14" s="1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</row>
    <row r="15" spans="1:14" s="3" customFormat="1" x14ac:dyDescent="0.2">
      <c r="A15" s="1" t="s">
        <v>197</v>
      </c>
      <c r="B15" s="2">
        <f>SUM(B16:B22)</f>
        <v>62</v>
      </c>
      <c r="C15" s="2">
        <f>SUM(C17:C22)</f>
        <v>2</v>
      </c>
      <c r="D15" s="2">
        <f t="shared" ref="D15:N15" si="5">SUM(D17:D22)</f>
        <v>3</v>
      </c>
      <c r="E15" s="2">
        <f t="shared" si="5"/>
        <v>4</v>
      </c>
      <c r="F15" s="2">
        <f t="shared" si="5"/>
        <v>4</v>
      </c>
      <c r="G15" s="2">
        <f t="shared" si="5"/>
        <v>3</v>
      </c>
      <c r="H15" s="2">
        <f t="shared" si="5"/>
        <v>5</v>
      </c>
      <c r="I15" s="2">
        <f t="shared" si="5"/>
        <v>10</v>
      </c>
      <c r="J15" s="2">
        <f t="shared" si="5"/>
        <v>22</v>
      </c>
      <c r="K15" s="2">
        <f t="shared" si="5"/>
        <v>8</v>
      </c>
      <c r="L15" s="2">
        <f t="shared" si="5"/>
        <v>0</v>
      </c>
      <c r="M15" s="2">
        <f t="shared" si="5"/>
        <v>0</v>
      </c>
      <c r="N15" s="2">
        <f t="shared" si="5"/>
        <v>1</v>
      </c>
    </row>
    <row r="16" spans="1:14" s="3" customFormat="1" x14ac:dyDescent="0.2">
      <c r="A16" s="1" t="s">
        <v>244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</row>
    <row r="17" spans="1:14" s="3" customFormat="1" x14ac:dyDescent="0.2">
      <c r="A17" s="1" t="s">
        <v>245</v>
      </c>
      <c r="B17" s="2">
        <f t="shared" ref="B17:B18" si="6">SUM(C17:N17)</f>
        <v>0</v>
      </c>
      <c r="C17" s="2">
        <v>0</v>
      </c>
      <c r="D17" s="2">
        <v>0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</row>
    <row r="18" spans="1:14" s="3" customFormat="1" x14ac:dyDescent="0.2">
      <c r="A18" s="1" t="s">
        <v>246</v>
      </c>
      <c r="B18" s="2">
        <f t="shared" si="6"/>
        <v>0</v>
      </c>
      <c r="C18" s="2">
        <v>0</v>
      </c>
      <c r="D18" s="2">
        <v>0</v>
      </c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2">
        <v>0</v>
      </c>
    </row>
    <row r="19" spans="1:14" s="3" customFormat="1" x14ac:dyDescent="0.2">
      <c r="A19" s="1" t="s">
        <v>198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</row>
    <row r="20" spans="1:14" s="3" customFormat="1" x14ac:dyDescent="0.2">
      <c r="A20" s="1" t="s">
        <v>199</v>
      </c>
      <c r="B20" s="2">
        <f t="shared" ref="B20:B22" si="7">SUM(C20:N20)</f>
        <v>0</v>
      </c>
      <c r="C20" s="2">
        <v>0</v>
      </c>
      <c r="D20" s="2">
        <v>0</v>
      </c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</row>
    <row r="21" spans="1:14" s="3" customFormat="1" x14ac:dyDescent="0.2">
      <c r="A21" s="1" t="s">
        <v>200</v>
      </c>
      <c r="B21" s="2">
        <f t="shared" si="7"/>
        <v>0</v>
      </c>
      <c r="C21" s="2">
        <v>0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</row>
    <row r="22" spans="1:14" s="3" customFormat="1" x14ac:dyDescent="0.2">
      <c r="A22" s="1" t="s">
        <v>201</v>
      </c>
      <c r="B22" s="2">
        <f t="shared" si="7"/>
        <v>62</v>
      </c>
      <c r="C22" s="2">
        <v>2</v>
      </c>
      <c r="D22" s="2">
        <v>3</v>
      </c>
      <c r="E22" s="2">
        <v>4</v>
      </c>
      <c r="F22" s="2">
        <v>4</v>
      </c>
      <c r="G22" s="2">
        <v>3</v>
      </c>
      <c r="H22" s="2">
        <v>5</v>
      </c>
      <c r="I22" s="2">
        <v>10</v>
      </c>
      <c r="J22" s="2">
        <v>22</v>
      </c>
      <c r="K22" s="2">
        <v>8</v>
      </c>
      <c r="L22" s="2">
        <v>0</v>
      </c>
      <c r="M22" s="2">
        <v>0</v>
      </c>
      <c r="N22" s="2">
        <v>1</v>
      </c>
    </row>
    <row r="23" spans="1:14" s="3" customFormat="1" x14ac:dyDescent="0.2">
      <c r="A23" s="11" t="s">
        <v>266</v>
      </c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</row>
    <row r="25" spans="1:14" x14ac:dyDescent="0.2">
      <c r="B25" s="3"/>
    </row>
  </sheetData>
  <mergeCells count="1">
    <mergeCell ref="A23:N23"/>
  </mergeCells>
  <phoneticPr fontId="0" type="noConversion"/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37"/>
  <sheetViews>
    <sheetView view="pageBreakPreview" topLeftCell="A8" zoomScale="125" zoomScaleNormal="100" zoomScaleSheetLayoutView="125" workbookViewId="0">
      <selection activeCell="D36" sqref="D36"/>
    </sheetView>
  </sheetViews>
  <sheetFormatPr defaultRowHeight="10.199999999999999" x14ac:dyDescent="0.2"/>
  <cols>
    <col min="1" max="1" width="14.77734375" style="4" customWidth="1"/>
    <col min="2" max="14" width="5.6640625" style="4" customWidth="1"/>
    <col min="15" max="16384" width="8.88671875" style="4"/>
  </cols>
  <sheetData>
    <row r="1" spans="1:14" s="3" customFormat="1" x14ac:dyDescent="0.2">
      <c r="A1" s="1" t="s">
        <v>249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s="6" customFormat="1" x14ac:dyDescent="0.2">
      <c r="A2" s="7" t="s">
        <v>68</v>
      </c>
      <c r="B2" s="8" t="s">
        <v>0</v>
      </c>
      <c r="C2" s="8" t="s">
        <v>55</v>
      </c>
      <c r="D2" s="8" t="s">
        <v>56</v>
      </c>
      <c r="E2" s="8" t="s">
        <v>57</v>
      </c>
      <c r="F2" s="8" t="s">
        <v>58</v>
      </c>
      <c r="G2" s="8" t="s">
        <v>59</v>
      </c>
      <c r="H2" s="8" t="s">
        <v>60</v>
      </c>
      <c r="I2" s="8" t="s">
        <v>61</v>
      </c>
      <c r="J2" s="8" t="s">
        <v>62</v>
      </c>
      <c r="K2" s="8" t="s">
        <v>63</v>
      </c>
      <c r="L2" s="8" t="s">
        <v>64</v>
      </c>
      <c r="M2" s="8" t="s">
        <v>65</v>
      </c>
      <c r="N2" s="9" t="s">
        <v>66</v>
      </c>
    </row>
    <row r="3" spans="1:14" s="3" customFormat="1" x14ac:dyDescent="0.2">
      <c r="A3" s="1" t="s">
        <v>1</v>
      </c>
      <c r="B3" s="2">
        <f>B11+B19</f>
        <v>2854</v>
      </c>
      <c r="C3" s="2">
        <f t="shared" ref="C3:N3" si="0">C11+C19</f>
        <v>0</v>
      </c>
      <c r="D3" s="2">
        <f t="shared" si="0"/>
        <v>0</v>
      </c>
      <c r="E3" s="2">
        <f t="shared" si="0"/>
        <v>0</v>
      </c>
      <c r="F3" s="2">
        <f t="shared" si="0"/>
        <v>578</v>
      </c>
      <c r="G3" s="2">
        <f t="shared" si="0"/>
        <v>503</v>
      </c>
      <c r="H3" s="2">
        <f t="shared" si="0"/>
        <v>388</v>
      </c>
      <c r="I3" s="2">
        <f t="shared" si="0"/>
        <v>325</v>
      </c>
      <c r="J3" s="2">
        <f t="shared" si="0"/>
        <v>400</v>
      </c>
      <c r="K3" s="2">
        <f t="shared" si="0"/>
        <v>311</v>
      </c>
      <c r="L3" s="2">
        <f t="shared" si="0"/>
        <v>94</v>
      </c>
      <c r="M3" s="2">
        <f t="shared" si="0"/>
        <v>81</v>
      </c>
      <c r="N3" s="2">
        <f t="shared" si="0"/>
        <v>174</v>
      </c>
    </row>
    <row r="4" spans="1:14" s="3" customFormat="1" x14ac:dyDescent="0.2">
      <c r="A4" s="1" t="s">
        <v>7</v>
      </c>
      <c r="B4" s="2">
        <f t="shared" ref="B4:N9" si="1">B12+B20</f>
        <v>1081</v>
      </c>
      <c r="C4" s="2">
        <f t="shared" si="1"/>
        <v>0</v>
      </c>
      <c r="D4" s="2">
        <f t="shared" si="1"/>
        <v>0</v>
      </c>
      <c r="E4" s="2">
        <f t="shared" si="1"/>
        <v>0</v>
      </c>
      <c r="F4" s="2">
        <f t="shared" si="1"/>
        <v>555</v>
      </c>
      <c r="G4" s="2">
        <f t="shared" si="1"/>
        <v>310</v>
      </c>
      <c r="H4" s="2">
        <f t="shared" si="1"/>
        <v>119</v>
      </c>
      <c r="I4" s="2">
        <f t="shared" si="1"/>
        <v>47</v>
      </c>
      <c r="J4" s="2">
        <f t="shared" si="1"/>
        <v>26</v>
      </c>
      <c r="K4" s="2">
        <f t="shared" si="1"/>
        <v>19</v>
      </c>
      <c r="L4" s="2">
        <f t="shared" si="1"/>
        <v>3</v>
      </c>
      <c r="M4" s="2">
        <f t="shared" si="1"/>
        <v>1</v>
      </c>
      <c r="N4" s="2">
        <f t="shared" si="1"/>
        <v>1</v>
      </c>
    </row>
    <row r="5" spans="1:14" s="3" customFormat="1" x14ac:dyDescent="0.2">
      <c r="A5" s="1" t="s">
        <v>8</v>
      </c>
      <c r="B5" s="2">
        <f t="shared" si="1"/>
        <v>1633</v>
      </c>
      <c r="C5" s="2">
        <f t="shared" si="1"/>
        <v>0</v>
      </c>
      <c r="D5" s="2">
        <f t="shared" si="1"/>
        <v>0</v>
      </c>
      <c r="E5" s="2">
        <f t="shared" si="1"/>
        <v>0</v>
      </c>
      <c r="F5" s="2">
        <f t="shared" si="1"/>
        <v>22</v>
      </c>
      <c r="G5" s="2">
        <f t="shared" si="1"/>
        <v>182</v>
      </c>
      <c r="H5" s="2">
        <f t="shared" si="1"/>
        <v>256</v>
      </c>
      <c r="I5" s="2">
        <f t="shared" si="1"/>
        <v>273</v>
      </c>
      <c r="J5" s="2">
        <f t="shared" si="1"/>
        <v>360</v>
      </c>
      <c r="K5" s="2">
        <f t="shared" si="1"/>
        <v>280</v>
      </c>
      <c r="L5" s="2">
        <f t="shared" si="1"/>
        <v>73</v>
      </c>
      <c r="M5" s="2">
        <f t="shared" si="1"/>
        <v>70</v>
      </c>
      <c r="N5" s="2">
        <f t="shared" si="1"/>
        <v>117</v>
      </c>
    </row>
    <row r="6" spans="1:14" s="3" customFormat="1" x14ac:dyDescent="0.2">
      <c r="A6" s="1" t="s">
        <v>205</v>
      </c>
      <c r="B6" s="2">
        <f t="shared" si="1"/>
        <v>6</v>
      </c>
      <c r="C6" s="2">
        <f t="shared" si="1"/>
        <v>0</v>
      </c>
      <c r="D6" s="2">
        <f t="shared" si="1"/>
        <v>0</v>
      </c>
      <c r="E6" s="2">
        <f t="shared" si="1"/>
        <v>0</v>
      </c>
      <c r="F6" s="2">
        <f t="shared" si="1"/>
        <v>1</v>
      </c>
      <c r="G6" s="2">
        <f t="shared" si="1"/>
        <v>3</v>
      </c>
      <c r="H6" s="2">
        <f t="shared" si="1"/>
        <v>1</v>
      </c>
      <c r="I6" s="2">
        <f t="shared" si="1"/>
        <v>0</v>
      </c>
      <c r="J6" s="2">
        <f t="shared" si="1"/>
        <v>1</v>
      </c>
      <c r="K6" s="2">
        <f t="shared" si="1"/>
        <v>0</v>
      </c>
      <c r="L6" s="2">
        <f t="shared" si="1"/>
        <v>0</v>
      </c>
      <c r="M6" s="2">
        <f t="shared" si="1"/>
        <v>0</v>
      </c>
      <c r="N6" s="2">
        <f t="shared" si="1"/>
        <v>0</v>
      </c>
    </row>
    <row r="7" spans="1:14" s="3" customFormat="1" x14ac:dyDescent="0.2">
      <c r="A7" s="1" t="s">
        <v>11</v>
      </c>
      <c r="B7" s="2">
        <f t="shared" si="1"/>
        <v>23</v>
      </c>
      <c r="C7" s="2">
        <f t="shared" si="1"/>
        <v>0</v>
      </c>
      <c r="D7" s="2">
        <f t="shared" si="1"/>
        <v>0</v>
      </c>
      <c r="E7" s="2">
        <f t="shared" si="1"/>
        <v>0</v>
      </c>
      <c r="F7" s="2">
        <f t="shared" si="1"/>
        <v>0</v>
      </c>
      <c r="G7" s="2">
        <f t="shared" si="1"/>
        <v>8</v>
      </c>
      <c r="H7" s="2">
        <f t="shared" si="1"/>
        <v>3</v>
      </c>
      <c r="I7" s="2">
        <f t="shared" si="1"/>
        <v>2</v>
      </c>
      <c r="J7" s="2">
        <f t="shared" si="1"/>
        <v>5</v>
      </c>
      <c r="K7" s="2">
        <f t="shared" si="1"/>
        <v>2</v>
      </c>
      <c r="L7" s="2">
        <f t="shared" si="1"/>
        <v>1</v>
      </c>
      <c r="M7" s="2">
        <f t="shared" si="1"/>
        <v>0</v>
      </c>
      <c r="N7" s="2">
        <f t="shared" si="1"/>
        <v>2</v>
      </c>
    </row>
    <row r="8" spans="1:14" s="3" customFormat="1" x14ac:dyDescent="0.2">
      <c r="A8" s="3" t="s">
        <v>9</v>
      </c>
      <c r="B8" s="2">
        <f t="shared" si="1"/>
        <v>104</v>
      </c>
      <c r="C8" s="2">
        <f t="shared" si="1"/>
        <v>0</v>
      </c>
      <c r="D8" s="2">
        <f t="shared" si="1"/>
        <v>0</v>
      </c>
      <c r="E8" s="2">
        <f t="shared" si="1"/>
        <v>0</v>
      </c>
      <c r="F8" s="2">
        <f t="shared" si="1"/>
        <v>0</v>
      </c>
      <c r="G8" s="2">
        <f t="shared" si="1"/>
        <v>2</v>
      </c>
      <c r="H8" s="2">
        <f t="shared" si="1"/>
        <v>5</v>
      </c>
      <c r="I8" s="2">
        <f t="shared" si="1"/>
        <v>3</v>
      </c>
      <c r="J8" s="2">
        <f t="shared" si="1"/>
        <v>6</v>
      </c>
      <c r="K8" s="2">
        <f t="shared" si="1"/>
        <v>10</v>
      </c>
      <c r="L8" s="2">
        <f t="shared" si="1"/>
        <v>17</v>
      </c>
      <c r="M8" s="2">
        <f t="shared" si="1"/>
        <v>9</v>
      </c>
      <c r="N8" s="2">
        <f t="shared" si="1"/>
        <v>52</v>
      </c>
    </row>
    <row r="9" spans="1:14" s="3" customFormat="1" x14ac:dyDescent="0.2">
      <c r="A9" s="1" t="s">
        <v>10</v>
      </c>
      <c r="B9" s="2">
        <f t="shared" si="1"/>
        <v>13</v>
      </c>
      <c r="C9" s="2">
        <f t="shared" si="1"/>
        <v>0</v>
      </c>
      <c r="D9" s="2">
        <f t="shared" si="1"/>
        <v>0</v>
      </c>
      <c r="E9" s="2">
        <f t="shared" si="1"/>
        <v>0</v>
      </c>
      <c r="F9" s="2">
        <f t="shared" si="1"/>
        <v>1</v>
      </c>
      <c r="G9" s="2">
        <f t="shared" si="1"/>
        <v>1</v>
      </c>
      <c r="H9" s="2">
        <f t="shared" si="1"/>
        <v>5</v>
      </c>
      <c r="I9" s="2">
        <f t="shared" si="1"/>
        <v>0</v>
      </c>
      <c r="J9" s="2">
        <f t="shared" si="1"/>
        <v>3</v>
      </c>
      <c r="K9" s="2">
        <f t="shared" si="1"/>
        <v>0</v>
      </c>
      <c r="L9" s="2">
        <f t="shared" si="1"/>
        <v>0</v>
      </c>
      <c r="M9" s="2">
        <f t="shared" si="1"/>
        <v>1</v>
      </c>
      <c r="N9" s="2">
        <f t="shared" si="1"/>
        <v>2</v>
      </c>
    </row>
    <row r="10" spans="1:14" s="3" customFormat="1" x14ac:dyDescent="0.2">
      <c r="A10" s="1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</row>
    <row r="11" spans="1:14" s="3" customFormat="1" x14ac:dyDescent="0.2">
      <c r="A11" s="1" t="s">
        <v>86</v>
      </c>
      <c r="B11" s="2">
        <f>SUM(F11:N11)</f>
        <v>1457</v>
      </c>
      <c r="C11" s="2">
        <v>0</v>
      </c>
      <c r="D11" s="2">
        <v>0</v>
      </c>
      <c r="E11" s="2">
        <v>0</v>
      </c>
      <c r="F11" s="2">
        <f>SUM(F12:F17)-F14</f>
        <v>295</v>
      </c>
      <c r="G11" s="2">
        <f t="shared" ref="G11:N11" si="2">SUM(G12:G17)-G14</f>
        <v>240</v>
      </c>
      <c r="H11" s="2">
        <f t="shared" si="2"/>
        <v>184</v>
      </c>
      <c r="I11" s="2">
        <f t="shared" si="2"/>
        <v>193</v>
      </c>
      <c r="J11" s="2">
        <f t="shared" si="2"/>
        <v>200</v>
      </c>
      <c r="K11" s="2">
        <f t="shared" si="2"/>
        <v>153</v>
      </c>
      <c r="L11" s="2">
        <f t="shared" si="2"/>
        <v>48</v>
      </c>
      <c r="M11" s="2">
        <f t="shared" si="2"/>
        <v>44</v>
      </c>
      <c r="N11" s="2">
        <f t="shared" si="2"/>
        <v>100</v>
      </c>
    </row>
    <row r="12" spans="1:14" s="3" customFormat="1" x14ac:dyDescent="0.2">
      <c r="A12" s="1" t="s">
        <v>7</v>
      </c>
      <c r="B12" s="2">
        <f t="shared" ref="B12:B25" si="3">SUM(F12:N12)</f>
        <v>575</v>
      </c>
      <c r="C12" s="2">
        <v>0</v>
      </c>
      <c r="D12" s="2">
        <v>0</v>
      </c>
      <c r="E12" s="2">
        <v>0</v>
      </c>
      <c r="F12" s="2">
        <v>292</v>
      </c>
      <c r="G12" s="2">
        <v>177</v>
      </c>
      <c r="H12" s="2">
        <v>62</v>
      </c>
      <c r="I12" s="2">
        <v>27</v>
      </c>
      <c r="J12" s="2">
        <v>7</v>
      </c>
      <c r="K12" s="2">
        <v>8</v>
      </c>
      <c r="L12" s="2">
        <v>0</v>
      </c>
      <c r="M12" s="2">
        <v>1</v>
      </c>
      <c r="N12" s="2">
        <v>1</v>
      </c>
    </row>
    <row r="13" spans="1:14" s="3" customFormat="1" x14ac:dyDescent="0.2">
      <c r="A13" s="1" t="s">
        <v>8</v>
      </c>
      <c r="B13" s="2">
        <f t="shared" si="3"/>
        <v>832</v>
      </c>
      <c r="C13" s="2">
        <v>0</v>
      </c>
      <c r="D13" s="2">
        <v>0</v>
      </c>
      <c r="E13" s="2">
        <v>0</v>
      </c>
      <c r="F13" s="2">
        <v>2</v>
      </c>
      <c r="G13" s="2">
        <v>61</v>
      </c>
      <c r="H13" s="2">
        <v>116</v>
      </c>
      <c r="I13" s="2">
        <v>165</v>
      </c>
      <c r="J13" s="2">
        <v>191</v>
      </c>
      <c r="K13" s="2">
        <v>143</v>
      </c>
      <c r="L13" s="2">
        <v>41</v>
      </c>
      <c r="M13" s="2">
        <v>39</v>
      </c>
      <c r="N13" s="2">
        <v>74</v>
      </c>
    </row>
    <row r="14" spans="1:14" s="3" customFormat="1" x14ac:dyDescent="0.2">
      <c r="A14" s="1" t="s">
        <v>205</v>
      </c>
      <c r="B14" s="2">
        <f t="shared" si="3"/>
        <v>3</v>
      </c>
      <c r="C14" s="2">
        <v>0</v>
      </c>
      <c r="D14" s="2">
        <v>0</v>
      </c>
      <c r="E14" s="2">
        <v>0</v>
      </c>
      <c r="F14" s="2">
        <v>0</v>
      </c>
      <c r="G14" s="2">
        <v>1</v>
      </c>
      <c r="H14" s="2">
        <v>1</v>
      </c>
      <c r="I14" s="2">
        <v>0</v>
      </c>
      <c r="J14" s="2">
        <v>1</v>
      </c>
      <c r="K14" s="2">
        <v>0</v>
      </c>
      <c r="L14" s="2">
        <v>0</v>
      </c>
      <c r="M14" s="2">
        <v>0</v>
      </c>
      <c r="N14" s="2">
        <v>0</v>
      </c>
    </row>
    <row r="15" spans="1:14" s="3" customFormat="1" x14ac:dyDescent="0.2">
      <c r="A15" s="1" t="s">
        <v>11</v>
      </c>
      <c r="B15" s="2">
        <f t="shared" si="3"/>
        <v>9</v>
      </c>
      <c r="C15" s="2">
        <v>0</v>
      </c>
      <c r="D15" s="2">
        <v>0</v>
      </c>
      <c r="E15" s="2">
        <v>0</v>
      </c>
      <c r="F15" s="2">
        <v>0</v>
      </c>
      <c r="G15" s="2">
        <v>1</v>
      </c>
      <c r="H15" s="2">
        <v>2</v>
      </c>
      <c r="I15" s="2">
        <v>1</v>
      </c>
      <c r="J15" s="2">
        <v>1</v>
      </c>
      <c r="K15" s="2">
        <v>1</v>
      </c>
      <c r="L15" s="2">
        <v>1</v>
      </c>
      <c r="M15" s="2">
        <v>0</v>
      </c>
      <c r="N15" s="2">
        <v>2</v>
      </c>
    </row>
    <row r="16" spans="1:14" s="3" customFormat="1" x14ac:dyDescent="0.2">
      <c r="A16" s="3" t="s">
        <v>9</v>
      </c>
      <c r="B16" s="2">
        <f t="shared" si="3"/>
        <v>38</v>
      </c>
      <c r="C16" s="2">
        <v>0</v>
      </c>
      <c r="D16" s="2">
        <v>0</v>
      </c>
      <c r="E16" s="2">
        <v>0</v>
      </c>
      <c r="F16" s="2">
        <v>0</v>
      </c>
      <c r="G16" s="2">
        <v>1</v>
      </c>
      <c r="H16" s="2">
        <v>2</v>
      </c>
      <c r="I16" s="2">
        <v>0</v>
      </c>
      <c r="J16" s="2">
        <v>1</v>
      </c>
      <c r="K16" s="2">
        <v>1</v>
      </c>
      <c r="L16" s="2">
        <v>6</v>
      </c>
      <c r="M16" s="2">
        <v>4</v>
      </c>
      <c r="N16" s="2">
        <v>23</v>
      </c>
    </row>
    <row r="17" spans="1:14" s="3" customFormat="1" x14ac:dyDescent="0.2">
      <c r="A17" s="1" t="s">
        <v>10</v>
      </c>
      <c r="B17" s="2">
        <f t="shared" si="3"/>
        <v>3</v>
      </c>
      <c r="C17" s="2">
        <v>0</v>
      </c>
      <c r="D17" s="2">
        <v>0</v>
      </c>
      <c r="E17" s="2">
        <v>0</v>
      </c>
      <c r="F17" s="2">
        <v>1</v>
      </c>
      <c r="G17" s="2">
        <v>0</v>
      </c>
      <c r="H17" s="2">
        <v>2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</row>
    <row r="18" spans="1:14" s="3" customFormat="1" x14ac:dyDescent="0.2">
      <c r="A18" s="1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</row>
    <row r="19" spans="1:14" s="3" customFormat="1" x14ac:dyDescent="0.2">
      <c r="A19" s="1" t="s">
        <v>85</v>
      </c>
      <c r="B19" s="2">
        <f t="shared" si="3"/>
        <v>1397</v>
      </c>
      <c r="C19" s="2">
        <v>0</v>
      </c>
      <c r="D19" s="2">
        <v>0</v>
      </c>
      <c r="E19" s="2">
        <v>0</v>
      </c>
      <c r="F19" s="2">
        <f>SUM(F20:F25)-F22</f>
        <v>283</v>
      </c>
      <c r="G19" s="2">
        <f t="shared" ref="G19" si="4">SUM(G20:G25)-G22</f>
        <v>263</v>
      </c>
      <c r="H19" s="2">
        <f t="shared" ref="H19" si="5">SUM(H20:H25)-H22</f>
        <v>204</v>
      </c>
      <c r="I19" s="2">
        <f t="shared" ref="I19" si="6">SUM(I20:I25)-I22</f>
        <v>132</v>
      </c>
      <c r="J19" s="2">
        <f t="shared" ref="J19" si="7">SUM(J20:J25)-J22</f>
        <v>200</v>
      </c>
      <c r="K19" s="2">
        <f t="shared" ref="K19" si="8">SUM(K20:K25)-K22</f>
        <v>158</v>
      </c>
      <c r="L19" s="2">
        <f t="shared" ref="L19" si="9">SUM(L20:L25)-L22</f>
        <v>46</v>
      </c>
      <c r="M19" s="2">
        <f t="shared" ref="M19" si="10">SUM(M20:M25)-M22</f>
        <v>37</v>
      </c>
      <c r="N19" s="2">
        <f t="shared" ref="N19" si="11">SUM(N20:N25)-N22</f>
        <v>74</v>
      </c>
    </row>
    <row r="20" spans="1:14" s="3" customFormat="1" x14ac:dyDescent="0.2">
      <c r="A20" s="1" t="s">
        <v>7</v>
      </c>
      <c r="B20" s="2">
        <f t="shared" si="3"/>
        <v>506</v>
      </c>
      <c r="C20" s="2">
        <v>0</v>
      </c>
      <c r="D20" s="2">
        <v>0</v>
      </c>
      <c r="E20" s="2">
        <v>0</v>
      </c>
      <c r="F20" s="2">
        <v>263</v>
      </c>
      <c r="G20" s="2">
        <v>133</v>
      </c>
      <c r="H20" s="2">
        <v>57</v>
      </c>
      <c r="I20" s="2">
        <v>20</v>
      </c>
      <c r="J20" s="2">
        <v>19</v>
      </c>
      <c r="K20" s="2">
        <v>11</v>
      </c>
      <c r="L20" s="2">
        <v>3</v>
      </c>
      <c r="M20" s="2">
        <v>0</v>
      </c>
      <c r="N20" s="2">
        <v>0</v>
      </c>
    </row>
    <row r="21" spans="1:14" s="3" customFormat="1" x14ac:dyDescent="0.2">
      <c r="A21" s="1" t="s">
        <v>8</v>
      </c>
      <c r="B21" s="2">
        <f t="shared" si="3"/>
        <v>801</v>
      </c>
      <c r="C21" s="2">
        <v>0</v>
      </c>
      <c r="D21" s="2">
        <v>0</v>
      </c>
      <c r="E21" s="2">
        <v>0</v>
      </c>
      <c r="F21" s="2">
        <v>20</v>
      </c>
      <c r="G21" s="2">
        <v>121</v>
      </c>
      <c r="H21" s="2">
        <v>140</v>
      </c>
      <c r="I21" s="2">
        <v>108</v>
      </c>
      <c r="J21" s="2">
        <v>169</v>
      </c>
      <c r="K21" s="2">
        <v>137</v>
      </c>
      <c r="L21" s="2">
        <v>32</v>
      </c>
      <c r="M21" s="2">
        <v>31</v>
      </c>
      <c r="N21" s="2">
        <v>43</v>
      </c>
    </row>
    <row r="22" spans="1:14" s="3" customFormat="1" x14ac:dyDescent="0.2">
      <c r="A22" s="1" t="s">
        <v>205</v>
      </c>
      <c r="B22" s="2">
        <f t="shared" si="3"/>
        <v>3</v>
      </c>
      <c r="C22" s="2">
        <v>0</v>
      </c>
      <c r="D22" s="2">
        <v>0</v>
      </c>
      <c r="E22" s="2">
        <v>0</v>
      </c>
      <c r="F22" s="2">
        <v>1</v>
      </c>
      <c r="G22" s="2">
        <v>2</v>
      </c>
      <c r="H22" s="2">
        <v>0</v>
      </c>
      <c r="I22" s="2">
        <v>0</v>
      </c>
      <c r="J22" s="2">
        <v>0</v>
      </c>
      <c r="K22" s="2">
        <v>0</v>
      </c>
      <c r="L22" s="2">
        <v>0</v>
      </c>
      <c r="M22" s="2">
        <v>0</v>
      </c>
      <c r="N22" s="2">
        <v>0</v>
      </c>
    </row>
    <row r="23" spans="1:14" s="3" customFormat="1" x14ac:dyDescent="0.2">
      <c r="A23" s="1" t="s">
        <v>11</v>
      </c>
      <c r="B23" s="2">
        <f t="shared" si="3"/>
        <v>14</v>
      </c>
      <c r="C23" s="2">
        <v>0</v>
      </c>
      <c r="D23" s="2">
        <v>0</v>
      </c>
      <c r="E23" s="2">
        <v>0</v>
      </c>
      <c r="F23" s="2">
        <v>0</v>
      </c>
      <c r="G23" s="2">
        <v>7</v>
      </c>
      <c r="H23" s="2">
        <v>1</v>
      </c>
      <c r="I23" s="2">
        <v>1</v>
      </c>
      <c r="J23" s="2">
        <v>4</v>
      </c>
      <c r="K23" s="2">
        <v>1</v>
      </c>
      <c r="L23" s="2">
        <v>0</v>
      </c>
      <c r="M23" s="2">
        <v>0</v>
      </c>
      <c r="N23" s="2">
        <v>0</v>
      </c>
    </row>
    <row r="24" spans="1:14" s="3" customFormat="1" x14ac:dyDescent="0.2">
      <c r="A24" s="3" t="s">
        <v>9</v>
      </c>
      <c r="B24" s="2">
        <f t="shared" si="3"/>
        <v>66</v>
      </c>
      <c r="C24" s="2">
        <v>0</v>
      </c>
      <c r="D24" s="2">
        <v>0</v>
      </c>
      <c r="E24" s="2">
        <v>0</v>
      </c>
      <c r="F24" s="2">
        <v>0</v>
      </c>
      <c r="G24" s="2">
        <v>1</v>
      </c>
      <c r="H24" s="2">
        <v>3</v>
      </c>
      <c r="I24" s="2">
        <v>3</v>
      </c>
      <c r="J24" s="2">
        <v>5</v>
      </c>
      <c r="K24" s="2">
        <v>9</v>
      </c>
      <c r="L24" s="2">
        <v>11</v>
      </c>
      <c r="M24" s="2">
        <v>5</v>
      </c>
      <c r="N24" s="2">
        <v>29</v>
      </c>
    </row>
    <row r="25" spans="1:14" s="3" customFormat="1" x14ac:dyDescent="0.2">
      <c r="A25" s="1" t="s">
        <v>10</v>
      </c>
      <c r="B25" s="2">
        <f t="shared" si="3"/>
        <v>10</v>
      </c>
      <c r="C25" s="2">
        <v>0</v>
      </c>
      <c r="D25" s="2">
        <v>0</v>
      </c>
      <c r="E25" s="2">
        <v>0</v>
      </c>
      <c r="F25" s="2">
        <v>0</v>
      </c>
      <c r="G25" s="2">
        <v>1</v>
      </c>
      <c r="H25" s="2">
        <v>3</v>
      </c>
      <c r="I25" s="2">
        <v>0</v>
      </c>
      <c r="J25" s="2">
        <v>3</v>
      </c>
      <c r="K25" s="2">
        <v>0</v>
      </c>
      <c r="L25" s="2">
        <v>0</v>
      </c>
      <c r="M25" s="2">
        <v>1</v>
      </c>
      <c r="N25" s="2">
        <v>2</v>
      </c>
    </row>
    <row r="26" spans="1:14" s="3" customFormat="1" x14ac:dyDescent="0.2">
      <c r="A26" s="11" t="s">
        <v>266</v>
      </c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</row>
    <row r="28" spans="1:14" x14ac:dyDescent="0.2">
      <c r="A28" s="1" t="s">
        <v>250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</row>
    <row r="29" spans="1:14" x14ac:dyDescent="0.2">
      <c r="A29" s="7" t="s">
        <v>236</v>
      </c>
      <c r="B29" s="8" t="s">
        <v>0</v>
      </c>
      <c r="C29" s="8" t="s">
        <v>55</v>
      </c>
      <c r="D29" s="8" t="s">
        <v>56</v>
      </c>
      <c r="E29" s="8" t="s">
        <v>57</v>
      </c>
      <c r="F29" s="8" t="s">
        <v>58</v>
      </c>
      <c r="G29" s="8" t="s">
        <v>59</v>
      </c>
      <c r="H29" s="8" t="s">
        <v>60</v>
      </c>
      <c r="I29" s="8" t="s">
        <v>61</v>
      </c>
      <c r="J29" s="8" t="s">
        <v>62</v>
      </c>
      <c r="K29" s="8" t="s">
        <v>63</v>
      </c>
      <c r="L29" s="8" t="s">
        <v>64</v>
      </c>
      <c r="M29" s="8" t="s">
        <v>65</v>
      </c>
      <c r="N29" s="9" t="s">
        <v>66</v>
      </c>
    </row>
    <row r="30" spans="1:14" x14ac:dyDescent="0.2">
      <c r="A30" s="4" t="s">
        <v>237</v>
      </c>
      <c r="B30" s="3">
        <f>SUM(C30:N30)</f>
        <v>1397</v>
      </c>
      <c r="C30" s="3"/>
      <c r="D30" s="3"/>
      <c r="E30" s="3"/>
      <c r="F30" s="2">
        <v>283</v>
      </c>
      <c r="G30" s="2">
        <v>263</v>
      </c>
      <c r="H30" s="2">
        <v>204</v>
      </c>
      <c r="I30" s="2">
        <v>132</v>
      </c>
      <c r="J30" s="2">
        <v>200</v>
      </c>
      <c r="K30" s="2">
        <v>158</v>
      </c>
      <c r="L30" s="2">
        <v>46</v>
      </c>
      <c r="M30" s="2">
        <v>37</v>
      </c>
      <c r="N30" s="2">
        <v>74</v>
      </c>
    </row>
    <row r="31" spans="1:14" x14ac:dyDescent="0.2">
      <c r="A31" s="4" t="s">
        <v>238</v>
      </c>
      <c r="B31" s="3">
        <f t="shared" ref="B31:B33" si="12">SUM(C31:N31)</f>
        <v>4778</v>
      </c>
      <c r="C31" s="3"/>
      <c r="D31" s="3"/>
      <c r="E31" s="3"/>
      <c r="F31" s="3">
        <v>12</v>
      </c>
      <c r="G31" s="3">
        <v>238</v>
      </c>
      <c r="H31" s="3">
        <v>456</v>
      </c>
      <c r="I31" s="3">
        <v>561</v>
      </c>
      <c r="J31" s="3">
        <v>1297</v>
      </c>
      <c r="K31" s="3">
        <v>1135</v>
      </c>
      <c r="L31" s="3">
        <v>307</v>
      </c>
      <c r="M31" s="3">
        <v>303</v>
      </c>
      <c r="N31" s="3">
        <v>469</v>
      </c>
    </row>
    <row r="32" spans="1:14" x14ac:dyDescent="0.2">
      <c r="A32" s="4" t="s">
        <v>239</v>
      </c>
      <c r="B32" s="3">
        <f>B31*1000/B30</f>
        <v>3420.1861130994989</v>
      </c>
      <c r="C32" s="3"/>
      <c r="D32" s="3"/>
      <c r="E32" s="3"/>
      <c r="F32" s="3">
        <f t="shared" ref="F32:N32" si="13">F31*1000/F30</f>
        <v>42.402826855123678</v>
      </c>
      <c r="G32" s="3">
        <f t="shared" si="13"/>
        <v>904.94296577946773</v>
      </c>
      <c r="H32" s="3">
        <f t="shared" si="13"/>
        <v>2235.294117647059</v>
      </c>
      <c r="I32" s="3">
        <f t="shared" si="13"/>
        <v>4250</v>
      </c>
      <c r="J32" s="3">
        <f t="shared" si="13"/>
        <v>6485</v>
      </c>
      <c r="K32" s="3">
        <f t="shared" si="13"/>
        <v>7183.5443037974683</v>
      </c>
      <c r="L32" s="3">
        <f t="shared" si="13"/>
        <v>6673.913043478261</v>
      </c>
      <c r="M32" s="3">
        <f t="shared" si="13"/>
        <v>8189.1891891891892</v>
      </c>
      <c r="N32" s="3">
        <f t="shared" si="13"/>
        <v>6337.8378378378375</v>
      </c>
    </row>
    <row r="33" spans="1:14" x14ac:dyDescent="0.2">
      <c r="A33" s="4" t="s">
        <v>240</v>
      </c>
      <c r="B33" s="3">
        <f t="shared" si="12"/>
        <v>4516</v>
      </c>
      <c r="C33" s="3"/>
      <c r="D33" s="3"/>
      <c r="E33" s="3"/>
      <c r="F33" s="3">
        <v>12</v>
      </c>
      <c r="G33" s="3">
        <v>224</v>
      </c>
      <c r="H33" s="3">
        <v>436</v>
      </c>
      <c r="I33" s="3">
        <v>543</v>
      </c>
      <c r="J33" s="3">
        <v>1235</v>
      </c>
      <c r="K33" s="3">
        <v>1070</v>
      </c>
      <c r="L33" s="3">
        <v>290</v>
      </c>
      <c r="M33" s="3">
        <v>274</v>
      </c>
      <c r="N33" s="3">
        <v>432</v>
      </c>
    </row>
    <row r="34" spans="1:14" x14ac:dyDescent="0.2">
      <c r="A34" s="4" t="s">
        <v>239</v>
      </c>
      <c r="B34" s="3">
        <f>B33*1000/B30</f>
        <v>3232.641374373658</v>
      </c>
      <c r="C34" s="3"/>
      <c r="D34" s="3"/>
      <c r="E34" s="3"/>
      <c r="F34" s="3">
        <f t="shared" ref="F34:N34" si="14">F33*1000/F30</f>
        <v>42.402826855123678</v>
      </c>
      <c r="G34" s="3">
        <f t="shared" si="14"/>
        <v>851.71102661596956</v>
      </c>
      <c r="H34" s="3">
        <f t="shared" si="14"/>
        <v>2137.2549019607845</v>
      </c>
      <c r="I34" s="3">
        <f t="shared" si="14"/>
        <v>4113.636363636364</v>
      </c>
      <c r="J34" s="3">
        <f t="shared" si="14"/>
        <v>6175</v>
      </c>
      <c r="K34" s="3">
        <f t="shared" si="14"/>
        <v>6772.1518987341769</v>
      </c>
      <c r="L34" s="3">
        <f t="shared" si="14"/>
        <v>6304.347826086957</v>
      </c>
      <c r="M34" s="3">
        <f t="shared" si="14"/>
        <v>7405.405405405405</v>
      </c>
      <c r="N34" s="3">
        <f t="shared" si="14"/>
        <v>5837.8378378378375</v>
      </c>
    </row>
    <row r="35" spans="1:14" x14ac:dyDescent="0.2">
      <c r="A35" s="4" t="s">
        <v>241</v>
      </c>
      <c r="B35" s="3" t="s">
        <v>242</v>
      </c>
      <c r="C35" s="3"/>
      <c r="D35" s="3"/>
      <c r="E35" s="3"/>
      <c r="F35" s="3">
        <v>5</v>
      </c>
      <c r="G35" s="3">
        <v>66</v>
      </c>
      <c r="H35" s="3">
        <v>64</v>
      </c>
      <c r="I35" s="3">
        <v>38</v>
      </c>
      <c r="J35" s="3">
        <v>49</v>
      </c>
      <c r="K35" s="3"/>
      <c r="L35" s="3"/>
      <c r="M35" s="3"/>
      <c r="N35" s="3"/>
    </row>
    <row r="36" spans="1:14" x14ac:dyDescent="0.2">
      <c r="A36" s="4" t="s">
        <v>239</v>
      </c>
      <c r="B36" s="3" t="s">
        <v>242</v>
      </c>
      <c r="C36" s="3" t="s">
        <v>269</v>
      </c>
      <c r="D36" s="3">
        <f>(SUM(F36:J36)+J36)*5</f>
        <v>6801.1134647002</v>
      </c>
      <c r="E36" s="3"/>
      <c r="F36" s="3">
        <f t="shared" ref="F36:J36" si="15">F35*1000/F30</f>
        <v>17.667844522968199</v>
      </c>
      <c r="G36" s="3">
        <f t="shared" si="15"/>
        <v>250.95057034220531</v>
      </c>
      <c r="H36" s="3">
        <f t="shared" si="15"/>
        <v>313.72549019607845</v>
      </c>
      <c r="I36" s="3">
        <f t="shared" si="15"/>
        <v>287.87878787878788</v>
      </c>
      <c r="J36" s="3">
        <f t="shared" si="15"/>
        <v>245</v>
      </c>
      <c r="K36" s="3"/>
      <c r="L36" s="3"/>
      <c r="M36" s="3"/>
      <c r="N36" s="3"/>
    </row>
    <row r="37" spans="1:14" s="3" customFormat="1" x14ac:dyDescent="0.2">
      <c r="A37" s="11" t="s">
        <v>266</v>
      </c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</row>
  </sheetData>
  <mergeCells count="2">
    <mergeCell ref="A26:N26"/>
    <mergeCell ref="A37:N37"/>
  </mergeCells>
  <phoneticPr fontId="0" type="noConversion"/>
  <pageMargins left="0.75" right="0.75" top="1" bottom="1" header="0.5" footer="0.5"/>
  <pageSetup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B0AAF8-1DF5-4444-908F-ABBC71F2CB8D}">
  <dimension ref="A1:N74"/>
  <sheetViews>
    <sheetView view="pageBreakPreview" topLeftCell="A45" zoomScale="125" zoomScaleNormal="100" zoomScaleSheetLayoutView="125" workbookViewId="0">
      <selection activeCell="K55" sqref="K55"/>
    </sheetView>
  </sheetViews>
  <sheetFormatPr defaultRowHeight="10.199999999999999" x14ac:dyDescent="0.2"/>
  <cols>
    <col min="1" max="1" width="14.77734375" style="4" customWidth="1"/>
    <col min="2" max="2" width="6.5546875" style="4" customWidth="1"/>
    <col min="3" max="3" width="7.5546875" style="4" customWidth="1"/>
    <col min="4" max="14" width="5.6640625" style="4" customWidth="1"/>
    <col min="15" max="16384" width="8.88671875" style="4"/>
  </cols>
  <sheetData>
    <row r="1" spans="1:14" s="3" customFormat="1" x14ac:dyDescent="0.2">
      <c r="A1" s="1" t="s">
        <v>251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s="6" customFormat="1" x14ac:dyDescent="0.2">
      <c r="A2" s="7" t="s">
        <v>70</v>
      </c>
      <c r="B2" s="8" t="s">
        <v>0</v>
      </c>
      <c r="C2" s="8" t="s">
        <v>55</v>
      </c>
      <c r="D2" s="8" t="s">
        <v>56</v>
      </c>
      <c r="E2" s="8" t="s">
        <v>57</v>
      </c>
      <c r="F2" s="8" t="s">
        <v>58</v>
      </c>
      <c r="G2" s="8" t="s">
        <v>59</v>
      </c>
      <c r="H2" s="8" t="s">
        <v>60</v>
      </c>
      <c r="I2" s="8" t="s">
        <v>61</v>
      </c>
      <c r="J2" s="8" t="s">
        <v>62</v>
      </c>
      <c r="K2" s="8" t="s">
        <v>63</v>
      </c>
      <c r="L2" s="8" t="s">
        <v>64</v>
      </c>
      <c r="M2" s="8" t="s">
        <v>65</v>
      </c>
      <c r="N2" s="9" t="s">
        <v>66</v>
      </c>
    </row>
    <row r="3" spans="1:14" s="3" customFormat="1" x14ac:dyDescent="0.2">
      <c r="A3" s="1" t="s">
        <v>1</v>
      </c>
      <c r="B3" s="2">
        <f>SUM(C3:N3)</f>
        <v>5491</v>
      </c>
      <c r="C3" s="2">
        <f>C4+C5+C6+C7+C14+C17+C21+C24+C25</f>
        <v>1018</v>
      </c>
      <c r="D3" s="2">
        <f>D4+D5+D6+D7+D14+D17+D21+D24+D25</f>
        <v>866</v>
      </c>
      <c r="E3" s="2">
        <f t="shared" ref="E3:N3" si="0">E4+E5+E6+E7+E14+E17+E21+E24+E25</f>
        <v>753</v>
      </c>
      <c r="F3" s="2">
        <f t="shared" si="0"/>
        <v>578</v>
      </c>
      <c r="G3" s="2">
        <f t="shared" si="0"/>
        <v>503</v>
      </c>
      <c r="H3" s="2">
        <f t="shared" si="0"/>
        <v>388</v>
      </c>
      <c r="I3" s="2">
        <f t="shared" si="0"/>
        <v>325</v>
      </c>
      <c r="J3" s="2">
        <f t="shared" si="0"/>
        <v>400</v>
      </c>
      <c r="K3" s="2">
        <f t="shared" si="0"/>
        <v>311</v>
      </c>
      <c r="L3" s="2">
        <f t="shared" si="0"/>
        <v>94</v>
      </c>
      <c r="M3" s="2">
        <f t="shared" si="0"/>
        <v>81</v>
      </c>
      <c r="N3" s="2">
        <f t="shared" si="0"/>
        <v>174</v>
      </c>
    </row>
    <row r="4" spans="1:14" s="3" customFormat="1" x14ac:dyDescent="0.2">
      <c r="A4" s="1" t="s">
        <v>12</v>
      </c>
      <c r="B4" s="2">
        <f t="shared" ref="B4:B25" si="1">SUM(C4:N4)</f>
        <v>1</v>
      </c>
      <c r="C4" s="2">
        <v>0</v>
      </c>
      <c r="D4" s="2">
        <v>0</v>
      </c>
      <c r="E4" s="2">
        <v>1</v>
      </c>
      <c r="F4" s="2">
        <v>0</v>
      </c>
      <c r="G4" s="2">
        <v>0</v>
      </c>
      <c r="H4" s="2">
        <v>0</v>
      </c>
      <c r="I4" s="2">
        <v>0</v>
      </c>
      <c r="J4" s="2">
        <v>0</v>
      </c>
      <c r="K4" s="2">
        <v>0</v>
      </c>
      <c r="L4" s="2">
        <v>0</v>
      </c>
      <c r="M4" s="2">
        <v>0</v>
      </c>
      <c r="N4" s="2">
        <v>0</v>
      </c>
    </row>
    <row r="5" spans="1:14" s="3" customFormat="1" x14ac:dyDescent="0.2">
      <c r="A5" s="1" t="s">
        <v>13</v>
      </c>
      <c r="B5" s="2">
        <f t="shared" si="1"/>
        <v>15</v>
      </c>
      <c r="C5" s="2">
        <v>9</v>
      </c>
      <c r="D5" s="2">
        <v>3</v>
      </c>
      <c r="E5" s="2">
        <v>2</v>
      </c>
      <c r="F5" s="2">
        <v>0</v>
      </c>
      <c r="G5" s="2">
        <v>0</v>
      </c>
      <c r="H5" s="2">
        <v>0</v>
      </c>
      <c r="I5" s="2">
        <v>1</v>
      </c>
      <c r="J5" s="2">
        <v>0</v>
      </c>
      <c r="K5" s="2">
        <v>0</v>
      </c>
      <c r="L5" s="2">
        <v>0</v>
      </c>
      <c r="M5" s="2">
        <v>0</v>
      </c>
      <c r="N5" s="2">
        <v>0</v>
      </c>
    </row>
    <row r="6" spans="1:14" s="3" customFormat="1" x14ac:dyDescent="0.2">
      <c r="A6" s="1" t="s">
        <v>14</v>
      </c>
      <c r="B6" s="2">
        <f t="shared" si="1"/>
        <v>7</v>
      </c>
      <c r="C6" s="2">
        <v>3</v>
      </c>
      <c r="D6" s="2">
        <v>2</v>
      </c>
      <c r="E6" s="2">
        <v>0</v>
      </c>
      <c r="F6" s="2">
        <v>0</v>
      </c>
      <c r="G6" s="2">
        <v>1</v>
      </c>
      <c r="H6" s="2">
        <v>0</v>
      </c>
      <c r="I6" s="2">
        <v>0</v>
      </c>
      <c r="J6" s="2">
        <v>1</v>
      </c>
      <c r="K6" s="2">
        <v>0</v>
      </c>
      <c r="L6" s="2">
        <v>0</v>
      </c>
      <c r="M6" s="2">
        <v>0</v>
      </c>
      <c r="N6" s="2">
        <v>0</v>
      </c>
    </row>
    <row r="7" spans="1:14" s="3" customFormat="1" x14ac:dyDescent="0.2">
      <c r="A7" s="1" t="s">
        <v>126</v>
      </c>
      <c r="B7" s="2">
        <f t="shared" si="1"/>
        <v>5384</v>
      </c>
      <c r="C7" s="2">
        <v>1002</v>
      </c>
      <c r="D7" s="2">
        <v>857</v>
      </c>
      <c r="E7" s="2">
        <v>747</v>
      </c>
      <c r="F7" s="2">
        <v>578</v>
      </c>
      <c r="G7" s="2">
        <v>499</v>
      </c>
      <c r="H7" s="2">
        <v>375</v>
      </c>
      <c r="I7" s="2">
        <v>309</v>
      </c>
      <c r="J7" s="2">
        <v>370</v>
      </c>
      <c r="K7" s="2">
        <v>301</v>
      </c>
      <c r="L7" s="2">
        <v>94</v>
      </c>
      <c r="M7" s="2">
        <v>80</v>
      </c>
      <c r="N7" s="2">
        <v>172</v>
      </c>
    </row>
    <row r="8" spans="1:14" s="3" customFormat="1" x14ac:dyDescent="0.2">
      <c r="A8" s="1" t="s">
        <v>127</v>
      </c>
      <c r="B8" s="2">
        <f t="shared" si="1"/>
        <v>5208</v>
      </c>
      <c r="C8" s="2">
        <v>976</v>
      </c>
      <c r="D8" s="2">
        <v>827</v>
      </c>
      <c r="E8" s="2">
        <v>724</v>
      </c>
      <c r="F8" s="2">
        <v>546</v>
      </c>
      <c r="G8" s="2">
        <v>483</v>
      </c>
      <c r="H8" s="2">
        <v>357</v>
      </c>
      <c r="I8" s="2">
        <v>300</v>
      </c>
      <c r="J8" s="2">
        <v>360</v>
      </c>
      <c r="K8" s="2">
        <v>293</v>
      </c>
      <c r="L8" s="2">
        <v>94</v>
      </c>
      <c r="M8" s="2">
        <v>80</v>
      </c>
      <c r="N8" s="2">
        <v>168</v>
      </c>
    </row>
    <row r="9" spans="1:14" s="3" customFormat="1" x14ac:dyDescent="0.2">
      <c r="A9" s="1" t="s">
        <v>128</v>
      </c>
      <c r="B9" s="2">
        <f t="shared" si="1"/>
        <v>49</v>
      </c>
      <c r="C9" s="2">
        <v>9</v>
      </c>
      <c r="D9" s="2">
        <v>12</v>
      </c>
      <c r="E9" s="2">
        <v>11</v>
      </c>
      <c r="F9" s="2">
        <v>5</v>
      </c>
      <c r="G9" s="2">
        <v>3</v>
      </c>
      <c r="H9" s="2">
        <v>4</v>
      </c>
      <c r="I9" s="2">
        <v>2</v>
      </c>
      <c r="J9" s="2">
        <v>1</v>
      </c>
      <c r="K9" s="2">
        <v>0</v>
      </c>
      <c r="L9" s="2">
        <v>0</v>
      </c>
      <c r="M9" s="2">
        <v>0</v>
      </c>
      <c r="N9" s="2">
        <v>2</v>
      </c>
    </row>
    <row r="10" spans="1:14" s="3" customFormat="1" x14ac:dyDescent="0.2">
      <c r="A10" s="1" t="s">
        <v>129</v>
      </c>
      <c r="B10" s="2">
        <f t="shared" si="1"/>
        <v>4</v>
      </c>
      <c r="C10" s="2">
        <v>1</v>
      </c>
      <c r="D10" s="2">
        <v>0</v>
      </c>
      <c r="E10" s="2">
        <v>0</v>
      </c>
      <c r="F10" s="2">
        <v>0</v>
      </c>
      <c r="G10" s="2">
        <v>0</v>
      </c>
      <c r="H10" s="2">
        <v>1</v>
      </c>
      <c r="I10" s="2">
        <v>1</v>
      </c>
      <c r="J10" s="2">
        <v>0</v>
      </c>
      <c r="K10" s="2">
        <v>1</v>
      </c>
      <c r="L10" s="2">
        <v>0</v>
      </c>
      <c r="M10" s="2">
        <v>0</v>
      </c>
      <c r="N10" s="2">
        <v>0</v>
      </c>
    </row>
    <row r="11" spans="1:14" s="3" customFormat="1" x14ac:dyDescent="0.2">
      <c r="A11" s="1" t="s">
        <v>130</v>
      </c>
      <c r="B11" s="2">
        <f t="shared" si="1"/>
        <v>101</v>
      </c>
      <c r="C11" s="2">
        <v>15</v>
      </c>
      <c r="D11" s="2">
        <v>18</v>
      </c>
      <c r="E11" s="2">
        <v>7</v>
      </c>
      <c r="F11" s="2">
        <v>20</v>
      </c>
      <c r="G11" s="2">
        <v>8</v>
      </c>
      <c r="H11" s="2">
        <v>11</v>
      </c>
      <c r="I11" s="2">
        <v>6</v>
      </c>
      <c r="J11" s="2">
        <v>8</v>
      </c>
      <c r="K11" s="2">
        <v>6</v>
      </c>
      <c r="L11" s="2">
        <v>0</v>
      </c>
      <c r="M11" s="2">
        <v>0</v>
      </c>
      <c r="N11" s="2">
        <v>2</v>
      </c>
    </row>
    <row r="12" spans="1:14" s="3" customFormat="1" x14ac:dyDescent="0.2">
      <c r="A12" s="1" t="s">
        <v>131</v>
      </c>
      <c r="B12" s="2">
        <f t="shared" si="1"/>
        <v>20</v>
      </c>
      <c r="C12" s="2">
        <v>1</v>
      </c>
      <c r="D12" s="2">
        <v>0</v>
      </c>
      <c r="E12" s="2">
        <v>4</v>
      </c>
      <c r="F12" s="2">
        <v>7</v>
      </c>
      <c r="G12" s="2">
        <v>4</v>
      </c>
      <c r="H12" s="2">
        <v>2</v>
      </c>
      <c r="I12" s="2">
        <v>0</v>
      </c>
      <c r="J12" s="2">
        <v>1</v>
      </c>
      <c r="K12" s="2">
        <v>1</v>
      </c>
      <c r="L12" s="2">
        <v>0</v>
      </c>
      <c r="M12" s="2">
        <v>0</v>
      </c>
      <c r="N12" s="2">
        <v>0</v>
      </c>
    </row>
    <row r="13" spans="1:14" s="3" customFormat="1" x14ac:dyDescent="0.2">
      <c r="A13" s="1" t="s">
        <v>132</v>
      </c>
      <c r="B13" s="2">
        <f t="shared" si="1"/>
        <v>2</v>
      </c>
      <c r="C13" s="2">
        <v>0</v>
      </c>
      <c r="D13" s="2">
        <v>0</v>
      </c>
      <c r="E13" s="2">
        <v>1</v>
      </c>
      <c r="F13" s="2">
        <v>0</v>
      </c>
      <c r="G13" s="2">
        <v>1</v>
      </c>
      <c r="H13" s="2">
        <v>0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</row>
    <row r="14" spans="1:14" s="3" customFormat="1" x14ac:dyDescent="0.2">
      <c r="A14" s="1" t="s">
        <v>15</v>
      </c>
      <c r="B14" s="2">
        <f t="shared" si="1"/>
        <v>3</v>
      </c>
      <c r="C14" s="2">
        <v>0</v>
      </c>
      <c r="D14" s="2">
        <v>0</v>
      </c>
      <c r="E14" s="2">
        <v>0</v>
      </c>
      <c r="F14" s="2">
        <v>0</v>
      </c>
      <c r="G14" s="2">
        <v>0</v>
      </c>
      <c r="H14" s="2">
        <v>0</v>
      </c>
      <c r="I14" s="2">
        <v>1</v>
      </c>
      <c r="J14" s="2">
        <v>0</v>
      </c>
      <c r="K14" s="2">
        <v>0</v>
      </c>
      <c r="L14" s="2">
        <v>0</v>
      </c>
      <c r="M14" s="2">
        <v>1</v>
      </c>
      <c r="N14" s="2">
        <v>1</v>
      </c>
    </row>
    <row r="15" spans="1:14" s="3" customFormat="1" x14ac:dyDescent="0.2">
      <c r="A15" s="1" t="s">
        <v>134</v>
      </c>
      <c r="B15" s="2">
        <f t="shared" si="1"/>
        <v>0</v>
      </c>
      <c r="C15" s="2">
        <v>0</v>
      </c>
      <c r="D15" s="2">
        <v>0</v>
      </c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</row>
    <row r="16" spans="1:14" s="3" customFormat="1" x14ac:dyDescent="0.2">
      <c r="A16" s="1" t="s">
        <v>133</v>
      </c>
      <c r="B16" s="2">
        <f t="shared" si="1"/>
        <v>0</v>
      </c>
      <c r="C16" s="2">
        <v>0</v>
      </c>
      <c r="D16" s="2">
        <v>0</v>
      </c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  <c r="L16" s="2">
        <v>0</v>
      </c>
      <c r="M16" s="2">
        <v>0</v>
      </c>
      <c r="N16" s="2">
        <v>0</v>
      </c>
    </row>
    <row r="17" spans="1:14" s="3" customFormat="1" x14ac:dyDescent="0.2">
      <c r="A17" s="1" t="s">
        <v>16</v>
      </c>
      <c r="B17" s="2">
        <f t="shared" si="1"/>
        <v>41</v>
      </c>
      <c r="C17" s="2">
        <v>0</v>
      </c>
      <c r="D17" s="2">
        <v>0</v>
      </c>
      <c r="E17" s="2">
        <v>2</v>
      </c>
      <c r="F17" s="2">
        <v>0</v>
      </c>
      <c r="G17" s="2">
        <v>1</v>
      </c>
      <c r="H17" s="2">
        <v>3</v>
      </c>
      <c r="I17" s="2">
        <v>7</v>
      </c>
      <c r="J17" s="2">
        <v>22</v>
      </c>
      <c r="K17" s="2">
        <v>6</v>
      </c>
      <c r="L17" s="2">
        <v>0</v>
      </c>
      <c r="M17" s="2">
        <v>0</v>
      </c>
      <c r="N17" s="2">
        <v>0</v>
      </c>
    </row>
    <row r="18" spans="1:14" s="3" customFormat="1" x14ac:dyDescent="0.2">
      <c r="A18" s="1" t="s">
        <v>135</v>
      </c>
      <c r="B18" s="2">
        <f t="shared" si="1"/>
        <v>1</v>
      </c>
      <c r="C18" s="2">
        <v>0</v>
      </c>
      <c r="D18" s="2">
        <v>0</v>
      </c>
      <c r="E18" s="2">
        <v>0</v>
      </c>
      <c r="F18" s="2">
        <v>0</v>
      </c>
      <c r="G18" s="2">
        <v>0</v>
      </c>
      <c r="H18" s="2">
        <v>0</v>
      </c>
      <c r="I18" s="2">
        <v>1</v>
      </c>
      <c r="J18" s="2">
        <v>0</v>
      </c>
      <c r="K18" s="2">
        <v>0</v>
      </c>
      <c r="L18" s="2">
        <v>0</v>
      </c>
      <c r="M18" s="2">
        <v>0</v>
      </c>
      <c r="N18" s="2">
        <v>0</v>
      </c>
    </row>
    <row r="19" spans="1:14" s="3" customFormat="1" x14ac:dyDescent="0.2">
      <c r="A19" s="1" t="s">
        <v>136</v>
      </c>
      <c r="B19" s="2">
        <f t="shared" si="1"/>
        <v>30</v>
      </c>
      <c r="C19" s="2">
        <v>0</v>
      </c>
      <c r="D19" s="2">
        <v>0</v>
      </c>
      <c r="E19" s="2">
        <v>0</v>
      </c>
      <c r="F19" s="2">
        <v>0</v>
      </c>
      <c r="G19" s="2">
        <v>1</v>
      </c>
      <c r="H19" s="2">
        <v>3</v>
      </c>
      <c r="I19" s="2">
        <v>5</v>
      </c>
      <c r="J19" s="2">
        <v>17</v>
      </c>
      <c r="K19" s="2">
        <v>4</v>
      </c>
      <c r="L19" s="2">
        <v>0</v>
      </c>
      <c r="M19" s="2">
        <v>0</v>
      </c>
      <c r="N19" s="2">
        <v>0</v>
      </c>
    </row>
    <row r="20" spans="1:14" s="3" customFormat="1" x14ac:dyDescent="0.2">
      <c r="A20" s="1" t="s">
        <v>137</v>
      </c>
      <c r="B20" s="2">
        <f t="shared" si="1"/>
        <v>10</v>
      </c>
      <c r="C20" s="2">
        <v>0</v>
      </c>
      <c r="D20" s="2">
        <v>0</v>
      </c>
      <c r="E20" s="2">
        <v>2</v>
      </c>
      <c r="F20" s="2">
        <v>0</v>
      </c>
      <c r="G20" s="2">
        <v>0</v>
      </c>
      <c r="H20" s="2">
        <v>0</v>
      </c>
      <c r="I20" s="2">
        <v>1</v>
      </c>
      <c r="J20" s="2">
        <v>5</v>
      </c>
      <c r="K20" s="2">
        <v>2</v>
      </c>
      <c r="L20" s="2">
        <v>0</v>
      </c>
      <c r="M20" s="2">
        <v>0</v>
      </c>
      <c r="N20" s="2">
        <v>0</v>
      </c>
    </row>
    <row r="21" spans="1:14" s="3" customFormat="1" x14ac:dyDescent="0.2">
      <c r="A21" s="1" t="s">
        <v>138</v>
      </c>
      <c r="B21" s="2">
        <f t="shared" si="1"/>
        <v>11</v>
      </c>
      <c r="C21" s="2">
        <v>0</v>
      </c>
      <c r="D21" s="2">
        <v>0</v>
      </c>
      <c r="E21" s="2">
        <v>0</v>
      </c>
      <c r="F21" s="2">
        <v>0</v>
      </c>
      <c r="G21" s="2">
        <v>1</v>
      </c>
      <c r="H21" s="2">
        <v>4</v>
      </c>
      <c r="I21" s="2">
        <v>0</v>
      </c>
      <c r="J21" s="2">
        <v>3</v>
      </c>
      <c r="K21" s="2">
        <v>3</v>
      </c>
      <c r="L21" s="2">
        <v>0</v>
      </c>
      <c r="M21" s="2">
        <v>0</v>
      </c>
      <c r="N21" s="2">
        <v>0</v>
      </c>
    </row>
    <row r="22" spans="1:14" s="3" customFormat="1" x14ac:dyDescent="0.2">
      <c r="A22" s="1" t="s">
        <v>139</v>
      </c>
      <c r="B22" s="2">
        <f t="shared" si="1"/>
        <v>0</v>
      </c>
      <c r="C22" s="2">
        <v>0</v>
      </c>
      <c r="D22" s="2">
        <v>0</v>
      </c>
      <c r="E22" s="2">
        <v>0</v>
      </c>
      <c r="F22" s="2">
        <v>0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  <c r="L22" s="2">
        <v>0</v>
      </c>
      <c r="M22" s="2">
        <v>0</v>
      </c>
      <c r="N22" s="2">
        <v>0</v>
      </c>
    </row>
    <row r="23" spans="1:14" s="3" customFormat="1" x14ac:dyDescent="0.2">
      <c r="A23" s="1" t="s">
        <v>140</v>
      </c>
      <c r="B23" s="2">
        <f t="shared" si="1"/>
        <v>2</v>
      </c>
      <c r="C23" s="2">
        <v>0</v>
      </c>
      <c r="D23" s="2">
        <v>0</v>
      </c>
      <c r="E23" s="2">
        <v>0</v>
      </c>
      <c r="F23" s="2">
        <v>0</v>
      </c>
      <c r="G23" s="2">
        <v>0</v>
      </c>
      <c r="H23" s="2">
        <v>0</v>
      </c>
      <c r="I23" s="2">
        <v>0</v>
      </c>
      <c r="J23" s="2">
        <v>0</v>
      </c>
      <c r="K23" s="2">
        <v>2</v>
      </c>
      <c r="L23" s="2">
        <v>0</v>
      </c>
      <c r="M23" s="2">
        <v>0</v>
      </c>
      <c r="N23" s="2">
        <v>0</v>
      </c>
    </row>
    <row r="24" spans="1:14" s="3" customFormat="1" x14ac:dyDescent="0.2">
      <c r="A24" s="1" t="s">
        <v>141</v>
      </c>
      <c r="B24" s="2">
        <f t="shared" si="1"/>
        <v>1</v>
      </c>
      <c r="C24" s="2">
        <v>1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2">
        <v>0</v>
      </c>
    </row>
    <row r="25" spans="1:14" s="3" customFormat="1" x14ac:dyDescent="0.2">
      <c r="A25" s="1" t="s">
        <v>17</v>
      </c>
      <c r="B25" s="2">
        <f t="shared" si="1"/>
        <v>28</v>
      </c>
      <c r="C25" s="2">
        <v>3</v>
      </c>
      <c r="D25" s="2">
        <v>4</v>
      </c>
      <c r="E25" s="2">
        <v>1</v>
      </c>
      <c r="F25" s="2">
        <v>0</v>
      </c>
      <c r="G25" s="2">
        <v>1</v>
      </c>
      <c r="H25" s="2">
        <v>6</v>
      </c>
      <c r="I25" s="2">
        <v>7</v>
      </c>
      <c r="J25" s="2">
        <v>4</v>
      </c>
      <c r="K25" s="2">
        <v>1</v>
      </c>
      <c r="L25" s="2">
        <v>0</v>
      </c>
      <c r="M25" s="2">
        <v>0</v>
      </c>
      <c r="N25" s="2">
        <v>1</v>
      </c>
    </row>
    <row r="26" spans="1:14" s="3" customFormat="1" x14ac:dyDescent="0.2">
      <c r="A26" s="1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</row>
    <row r="27" spans="1:14" s="3" customFormat="1" x14ac:dyDescent="0.2">
      <c r="A27" s="1" t="s">
        <v>86</v>
      </c>
      <c r="B27" s="2">
        <f>B3-B51</f>
        <v>2825</v>
      </c>
      <c r="C27" s="2">
        <f t="shared" ref="C27:N27" si="2">C3-C51</f>
        <v>536</v>
      </c>
      <c r="D27" s="2">
        <f t="shared" si="2"/>
        <v>459</v>
      </c>
      <c r="E27" s="2">
        <f t="shared" si="2"/>
        <v>373</v>
      </c>
      <c r="F27" s="2">
        <f t="shared" si="2"/>
        <v>295</v>
      </c>
      <c r="G27" s="2">
        <f t="shared" si="2"/>
        <v>240</v>
      </c>
      <c r="H27" s="2">
        <f t="shared" si="2"/>
        <v>184</v>
      </c>
      <c r="I27" s="2">
        <f t="shared" si="2"/>
        <v>193</v>
      </c>
      <c r="J27" s="2">
        <f t="shared" si="2"/>
        <v>200</v>
      </c>
      <c r="K27" s="2">
        <f t="shared" si="2"/>
        <v>153</v>
      </c>
      <c r="L27" s="2">
        <f t="shared" si="2"/>
        <v>48</v>
      </c>
      <c r="M27" s="2">
        <f t="shared" si="2"/>
        <v>44</v>
      </c>
      <c r="N27" s="2">
        <f t="shared" si="2"/>
        <v>100</v>
      </c>
    </row>
    <row r="28" spans="1:14" s="3" customFormat="1" x14ac:dyDescent="0.2">
      <c r="A28" s="1" t="s">
        <v>12</v>
      </c>
      <c r="B28" s="2">
        <f t="shared" ref="B28:N49" si="3">B4-B52</f>
        <v>0</v>
      </c>
      <c r="C28" s="2">
        <f t="shared" si="3"/>
        <v>0</v>
      </c>
      <c r="D28" s="2">
        <f t="shared" si="3"/>
        <v>0</v>
      </c>
      <c r="E28" s="2">
        <f t="shared" si="3"/>
        <v>0</v>
      </c>
      <c r="F28" s="2">
        <f t="shared" si="3"/>
        <v>0</v>
      </c>
      <c r="G28" s="2">
        <f t="shared" si="3"/>
        <v>0</v>
      </c>
      <c r="H28" s="2">
        <f t="shared" si="3"/>
        <v>0</v>
      </c>
      <c r="I28" s="2">
        <f t="shared" si="3"/>
        <v>0</v>
      </c>
      <c r="J28" s="2">
        <f t="shared" si="3"/>
        <v>0</v>
      </c>
      <c r="K28" s="2">
        <f t="shared" si="3"/>
        <v>0</v>
      </c>
      <c r="L28" s="2">
        <f t="shared" si="3"/>
        <v>0</v>
      </c>
      <c r="M28" s="2">
        <f t="shared" si="3"/>
        <v>0</v>
      </c>
      <c r="N28" s="2">
        <f t="shared" si="3"/>
        <v>0</v>
      </c>
    </row>
    <row r="29" spans="1:14" s="3" customFormat="1" x14ac:dyDescent="0.2">
      <c r="A29" s="1" t="s">
        <v>13</v>
      </c>
      <c r="B29" s="2">
        <f t="shared" si="3"/>
        <v>7</v>
      </c>
      <c r="C29" s="2">
        <f t="shared" si="3"/>
        <v>3</v>
      </c>
      <c r="D29" s="2">
        <f t="shared" si="3"/>
        <v>1</v>
      </c>
      <c r="E29" s="2">
        <f t="shared" si="3"/>
        <v>2</v>
      </c>
      <c r="F29" s="2">
        <f t="shared" si="3"/>
        <v>0</v>
      </c>
      <c r="G29" s="2">
        <f t="shared" si="3"/>
        <v>0</v>
      </c>
      <c r="H29" s="2">
        <f t="shared" si="3"/>
        <v>0</v>
      </c>
      <c r="I29" s="2">
        <f t="shared" si="3"/>
        <v>1</v>
      </c>
      <c r="J29" s="2">
        <f t="shared" si="3"/>
        <v>0</v>
      </c>
      <c r="K29" s="2">
        <f t="shared" si="3"/>
        <v>0</v>
      </c>
      <c r="L29" s="2">
        <f t="shared" si="3"/>
        <v>0</v>
      </c>
      <c r="M29" s="2">
        <f t="shared" si="3"/>
        <v>0</v>
      </c>
      <c r="N29" s="2">
        <f t="shared" si="3"/>
        <v>0</v>
      </c>
    </row>
    <row r="30" spans="1:14" s="3" customFormat="1" x14ac:dyDescent="0.2">
      <c r="A30" s="1" t="s">
        <v>14</v>
      </c>
      <c r="B30" s="2">
        <f t="shared" si="3"/>
        <v>3</v>
      </c>
      <c r="C30" s="2">
        <f t="shared" si="3"/>
        <v>2</v>
      </c>
      <c r="D30" s="2">
        <f t="shared" si="3"/>
        <v>1</v>
      </c>
      <c r="E30" s="2">
        <f t="shared" si="3"/>
        <v>0</v>
      </c>
      <c r="F30" s="2">
        <f t="shared" si="3"/>
        <v>0</v>
      </c>
      <c r="G30" s="2">
        <f t="shared" si="3"/>
        <v>0</v>
      </c>
      <c r="H30" s="2">
        <f t="shared" si="3"/>
        <v>0</v>
      </c>
      <c r="I30" s="2">
        <f t="shared" si="3"/>
        <v>0</v>
      </c>
      <c r="J30" s="2">
        <f t="shared" si="3"/>
        <v>0</v>
      </c>
      <c r="K30" s="2">
        <f t="shared" si="3"/>
        <v>0</v>
      </c>
      <c r="L30" s="2">
        <f t="shared" si="3"/>
        <v>0</v>
      </c>
      <c r="M30" s="2">
        <f t="shared" si="3"/>
        <v>0</v>
      </c>
      <c r="N30" s="2">
        <f t="shared" si="3"/>
        <v>0</v>
      </c>
    </row>
    <row r="31" spans="1:14" s="3" customFormat="1" x14ac:dyDescent="0.2">
      <c r="A31" s="1" t="s">
        <v>126</v>
      </c>
      <c r="B31" s="2">
        <f t="shared" si="3"/>
        <v>2746</v>
      </c>
      <c r="C31" s="2">
        <f t="shared" si="3"/>
        <v>529</v>
      </c>
      <c r="D31" s="2">
        <f t="shared" si="3"/>
        <v>454</v>
      </c>
      <c r="E31" s="2">
        <f t="shared" si="3"/>
        <v>370</v>
      </c>
      <c r="F31" s="2">
        <f t="shared" si="3"/>
        <v>295</v>
      </c>
      <c r="G31" s="2">
        <f t="shared" si="3"/>
        <v>238</v>
      </c>
      <c r="H31" s="2">
        <f t="shared" si="3"/>
        <v>173</v>
      </c>
      <c r="I31" s="2">
        <f t="shared" si="3"/>
        <v>179</v>
      </c>
      <c r="J31" s="2">
        <f t="shared" si="3"/>
        <v>173</v>
      </c>
      <c r="K31" s="2">
        <f t="shared" si="3"/>
        <v>144</v>
      </c>
      <c r="L31" s="2">
        <f t="shared" si="3"/>
        <v>48</v>
      </c>
      <c r="M31" s="2">
        <f t="shared" si="3"/>
        <v>44</v>
      </c>
      <c r="N31" s="2">
        <f t="shared" si="3"/>
        <v>99</v>
      </c>
    </row>
    <row r="32" spans="1:14" s="3" customFormat="1" x14ac:dyDescent="0.2">
      <c r="A32" s="1" t="s">
        <v>127</v>
      </c>
      <c r="B32" s="2">
        <f t="shared" si="3"/>
        <v>2661</v>
      </c>
      <c r="C32" s="2">
        <f t="shared" si="3"/>
        <v>513</v>
      </c>
      <c r="D32" s="2">
        <f t="shared" si="3"/>
        <v>438</v>
      </c>
      <c r="E32" s="2">
        <f t="shared" si="3"/>
        <v>359</v>
      </c>
      <c r="F32" s="2">
        <f t="shared" si="3"/>
        <v>277</v>
      </c>
      <c r="G32" s="2">
        <f t="shared" si="3"/>
        <v>230</v>
      </c>
      <c r="H32" s="2">
        <f t="shared" si="3"/>
        <v>168</v>
      </c>
      <c r="I32" s="2">
        <f t="shared" si="3"/>
        <v>176</v>
      </c>
      <c r="J32" s="2">
        <f t="shared" si="3"/>
        <v>171</v>
      </c>
      <c r="K32" s="2">
        <f t="shared" si="3"/>
        <v>139</v>
      </c>
      <c r="L32" s="2">
        <f t="shared" si="3"/>
        <v>48</v>
      </c>
      <c r="M32" s="2">
        <f t="shared" si="3"/>
        <v>44</v>
      </c>
      <c r="N32" s="2">
        <f t="shared" si="3"/>
        <v>98</v>
      </c>
    </row>
    <row r="33" spans="1:14" s="3" customFormat="1" x14ac:dyDescent="0.2">
      <c r="A33" s="1" t="s">
        <v>128</v>
      </c>
      <c r="B33" s="2">
        <f t="shared" si="3"/>
        <v>21</v>
      </c>
      <c r="C33" s="2">
        <f t="shared" si="3"/>
        <v>4</v>
      </c>
      <c r="D33" s="2">
        <f t="shared" si="3"/>
        <v>7</v>
      </c>
      <c r="E33" s="2">
        <f t="shared" si="3"/>
        <v>5</v>
      </c>
      <c r="F33" s="2">
        <f t="shared" si="3"/>
        <v>4</v>
      </c>
      <c r="G33" s="2">
        <f t="shared" si="3"/>
        <v>1</v>
      </c>
      <c r="H33" s="2">
        <f t="shared" si="3"/>
        <v>0</v>
      </c>
      <c r="I33" s="2">
        <f t="shared" si="3"/>
        <v>0</v>
      </c>
      <c r="J33" s="2">
        <f t="shared" si="3"/>
        <v>0</v>
      </c>
      <c r="K33" s="2">
        <f t="shared" si="3"/>
        <v>0</v>
      </c>
      <c r="L33" s="2">
        <f t="shared" si="3"/>
        <v>0</v>
      </c>
      <c r="M33" s="2">
        <f t="shared" si="3"/>
        <v>0</v>
      </c>
      <c r="N33" s="2">
        <f t="shared" si="3"/>
        <v>0</v>
      </c>
    </row>
    <row r="34" spans="1:14" s="3" customFormat="1" x14ac:dyDescent="0.2">
      <c r="A34" s="1" t="s">
        <v>129</v>
      </c>
      <c r="B34" s="2">
        <f t="shared" si="3"/>
        <v>1</v>
      </c>
      <c r="C34" s="2">
        <f t="shared" si="3"/>
        <v>0</v>
      </c>
      <c r="D34" s="2">
        <f t="shared" si="3"/>
        <v>0</v>
      </c>
      <c r="E34" s="2">
        <f t="shared" si="3"/>
        <v>0</v>
      </c>
      <c r="F34" s="2">
        <f t="shared" si="3"/>
        <v>0</v>
      </c>
      <c r="G34" s="2">
        <f t="shared" si="3"/>
        <v>0</v>
      </c>
      <c r="H34" s="2">
        <f t="shared" si="3"/>
        <v>0</v>
      </c>
      <c r="I34" s="2">
        <f t="shared" si="3"/>
        <v>0</v>
      </c>
      <c r="J34" s="2">
        <f t="shared" si="3"/>
        <v>0</v>
      </c>
      <c r="K34" s="2">
        <f t="shared" si="3"/>
        <v>1</v>
      </c>
      <c r="L34" s="2">
        <f t="shared" si="3"/>
        <v>0</v>
      </c>
      <c r="M34" s="2">
        <f t="shared" si="3"/>
        <v>0</v>
      </c>
      <c r="N34" s="2">
        <f t="shared" si="3"/>
        <v>0</v>
      </c>
    </row>
    <row r="35" spans="1:14" s="3" customFormat="1" x14ac:dyDescent="0.2">
      <c r="A35" s="1" t="s">
        <v>130</v>
      </c>
      <c r="B35" s="2">
        <f t="shared" si="3"/>
        <v>51</v>
      </c>
      <c r="C35" s="2">
        <f t="shared" si="3"/>
        <v>11</v>
      </c>
      <c r="D35" s="2">
        <f t="shared" si="3"/>
        <v>9</v>
      </c>
      <c r="E35" s="2">
        <f t="shared" si="3"/>
        <v>3</v>
      </c>
      <c r="F35" s="2">
        <f t="shared" si="3"/>
        <v>9</v>
      </c>
      <c r="G35" s="2">
        <f t="shared" si="3"/>
        <v>5</v>
      </c>
      <c r="H35" s="2">
        <f t="shared" si="3"/>
        <v>4</v>
      </c>
      <c r="I35" s="2">
        <f t="shared" si="3"/>
        <v>3</v>
      </c>
      <c r="J35" s="2">
        <f t="shared" si="3"/>
        <v>2</v>
      </c>
      <c r="K35" s="2">
        <f t="shared" si="3"/>
        <v>4</v>
      </c>
      <c r="L35" s="2">
        <f t="shared" si="3"/>
        <v>0</v>
      </c>
      <c r="M35" s="2">
        <f t="shared" si="3"/>
        <v>0</v>
      </c>
      <c r="N35" s="2">
        <f t="shared" si="3"/>
        <v>1</v>
      </c>
    </row>
    <row r="36" spans="1:14" s="3" customFormat="1" x14ac:dyDescent="0.2">
      <c r="A36" s="1" t="s">
        <v>131</v>
      </c>
      <c r="B36" s="2">
        <f t="shared" si="3"/>
        <v>12</v>
      </c>
      <c r="C36" s="2">
        <f t="shared" si="3"/>
        <v>1</v>
      </c>
      <c r="D36" s="2">
        <f t="shared" si="3"/>
        <v>0</v>
      </c>
      <c r="E36" s="2">
        <f t="shared" si="3"/>
        <v>3</v>
      </c>
      <c r="F36" s="2">
        <f t="shared" si="3"/>
        <v>5</v>
      </c>
      <c r="G36" s="2">
        <f t="shared" si="3"/>
        <v>2</v>
      </c>
      <c r="H36" s="2">
        <f t="shared" si="3"/>
        <v>1</v>
      </c>
      <c r="I36" s="2">
        <f t="shared" si="3"/>
        <v>0</v>
      </c>
      <c r="J36" s="2">
        <f t="shared" si="3"/>
        <v>0</v>
      </c>
      <c r="K36" s="2">
        <f t="shared" si="3"/>
        <v>0</v>
      </c>
      <c r="L36" s="2">
        <f t="shared" si="3"/>
        <v>0</v>
      </c>
      <c r="M36" s="2">
        <f t="shared" si="3"/>
        <v>0</v>
      </c>
      <c r="N36" s="2">
        <f t="shared" si="3"/>
        <v>0</v>
      </c>
    </row>
    <row r="37" spans="1:14" s="3" customFormat="1" x14ac:dyDescent="0.2">
      <c r="A37" s="1" t="s">
        <v>132</v>
      </c>
      <c r="B37" s="2">
        <f t="shared" si="3"/>
        <v>0</v>
      </c>
      <c r="C37" s="2">
        <f t="shared" si="3"/>
        <v>0</v>
      </c>
      <c r="D37" s="2">
        <f t="shared" si="3"/>
        <v>0</v>
      </c>
      <c r="E37" s="2">
        <f t="shared" si="3"/>
        <v>0</v>
      </c>
      <c r="F37" s="2">
        <f t="shared" si="3"/>
        <v>0</v>
      </c>
      <c r="G37" s="2">
        <f t="shared" si="3"/>
        <v>0</v>
      </c>
      <c r="H37" s="2">
        <f t="shared" si="3"/>
        <v>0</v>
      </c>
      <c r="I37" s="2">
        <f t="shared" si="3"/>
        <v>0</v>
      </c>
      <c r="J37" s="2">
        <f t="shared" si="3"/>
        <v>0</v>
      </c>
      <c r="K37" s="2">
        <f t="shared" si="3"/>
        <v>0</v>
      </c>
      <c r="L37" s="2">
        <f t="shared" si="3"/>
        <v>0</v>
      </c>
      <c r="M37" s="2">
        <f t="shared" si="3"/>
        <v>0</v>
      </c>
      <c r="N37" s="2">
        <f t="shared" si="3"/>
        <v>0</v>
      </c>
    </row>
    <row r="38" spans="1:14" s="3" customFormat="1" x14ac:dyDescent="0.2">
      <c r="A38" s="1" t="s">
        <v>15</v>
      </c>
      <c r="B38" s="2">
        <f t="shared" si="3"/>
        <v>0</v>
      </c>
      <c r="C38" s="2">
        <f t="shared" si="3"/>
        <v>0</v>
      </c>
      <c r="D38" s="2">
        <f t="shared" si="3"/>
        <v>0</v>
      </c>
      <c r="E38" s="2">
        <f t="shared" si="3"/>
        <v>0</v>
      </c>
      <c r="F38" s="2">
        <f t="shared" si="3"/>
        <v>0</v>
      </c>
      <c r="G38" s="2">
        <f t="shared" si="3"/>
        <v>0</v>
      </c>
      <c r="H38" s="2">
        <f t="shared" si="3"/>
        <v>0</v>
      </c>
      <c r="I38" s="2">
        <f t="shared" si="3"/>
        <v>0</v>
      </c>
      <c r="J38" s="2">
        <f t="shared" si="3"/>
        <v>0</v>
      </c>
      <c r="K38" s="2">
        <f t="shared" si="3"/>
        <v>0</v>
      </c>
      <c r="L38" s="2">
        <f t="shared" si="3"/>
        <v>0</v>
      </c>
      <c r="M38" s="2">
        <f t="shared" si="3"/>
        <v>0</v>
      </c>
      <c r="N38" s="2">
        <f t="shared" si="3"/>
        <v>0</v>
      </c>
    </row>
    <row r="39" spans="1:14" s="3" customFormat="1" x14ac:dyDescent="0.2">
      <c r="A39" s="1" t="s">
        <v>134</v>
      </c>
      <c r="B39" s="2">
        <f t="shared" si="3"/>
        <v>0</v>
      </c>
      <c r="C39" s="2">
        <f t="shared" si="3"/>
        <v>0</v>
      </c>
      <c r="D39" s="2">
        <f t="shared" si="3"/>
        <v>0</v>
      </c>
      <c r="E39" s="2">
        <f t="shared" si="3"/>
        <v>0</v>
      </c>
      <c r="F39" s="2">
        <f t="shared" si="3"/>
        <v>0</v>
      </c>
      <c r="G39" s="2">
        <f t="shared" si="3"/>
        <v>0</v>
      </c>
      <c r="H39" s="2">
        <f t="shared" si="3"/>
        <v>0</v>
      </c>
      <c r="I39" s="2">
        <f t="shared" si="3"/>
        <v>0</v>
      </c>
      <c r="J39" s="2">
        <f t="shared" si="3"/>
        <v>0</v>
      </c>
      <c r="K39" s="2">
        <f t="shared" si="3"/>
        <v>0</v>
      </c>
      <c r="L39" s="2">
        <f t="shared" si="3"/>
        <v>0</v>
      </c>
      <c r="M39" s="2">
        <f t="shared" si="3"/>
        <v>0</v>
      </c>
      <c r="N39" s="2">
        <f t="shared" si="3"/>
        <v>0</v>
      </c>
    </row>
    <row r="40" spans="1:14" s="3" customFormat="1" x14ac:dyDescent="0.2">
      <c r="A40" s="1" t="s">
        <v>133</v>
      </c>
      <c r="B40" s="2">
        <f t="shared" si="3"/>
        <v>0</v>
      </c>
      <c r="C40" s="2">
        <f t="shared" si="3"/>
        <v>0</v>
      </c>
      <c r="D40" s="2">
        <f t="shared" si="3"/>
        <v>0</v>
      </c>
      <c r="E40" s="2">
        <f t="shared" si="3"/>
        <v>0</v>
      </c>
      <c r="F40" s="2">
        <f t="shared" si="3"/>
        <v>0</v>
      </c>
      <c r="G40" s="2">
        <f t="shared" si="3"/>
        <v>0</v>
      </c>
      <c r="H40" s="2">
        <f t="shared" si="3"/>
        <v>0</v>
      </c>
      <c r="I40" s="2">
        <f t="shared" si="3"/>
        <v>0</v>
      </c>
      <c r="J40" s="2">
        <f t="shared" si="3"/>
        <v>0</v>
      </c>
      <c r="K40" s="2">
        <f t="shared" si="3"/>
        <v>0</v>
      </c>
      <c r="L40" s="2">
        <f t="shared" si="3"/>
        <v>0</v>
      </c>
      <c r="M40" s="2">
        <f t="shared" si="3"/>
        <v>0</v>
      </c>
      <c r="N40" s="2">
        <f t="shared" si="3"/>
        <v>0</v>
      </c>
    </row>
    <row r="41" spans="1:14" s="3" customFormat="1" x14ac:dyDescent="0.2">
      <c r="A41" s="1" t="s">
        <v>16</v>
      </c>
      <c r="B41" s="2">
        <f t="shared" si="3"/>
        <v>38</v>
      </c>
      <c r="C41" s="2">
        <f t="shared" si="3"/>
        <v>0</v>
      </c>
      <c r="D41" s="2">
        <f t="shared" si="3"/>
        <v>0</v>
      </c>
      <c r="E41" s="2">
        <f t="shared" si="3"/>
        <v>1</v>
      </c>
      <c r="F41" s="2">
        <f t="shared" si="3"/>
        <v>0</v>
      </c>
      <c r="G41" s="2">
        <f t="shared" si="3"/>
        <v>1</v>
      </c>
      <c r="H41" s="2">
        <f t="shared" si="3"/>
        <v>3</v>
      </c>
      <c r="I41" s="2">
        <f t="shared" si="3"/>
        <v>7</v>
      </c>
      <c r="J41" s="2">
        <f t="shared" si="3"/>
        <v>20</v>
      </c>
      <c r="K41" s="2">
        <f t="shared" si="3"/>
        <v>6</v>
      </c>
      <c r="L41" s="2">
        <f t="shared" si="3"/>
        <v>0</v>
      </c>
      <c r="M41" s="2">
        <f t="shared" si="3"/>
        <v>0</v>
      </c>
      <c r="N41" s="2">
        <f t="shared" si="3"/>
        <v>0</v>
      </c>
    </row>
    <row r="42" spans="1:14" s="3" customFormat="1" x14ac:dyDescent="0.2">
      <c r="A42" s="1" t="s">
        <v>135</v>
      </c>
      <c r="B42" s="2">
        <f t="shared" si="3"/>
        <v>1</v>
      </c>
      <c r="C42" s="2">
        <f t="shared" si="3"/>
        <v>0</v>
      </c>
      <c r="D42" s="2">
        <f t="shared" si="3"/>
        <v>0</v>
      </c>
      <c r="E42" s="2">
        <f t="shared" si="3"/>
        <v>0</v>
      </c>
      <c r="F42" s="2">
        <f t="shared" si="3"/>
        <v>0</v>
      </c>
      <c r="G42" s="2">
        <f t="shared" si="3"/>
        <v>0</v>
      </c>
      <c r="H42" s="2">
        <f t="shared" si="3"/>
        <v>0</v>
      </c>
      <c r="I42" s="2">
        <f t="shared" si="3"/>
        <v>1</v>
      </c>
      <c r="J42" s="2">
        <f t="shared" si="3"/>
        <v>0</v>
      </c>
      <c r="K42" s="2">
        <f t="shared" si="3"/>
        <v>0</v>
      </c>
      <c r="L42" s="2">
        <f t="shared" si="3"/>
        <v>0</v>
      </c>
      <c r="M42" s="2">
        <f t="shared" si="3"/>
        <v>0</v>
      </c>
      <c r="N42" s="2">
        <f t="shared" si="3"/>
        <v>0</v>
      </c>
    </row>
    <row r="43" spans="1:14" s="3" customFormat="1" x14ac:dyDescent="0.2">
      <c r="A43" s="1" t="s">
        <v>136</v>
      </c>
      <c r="B43" s="2">
        <f t="shared" si="3"/>
        <v>30</v>
      </c>
      <c r="C43" s="2">
        <f t="shared" si="3"/>
        <v>0</v>
      </c>
      <c r="D43" s="2">
        <f t="shared" si="3"/>
        <v>0</v>
      </c>
      <c r="E43" s="2">
        <f t="shared" si="3"/>
        <v>0</v>
      </c>
      <c r="F43" s="2">
        <f t="shared" si="3"/>
        <v>0</v>
      </c>
      <c r="G43" s="2">
        <f t="shared" si="3"/>
        <v>1</v>
      </c>
      <c r="H43" s="2">
        <f t="shared" si="3"/>
        <v>3</v>
      </c>
      <c r="I43" s="2">
        <f t="shared" si="3"/>
        <v>5</v>
      </c>
      <c r="J43" s="2">
        <f t="shared" si="3"/>
        <v>17</v>
      </c>
      <c r="K43" s="2">
        <f t="shared" si="3"/>
        <v>4</v>
      </c>
      <c r="L43" s="2">
        <f t="shared" si="3"/>
        <v>0</v>
      </c>
      <c r="M43" s="2">
        <f t="shared" si="3"/>
        <v>0</v>
      </c>
      <c r="N43" s="2">
        <f t="shared" si="3"/>
        <v>0</v>
      </c>
    </row>
    <row r="44" spans="1:14" s="3" customFormat="1" x14ac:dyDescent="0.2">
      <c r="A44" s="1" t="s">
        <v>137</v>
      </c>
      <c r="B44" s="2">
        <f t="shared" si="3"/>
        <v>7</v>
      </c>
      <c r="C44" s="2">
        <f t="shared" si="3"/>
        <v>0</v>
      </c>
      <c r="D44" s="2">
        <f t="shared" si="3"/>
        <v>0</v>
      </c>
      <c r="E44" s="2">
        <f t="shared" si="3"/>
        <v>1</v>
      </c>
      <c r="F44" s="2">
        <f t="shared" si="3"/>
        <v>0</v>
      </c>
      <c r="G44" s="2">
        <f t="shared" si="3"/>
        <v>0</v>
      </c>
      <c r="H44" s="2">
        <f t="shared" si="3"/>
        <v>0</v>
      </c>
      <c r="I44" s="2">
        <f t="shared" si="3"/>
        <v>1</v>
      </c>
      <c r="J44" s="2">
        <f t="shared" si="3"/>
        <v>3</v>
      </c>
      <c r="K44" s="2">
        <f t="shared" si="3"/>
        <v>2</v>
      </c>
      <c r="L44" s="2">
        <f t="shared" si="3"/>
        <v>0</v>
      </c>
      <c r="M44" s="2">
        <f t="shared" si="3"/>
        <v>0</v>
      </c>
      <c r="N44" s="2">
        <f t="shared" si="3"/>
        <v>0</v>
      </c>
    </row>
    <row r="45" spans="1:14" s="3" customFormat="1" x14ac:dyDescent="0.2">
      <c r="A45" s="1" t="s">
        <v>138</v>
      </c>
      <c r="B45" s="2">
        <f t="shared" si="3"/>
        <v>8</v>
      </c>
      <c r="C45" s="2">
        <f t="shared" si="3"/>
        <v>0</v>
      </c>
      <c r="D45" s="2">
        <f t="shared" si="3"/>
        <v>0</v>
      </c>
      <c r="E45" s="2">
        <f t="shared" si="3"/>
        <v>0</v>
      </c>
      <c r="F45" s="2">
        <f t="shared" si="3"/>
        <v>0</v>
      </c>
      <c r="G45" s="2">
        <f t="shared" si="3"/>
        <v>0</v>
      </c>
      <c r="H45" s="2">
        <f t="shared" si="3"/>
        <v>3</v>
      </c>
      <c r="I45" s="2">
        <f t="shared" si="3"/>
        <v>0</v>
      </c>
      <c r="J45" s="2">
        <f t="shared" si="3"/>
        <v>3</v>
      </c>
      <c r="K45" s="2">
        <f t="shared" si="3"/>
        <v>2</v>
      </c>
      <c r="L45" s="2">
        <f t="shared" si="3"/>
        <v>0</v>
      </c>
      <c r="M45" s="2">
        <f t="shared" si="3"/>
        <v>0</v>
      </c>
      <c r="N45" s="2">
        <f t="shared" si="3"/>
        <v>0</v>
      </c>
    </row>
    <row r="46" spans="1:14" s="3" customFormat="1" x14ac:dyDescent="0.2">
      <c r="A46" s="1" t="s">
        <v>139</v>
      </c>
      <c r="B46" s="2">
        <f t="shared" si="3"/>
        <v>0</v>
      </c>
      <c r="C46" s="2">
        <f t="shared" si="3"/>
        <v>0</v>
      </c>
      <c r="D46" s="2">
        <f t="shared" si="3"/>
        <v>0</v>
      </c>
      <c r="E46" s="2">
        <f t="shared" si="3"/>
        <v>0</v>
      </c>
      <c r="F46" s="2">
        <f t="shared" si="3"/>
        <v>0</v>
      </c>
      <c r="G46" s="2">
        <f t="shared" si="3"/>
        <v>0</v>
      </c>
      <c r="H46" s="2">
        <f t="shared" si="3"/>
        <v>0</v>
      </c>
      <c r="I46" s="2">
        <f t="shared" si="3"/>
        <v>0</v>
      </c>
      <c r="J46" s="2">
        <f t="shared" si="3"/>
        <v>0</v>
      </c>
      <c r="K46" s="2">
        <f t="shared" si="3"/>
        <v>0</v>
      </c>
      <c r="L46" s="2">
        <f t="shared" si="3"/>
        <v>0</v>
      </c>
      <c r="M46" s="2">
        <f t="shared" si="3"/>
        <v>0</v>
      </c>
      <c r="N46" s="2">
        <f t="shared" si="3"/>
        <v>0</v>
      </c>
    </row>
    <row r="47" spans="1:14" s="3" customFormat="1" x14ac:dyDescent="0.2">
      <c r="A47" s="1" t="s">
        <v>140</v>
      </c>
      <c r="B47" s="2">
        <f t="shared" si="3"/>
        <v>2</v>
      </c>
      <c r="C47" s="2">
        <f t="shared" si="3"/>
        <v>0</v>
      </c>
      <c r="D47" s="2">
        <f t="shared" si="3"/>
        <v>0</v>
      </c>
      <c r="E47" s="2">
        <f t="shared" si="3"/>
        <v>0</v>
      </c>
      <c r="F47" s="2">
        <f t="shared" si="3"/>
        <v>0</v>
      </c>
      <c r="G47" s="2">
        <f t="shared" si="3"/>
        <v>0</v>
      </c>
      <c r="H47" s="2">
        <f t="shared" ref="C47:N49" si="4">H23-H71</f>
        <v>0</v>
      </c>
      <c r="I47" s="2">
        <f t="shared" si="4"/>
        <v>0</v>
      </c>
      <c r="J47" s="2">
        <f t="shared" si="4"/>
        <v>0</v>
      </c>
      <c r="K47" s="2">
        <f t="shared" si="4"/>
        <v>2</v>
      </c>
      <c r="L47" s="2">
        <f t="shared" si="4"/>
        <v>0</v>
      </c>
      <c r="M47" s="2">
        <f t="shared" si="4"/>
        <v>0</v>
      </c>
      <c r="N47" s="2">
        <f t="shared" si="4"/>
        <v>0</v>
      </c>
    </row>
    <row r="48" spans="1:14" s="3" customFormat="1" x14ac:dyDescent="0.2">
      <c r="A48" s="1" t="s">
        <v>141</v>
      </c>
      <c r="B48" s="2">
        <f t="shared" si="3"/>
        <v>0</v>
      </c>
      <c r="C48" s="2">
        <f t="shared" si="4"/>
        <v>0</v>
      </c>
      <c r="D48" s="2">
        <f t="shared" si="4"/>
        <v>0</v>
      </c>
      <c r="E48" s="2">
        <f t="shared" si="4"/>
        <v>0</v>
      </c>
      <c r="F48" s="2">
        <f t="shared" si="4"/>
        <v>0</v>
      </c>
      <c r="G48" s="2">
        <f t="shared" si="4"/>
        <v>0</v>
      </c>
      <c r="H48" s="2">
        <f t="shared" si="4"/>
        <v>0</v>
      </c>
      <c r="I48" s="2">
        <f t="shared" si="4"/>
        <v>0</v>
      </c>
      <c r="J48" s="2">
        <f t="shared" si="4"/>
        <v>0</v>
      </c>
      <c r="K48" s="2">
        <f t="shared" si="4"/>
        <v>0</v>
      </c>
      <c r="L48" s="2">
        <f t="shared" si="4"/>
        <v>0</v>
      </c>
      <c r="M48" s="2">
        <f t="shared" si="4"/>
        <v>0</v>
      </c>
      <c r="N48" s="2">
        <f t="shared" si="4"/>
        <v>0</v>
      </c>
    </row>
    <row r="49" spans="1:14" s="3" customFormat="1" x14ac:dyDescent="0.2">
      <c r="A49" s="1" t="s">
        <v>17</v>
      </c>
      <c r="B49" s="2">
        <f t="shared" si="3"/>
        <v>23</v>
      </c>
      <c r="C49" s="2">
        <f t="shared" si="4"/>
        <v>2</v>
      </c>
      <c r="D49" s="2">
        <f t="shared" si="4"/>
        <v>3</v>
      </c>
      <c r="E49" s="2">
        <f t="shared" si="4"/>
        <v>0</v>
      </c>
      <c r="F49" s="2">
        <f t="shared" si="4"/>
        <v>0</v>
      </c>
      <c r="G49" s="2">
        <f t="shared" si="4"/>
        <v>1</v>
      </c>
      <c r="H49" s="2">
        <f t="shared" si="4"/>
        <v>5</v>
      </c>
      <c r="I49" s="2">
        <f t="shared" si="4"/>
        <v>6</v>
      </c>
      <c r="J49" s="2">
        <f t="shared" si="4"/>
        <v>4</v>
      </c>
      <c r="K49" s="2">
        <f t="shared" si="4"/>
        <v>1</v>
      </c>
      <c r="L49" s="2">
        <f t="shared" si="4"/>
        <v>0</v>
      </c>
      <c r="M49" s="2">
        <f t="shared" si="4"/>
        <v>0</v>
      </c>
      <c r="N49" s="2">
        <f t="shared" si="4"/>
        <v>1</v>
      </c>
    </row>
    <row r="50" spans="1:14" s="3" customFormat="1" x14ac:dyDescent="0.2">
      <c r="A50" s="1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</row>
    <row r="51" spans="1:14" s="3" customFormat="1" x14ac:dyDescent="0.2">
      <c r="A51" s="1" t="s">
        <v>85</v>
      </c>
      <c r="B51" s="2">
        <f>SUM(C51:N51)</f>
        <v>2666</v>
      </c>
      <c r="C51" s="2">
        <f>C52+C53+C54+C55+C62+C65+C69+C72+C73</f>
        <v>482</v>
      </c>
      <c r="D51" s="2">
        <f>D52+D53+D54+D55+D62+D65+D69+D72+D73</f>
        <v>407</v>
      </c>
      <c r="E51" s="2">
        <f t="shared" ref="E51" si="5">E52+E53+E54+E55+E62+E65+E69+E72+E73</f>
        <v>380</v>
      </c>
      <c r="F51" s="2">
        <f t="shared" ref="F51" si="6">F52+F53+F54+F55+F62+F65+F69+F72+F73</f>
        <v>283</v>
      </c>
      <c r="G51" s="2">
        <f t="shared" ref="G51" si="7">G52+G53+G54+G55+G62+G65+G69+G72+G73</f>
        <v>263</v>
      </c>
      <c r="H51" s="2">
        <f t="shared" ref="H51" si="8">H52+H53+H54+H55+H62+H65+H69+H72+H73</f>
        <v>204</v>
      </c>
      <c r="I51" s="2">
        <f t="shared" ref="I51" si="9">I52+I53+I54+I55+I62+I65+I69+I72+I73</f>
        <v>132</v>
      </c>
      <c r="J51" s="2">
        <f t="shared" ref="J51" si="10">J52+J53+J54+J55+J62+J65+J69+J72+J73</f>
        <v>200</v>
      </c>
      <c r="K51" s="2">
        <f t="shared" ref="K51" si="11">K52+K53+K54+K55+K62+K65+K69+K72+K73</f>
        <v>158</v>
      </c>
      <c r="L51" s="2">
        <f t="shared" ref="L51" si="12">L52+L53+L54+L55+L62+L65+L69+L72+L73</f>
        <v>46</v>
      </c>
      <c r="M51" s="2">
        <f t="shared" ref="M51" si="13">M52+M53+M54+M55+M62+M65+M69+M72+M73</f>
        <v>37</v>
      </c>
      <c r="N51" s="2">
        <f t="shared" ref="N51" si="14">N52+N53+N54+N55+N62+N65+N69+N72+N73</f>
        <v>74</v>
      </c>
    </row>
    <row r="52" spans="1:14" s="3" customFormat="1" x14ac:dyDescent="0.2">
      <c r="A52" s="1" t="s">
        <v>12</v>
      </c>
      <c r="B52" s="2">
        <f t="shared" ref="B52:B73" si="15">SUM(C52:N52)</f>
        <v>1</v>
      </c>
      <c r="C52" s="2">
        <v>0</v>
      </c>
      <c r="D52" s="2">
        <v>0</v>
      </c>
      <c r="E52" s="2">
        <v>1</v>
      </c>
      <c r="F52" s="2">
        <v>0</v>
      </c>
      <c r="G52" s="2">
        <v>0</v>
      </c>
      <c r="H52" s="2">
        <v>0</v>
      </c>
      <c r="I52" s="2">
        <v>0</v>
      </c>
      <c r="J52" s="2">
        <v>0</v>
      </c>
      <c r="K52" s="2">
        <v>0</v>
      </c>
      <c r="L52" s="2">
        <v>0</v>
      </c>
      <c r="M52" s="2">
        <v>0</v>
      </c>
      <c r="N52" s="2">
        <v>0</v>
      </c>
    </row>
    <row r="53" spans="1:14" s="3" customFormat="1" x14ac:dyDescent="0.2">
      <c r="A53" s="1" t="s">
        <v>13</v>
      </c>
      <c r="B53" s="2">
        <f t="shared" si="15"/>
        <v>8</v>
      </c>
      <c r="C53" s="2">
        <v>6</v>
      </c>
      <c r="D53" s="2">
        <v>2</v>
      </c>
      <c r="E53" s="2">
        <v>0</v>
      </c>
      <c r="F53" s="2">
        <v>0</v>
      </c>
      <c r="G53" s="2">
        <v>0</v>
      </c>
      <c r="H53" s="2">
        <v>0</v>
      </c>
      <c r="I53" s="2">
        <v>0</v>
      </c>
      <c r="J53" s="2">
        <v>0</v>
      </c>
      <c r="K53" s="2">
        <v>0</v>
      </c>
      <c r="L53" s="2">
        <v>0</v>
      </c>
      <c r="M53" s="2">
        <v>0</v>
      </c>
      <c r="N53" s="2">
        <v>0</v>
      </c>
    </row>
    <row r="54" spans="1:14" s="3" customFormat="1" x14ac:dyDescent="0.2">
      <c r="A54" s="1" t="s">
        <v>14</v>
      </c>
      <c r="B54" s="2">
        <f t="shared" si="15"/>
        <v>4</v>
      </c>
      <c r="C54" s="2">
        <v>1</v>
      </c>
      <c r="D54" s="2">
        <v>1</v>
      </c>
      <c r="E54" s="2">
        <v>0</v>
      </c>
      <c r="F54" s="2">
        <v>0</v>
      </c>
      <c r="G54" s="2">
        <v>1</v>
      </c>
      <c r="H54" s="2">
        <v>0</v>
      </c>
      <c r="I54" s="2">
        <v>0</v>
      </c>
      <c r="J54" s="2">
        <v>1</v>
      </c>
      <c r="K54" s="2">
        <v>0</v>
      </c>
      <c r="L54" s="2">
        <v>0</v>
      </c>
      <c r="M54" s="2">
        <v>0</v>
      </c>
      <c r="N54" s="2">
        <v>0</v>
      </c>
    </row>
    <row r="55" spans="1:14" s="3" customFormat="1" x14ac:dyDescent="0.2">
      <c r="A55" s="1" t="s">
        <v>126</v>
      </c>
      <c r="B55" s="2">
        <f t="shared" si="15"/>
        <v>2638</v>
      </c>
      <c r="C55" s="2">
        <v>473</v>
      </c>
      <c r="D55" s="2">
        <v>403</v>
      </c>
      <c r="E55" s="2">
        <v>377</v>
      </c>
      <c r="F55" s="2">
        <v>283</v>
      </c>
      <c r="G55" s="2">
        <v>261</v>
      </c>
      <c r="H55" s="2">
        <v>202</v>
      </c>
      <c r="I55" s="2">
        <v>130</v>
      </c>
      <c r="J55" s="2">
        <v>197</v>
      </c>
      <c r="K55" s="2">
        <v>157</v>
      </c>
      <c r="L55" s="2">
        <v>46</v>
      </c>
      <c r="M55" s="2">
        <v>36</v>
      </c>
      <c r="N55" s="2">
        <v>73</v>
      </c>
    </row>
    <row r="56" spans="1:14" s="3" customFormat="1" x14ac:dyDescent="0.2">
      <c r="A56" s="1" t="s">
        <v>127</v>
      </c>
      <c r="B56" s="2">
        <f t="shared" si="15"/>
        <v>2547</v>
      </c>
      <c r="C56" s="2">
        <v>463</v>
      </c>
      <c r="D56" s="2">
        <v>389</v>
      </c>
      <c r="E56" s="2">
        <v>365</v>
      </c>
      <c r="F56" s="2">
        <v>269</v>
      </c>
      <c r="G56" s="2">
        <v>253</v>
      </c>
      <c r="H56" s="2">
        <v>189</v>
      </c>
      <c r="I56" s="2">
        <v>124</v>
      </c>
      <c r="J56" s="2">
        <v>189</v>
      </c>
      <c r="K56" s="2">
        <v>154</v>
      </c>
      <c r="L56" s="2">
        <v>46</v>
      </c>
      <c r="M56" s="2">
        <v>36</v>
      </c>
      <c r="N56" s="2">
        <v>70</v>
      </c>
    </row>
    <row r="57" spans="1:14" s="3" customFormat="1" x14ac:dyDescent="0.2">
      <c r="A57" s="1" t="s">
        <v>128</v>
      </c>
      <c r="B57" s="2">
        <f t="shared" si="15"/>
        <v>28</v>
      </c>
      <c r="C57" s="2">
        <v>5</v>
      </c>
      <c r="D57" s="2">
        <v>5</v>
      </c>
      <c r="E57" s="2">
        <v>6</v>
      </c>
      <c r="F57" s="2">
        <v>1</v>
      </c>
      <c r="G57" s="2">
        <v>2</v>
      </c>
      <c r="H57" s="2">
        <v>4</v>
      </c>
      <c r="I57" s="2">
        <v>2</v>
      </c>
      <c r="J57" s="2">
        <v>1</v>
      </c>
      <c r="K57" s="2">
        <v>0</v>
      </c>
      <c r="L57" s="2">
        <v>0</v>
      </c>
      <c r="M57" s="2">
        <v>0</v>
      </c>
      <c r="N57" s="2">
        <v>2</v>
      </c>
    </row>
    <row r="58" spans="1:14" s="3" customFormat="1" x14ac:dyDescent="0.2">
      <c r="A58" s="1" t="s">
        <v>129</v>
      </c>
      <c r="B58" s="2">
        <f t="shared" si="15"/>
        <v>3</v>
      </c>
      <c r="C58" s="2">
        <v>1</v>
      </c>
      <c r="D58" s="2">
        <v>0</v>
      </c>
      <c r="E58" s="2">
        <v>0</v>
      </c>
      <c r="F58" s="2">
        <v>0</v>
      </c>
      <c r="G58" s="2">
        <v>0</v>
      </c>
      <c r="H58" s="2">
        <v>1</v>
      </c>
      <c r="I58" s="2">
        <v>1</v>
      </c>
      <c r="J58" s="2">
        <v>0</v>
      </c>
      <c r="K58" s="2">
        <v>0</v>
      </c>
      <c r="L58" s="2">
        <v>0</v>
      </c>
      <c r="M58" s="2">
        <v>0</v>
      </c>
      <c r="N58" s="2">
        <v>0</v>
      </c>
    </row>
    <row r="59" spans="1:14" s="3" customFormat="1" x14ac:dyDescent="0.2">
      <c r="A59" s="1" t="s">
        <v>130</v>
      </c>
      <c r="B59" s="2">
        <f t="shared" si="15"/>
        <v>50</v>
      </c>
      <c r="C59" s="2">
        <v>4</v>
      </c>
      <c r="D59" s="2">
        <v>9</v>
      </c>
      <c r="E59" s="2">
        <v>4</v>
      </c>
      <c r="F59" s="2">
        <v>11</v>
      </c>
      <c r="G59" s="2">
        <v>3</v>
      </c>
      <c r="H59" s="2">
        <v>7</v>
      </c>
      <c r="I59" s="2">
        <v>3</v>
      </c>
      <c r="J59" s="2">
        <v>6</v>
      </c>
      <c r="K59" s="2">
        <v>2</v>
      </c>
      <c r="L59" s="2">
        <v>0</v>
      </c>
      <c r="M59" s="2">
        <v>0</v>
      </c>
      <c r="N59" s="2">
        <v>1</v>
      </c>
    </row>
    <row r="60" spans="1:14" s="3" customFormat="1" x14ac:dyDescent="0.2">
      <c r="A60" s="1" t="s">
        <v>131</v>
      </c>
      <c r="B60" s="2">
        <f t="shared" si="15"/>
        <v>8</v>
      </c>
      <c r="C60" s="2">
        <v>0</v>
      </c>
      <c r="D60" s="2">
        <v>0</v>
      </c>
      <c r="E60" s="2">
        <v>1</v>
      </c>
      <c r="F60" s="2">
        <v>2</v>
      </c>
      <c r="G60" s="2">
        <v>2</v>
      </c>
      <c r="H60" s="2">
        <v>1</v>
      </c>
      <c r="I60" s="2">
        <v>0</v>
      </c>
      <c r="J60" s="2">
        <v>1</v>
      </c>
      <c r="K60" s="2">
        <v>1</v>
      </c>
      <c r="L60" s="2">
        <v>0</v>
      </c>
      <c r="M60" s="2">
        <v>0</v>
      </c>
      <c r="N60" s="2">
        <v>0</v>
      </c>
    </row>
    <row r="61" spans="1:14" s="3" customFormat="1" x14ac:dyDescent="0.2">
      <c r="A61" s="1" t="s">
        <v>132</v>
      </c>
      <c r="B61" s="2">
        <f t="shared" si="15"/>
        <v>2</v>
      </c>
      <c r="C61" s="2">
        <v>0</v>
      </c>
      <c r="D61" s="2">
        <v>0</v>
      </c>
      <c r="E61" s="2">
        <v>1</v>
      </c>
      <c r="F61" s="2">
        <v>0</v>
      </c>
      <c r="G61" s="2">
        <v>1</v>
      </c>
      <c r="H61" s="2">
        <v>0</v>
      </c>
      <c r="I61" s="2">
        <v>0</v>
      </c>
      <c r="J61" s="2">
        <v>0</v>
      </c>
      <c r="K61" s="2">
        <v>0</v>
      </c>
      <c r="L61" s="2">
        <v>0</v>
      </c>
      <c r="M61" s="2">
        <v>0</v>
      </c>
      <c r="N61" s="2">
        <v>0</v>
      </c>
    </row>
    <row r="62" spans="1:14" s="3" customFormat="1" x14ac:dyDescent="0.2">
      <c r="A62" s="1" t="s">
        <v>15</v>
      </c>
      <c r="B62" s="2">
        <f t="shared" si="15"/>
        <v>3</v>
      </c>
      <c r="C62" s="2">
        <v>0</v>
      </c>
      <c r="D62" s="2">
        <v>0</v>
      </c>
      <c r="E62" s="2">
        <v>0</v>
      </c>
      <c r="F62" s="2">
        <v>0</v>
      </c>
      <c r="G62" s="2">
        <v>0</v>
      </c>
      <c r="H62" s="2">
        <v>0</v>
      </c>
      <c r="I62" s="2">
        <v>1</v>
      </c>
      <c r="J62" s="2">
        <v>0</v>
      </c>
      <c r="K62" s="2">
        <v>0</v>
      </c>
      <c r="L62" s="2">
        <v>0</v>
      </c>
      <c r="M62" s="2">
        <v>1</v>
      </c>
      <c r="N62" s="2">
        <v>1</v>
      </c>
    </row>
    <row r="63" spans="1:14" s="3" customFormat="1" x14ac:dyDescent="0.2">
      <c r="A63" s="1" t="s">
        <v>134</v>
      </c>
      <c r="B63" s="2">
        <f t="shared" si="15"/>
        <v>0</v>
      </c>
      <c r="C63" s="2">
        <v>0</v>
      </c>
      <c r="D63" s="2">
        <v>0</v>
      </c>
      <c r="E63" s="2">
        <v>0</v>
      </c>
      <c r="F63" s="2">
        <v>0</v>
      </c>
      <c r="G63" s="2">
        <v>0</v>
      </c>
      <c r="H63" s="2">
        <v>0</v>
      </c>
      <c r="I63" s="2">
        <v>0</v>
      </c>
      <c r="J63" s="2">
        <v>0</v>
      </c>
      <c r="K63" s="2">
        <v>0</v>
      </c>
      <c r="L63" s="2">
        <v>0</v>
      </c>
      <c r="M63" s="2">
        <v>0</v>
      </c>
      <c r="N63" s="2">
        <v>0</v>
      </c>
    </row>
    <row r="64" spans="1:14" s="3" customFormat="1" x14ac:dyDescent="0.2">
      <c r="A64" s="1" t="s">
        <v>133</v>
      </c>
      <c r="B64" s="2">
        <f t="shared" si="15"/>
        <v>0</v>
      </c>
      <c r="C64" s="2">
        <v>0</v>
      </c>
      <c r="D64" s="2">
        <v>0</v>
      </c>
      <c r="E64" s="2">
        <v>0</v>
      </c>
      <c r="F64" s="2">
        <v>0</v>
      </c>
      <c r="G64" s="2">
        <v>0</v>
      </c>
      <c r="H64" s="2">
        <v>0</v>
      </c>
      <c r="I64" s="2">
        <v>0</v>
      </c>
      <c r="J64" s="2">
        <v>0</v>
      </c>
      <c r="K64" s="2">
        <v>0</v>
      </c>
      <c r="L64" s="2">
        <v>0</v>
      </c>
      <c r="M64" s="2">
        <v>0</v>
      </c>
      <c r="N64" s="2">
        <v>0</v>
      </c>
    </row>
    <row r="65" spans="1:14" s="3" customFormat="1" x14ac:dyDescent="0.2">
      <c r="A65" s="1" t="s">
        <v>16</v>
      </c>
      <c r="B65" s="2">
        <f t="shared" si="15"/>
        <v>3</v>
      </c>
      <c r="C65" s="2">
        <v>0</v>
      </c>
      <c r="D65" s="2">
        <v>0</v>
      </c>
      <c r="E65" s="2">
        <v>1</v>
      </c>
      <c r="F65" s="2">
        <v>0</v>
      </c>
      <c r="G65" s="2">
        <v>0</v>
      </c>
      <c r="H65" s="2">
        <v>0</v>
      </c>
      <c r="I65" s="2">
        <v>0</v>
      </c>
      <c r="J65" s="2">
        <v>2</v>
      </c>
      <c r="K65" s="2">
        <v>0</v>
      </c>
      <c r="L65" s="2">
        <v>0</v>
      </c>
      <c r="M65" s="2">
        <v>0</v>
      </c>
      <c r="N65" s="2">
        <v>0</v>
      </c>
    </row>
    <row r="66" spans="1:14" s="3" customFormat="1" x14ac:dyDescent="0.2">
      <c r="A66" s="1" t="s">
        <v>135</v>
      </c>
      <c r="B66" s="2">
        <f t="shared" si="15"/>
        <v>0</v>
      </c>
      <c r="C66" s="2">
        <v>0</v>
      </c>
      <c r="D66" s="2">
        <v>0</v>
      </c>
      <c r="E66" s="2">
        <v>0</v>
      </c>
      <c r="F66" s="2">
        <v>0</v>
      </c>
      <c r="G66" s="2">
        <v>0</v>
      </c>
      <c r="H66" s="2">
        <v>0</v>
      </c>
      <c r="I66" s="2">
        <v>0</v>
      </c>
      <c r="J66" s="2">
        <v>0</v>
      </c>
      <c r="K66" s="2">
        <v>0</v>
      </c>
      <c r="L66" s="2">
        <v>0</v>
      </c>
      <c r="M66" s="2">
        <v>0</v>
      </c>
      <c r="N66" s="2">
        <v>0</v>
      </c>
    </row>
    <row r="67" spans="1:14" s="3" customFormat="1" x14ac:dyDescent="0.2">
      <c r="A67" s="1" t="s">
        <v>136</v>
      </c>
      <c r="B67" s="2">
        <f t="shared" si="15"/>
        <v>0</v>
      </c>
      <c r="C67" s="2">
        <v>0</v>
      </c>
      <c r="D67" s="2">
        <v>0</v>
      </c>
      <c r="E67" s="2">
        <v>0</v>
      </c>
      <c r="F67" s="2">
        <v>0</v>
      </c>
      <c r="G67" s="2">
        <v>0</v>
      </c>
      <c r="H67" s="2">
        <v>0</v>
      </c>
      <c r="I67" s="2">
        <v>0</v>
      </c>
      <c r="J67" s="2">
        <v>0</v>
      </c>
      <c r="K67" s="2">
        <v>0</v>
      </c>
      <c r="L67" s="2">
        <v>0</v>
      </c>
      <c r="M67" s="2">
        <v>0</v>
      </c>
      <c r="N67" s="2">
        <v>0</v>
      </c>
    </row>
    <row r="68" spans="1:14" s="3" customFormat="1" x14ac:dyDescent="0.2">
      <c r="A68" s="1" t="s">
        <v>137</v>
      </c>
      <c r="B68" s="2">
        <f t="shared" si="15"/>
        <v>3</v>
      </c>
      <c r="C68" s="2">
        <v>0</v>
      </c>
      <c r="D68" s="2">
        <v>0</v>
      </c>
      <c r="E68" s="2">
        <v>1</v>
      </c>
      <c r="F68" s="2">
        <v>0</v>
      </c>
      <c r="G68" s="2">
        <v>0</v>
      </c>
      <c r="H68" s="2">
        <v>0</v>
      </c>
      <c r="I68" s="2">
        <v>0</v>
      </c>
      <c r="J68" s="2">
        <v>2</v>
      </c>
      <c r="K68" s="2">
        <v>0</v>
      </c>
      <c r="L68" s="2">
        <v>0</v>
      </c>
      <c r="M68" s="2">
        <v>0</v>
      </c>
      <c r="N68" s="2">
        <v>0</v>
      </c>
    </row>
    <row r="69" spans="1:14" s="3" customFormat="1" x14ac:dyDescent="0.2">
      <c r="A69" s="1" t="s">
        <v>138</v>
      </c>
      <c r="B69" s="2">
        <f t="shared" si="15"/>
        <v>3</v>
      </c>
      <c r="C69" s="2">
        <v>0</v>
      </c>
      <c r="D69" s="2">
        <v>0</v>
      </c>
      <c r="E69" s="2">
        <v>0</v>
      </c>
      <c r="F69" s="2">
        <v>0</v>
      </c>
      <c r="G69" s="2">
        <v>1</v>
      </c>
      <c r="H69" s="2">
        <v>1</v>
      </c>
      <c r="I69" s="2">
        <v>0</v>
      </c>
      <c r="J69" s="2">
        <v>0</v>
      </c>
      <c r="K69" s="2">
        <v>1</v>
      </c>
      <c r="L69" s="2">
        <v>0</v>
      </c>
      <c r="M69" s="2">
        <v>0</v>
      </c>
      <c r="N69" s="2">
        <v>0</v>
      </c>
    </row>
    <row r="70" spans="1:14" s="3" customFormat="1" x14ac:dyDescent="0.2">
      <c r="A70" s="1" t="s">
        <v>139</v>
      </c>
      <c r="B70" s="2">
        <f t="shared" si="15"/>
        <v>0</v>
      </c>
      <c r="C70" s="2">
        <v>0</v>
      </c>
      <c r="D70" s="2">
        <v>0</v>
      </c>
      <c r="E70" s="2">
        <v>0</v>
      </c>
      <c r="F70" s="2">
        <v>0</v>
      </c>
      <c r="G70" s="2">
        <v>0</v>
      </c>
      <c r="H70" s="2">
        <v>0</v>
      </c>
      <c r="I70" s="2">
        <v>0</v>
      </c>
      <c r="J70" s="2">
        <v>0</v>
      </c>
      <c r="K70" s="2">
        <v>0</v>
      </c>
      <c r="L70" s="2">
        <v>0</v>
      </c>
      <c r="M70" s="2">
        <v>0</v>
      </c>
      <c r="N70" s="2">
        <v>0</v>
      </c>
    </row>
    <row r="71" spans="1:14" s="3" customFormat="1" x14ac:dyDescent="0.2">
      <c r="A71" s="1" t="s">
        <v>140</v>
      </c>
      <c r="B71" s="2">
        <f t="shared" si="15"/>
        <v>0</v>
      </c>
      <c r="C71" s="2">
        <v>0</v>
      </c>
      <c r="D71" s="2">
        <v>0</v>
      </c>
      <c r="E71" s="2">
        <v>0</v>
      </c>
      <c r="F71" s="2">
        <v>0</v>
      </c>
      <c r="G71" s="2">
        <v>0</v>
      </c>
      <c r="H71" s="2">
        <v>0</v>
      </c>
      <c r="I71" s="2">
        <v>0</v>
      </c>
      <c r="J71" s="2">
        <v>0</v>
      </c>
      <c r="K71" s="2">
        <v>0</v>
      </c>
      <c r="L71" s="2">
        <v>0</v>
      </c>
      <c r="M71" s="2">
        <v>0</v>
      </c>
      <c r="N71" s="2">
        <v>0</v>
      </c>
    </row>
    <row r="72" spans="1:14" s="3" customFormat="1" x14ac:dyDescent="0.2">
      <c r="A72" s="1" t="s">
        <v>141</v>
      </c>
      <c r="B72" s="2">
        <f t="shared" si="15"/>
        <v>1</v>
      </c>
      <c r="C72" s="2">
        <v>1</v>
      </c>
      <c r="D72" s="2">
        <v>0</v>
      </c>
      <c r="E72" s="2">
        <v>0</v>
      </c>
      <c r="F72" s="2">
        <v>0</v>
      </c>
      <c r="G72" s="2">
        <v>0</v>
      </c>
      <c r="H72" s="2">
        <v>0</v>
      </c>
      <c r="I72" s="2">
        <v>0</v>
      </c>
      <c r="J72" s="2">
        <v>0</v>
      </c>
      <c r="K72" s="2">
        <v>0</v>
      </c>
      <c r="L72" s="2">
        <v>0</v>
      </c>
      <c r="M72" s="2">
        <v>0</v>
      </c>
      <c r="N72" s="2">
        <v>0</v>
      </c>
    </row>
    <row r="73" spans="1:14" s="3" customFormat="1" x14ac:dyDescent="0.2">
      <c r="A73" s="1" t="s">
        <v>17</v>
      </c>
      <c r="B73" s="2">
        <f t="shared" si="15"/>
        <v>5</v>
      </c>
      <c r="C73" s="2">
        <v>1</v>
      </c>
      <c r="D73" s="2">
        <v>1</v>
      </c>
      <c r="E73" s="2">
        <v>1</v>
      </c>
      <c r="F73" s="2">
        <v>0</v>
      </c>
      <c r="G73" s="2">
        <v>0</v>
      </c>
      <c r="H73" s="2">
        <v>1</v>
      </c>
      <c r="I73" s="2">
        <v>1</v>
      </c>
      <c r="J73" s="2">
        <v>0</v>
      </c>
      <c r="K73" s="2">
        <v>0</v>
      </c>
      <c r="L73" s="2">
        <v>0</v>
      </c>
      <c r="M73" s="2">
        <v>0</v>
      </c>
      <c r="N73" s="2">
        <v>0</v>
      </c>
    </row>
    <row r="74" spans="1:14" s="3" customFormat="1" x14ac:dyDescent="0.2">
      <c r="A74" s="11" t="s">
        <v>266</v>
      </c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</row>
  </sheetData>
  <mergeCells count="1">
    <mergeCell ref="A74:N74"/>
  </mergeCells>
  <pageMargins left="0.7" right="0.7" top="0.75" bottom="0.75" header="0.3" footer="0.3"/>
  <pageSetup scale="97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69A9E8-FE48-4B02-B541-B24BE9FAE886}">
  <dimension ref="A1:N21"/>
  <sheetViews>
    <sheetView view="pageBreakPreview" zoomScale="125" zoomScaleNormal="100" zoomScaleSheetLayoutView="125" workbookViewId="0">
      <selection activeCell="A14" sqref="A14:XFD15"/>
    </sheetView>
  </sheetViews>
  <sheetFormatPr defaultRowHeight="10.199999999999999" x14ac:dyDescent="0.2"/>
  <cols>
    <col min="1" max="1" width="14.77734375" style="4" customWidth="1"/>
    <col min="2" max="2" width="6.77734375" style="4" customWidth="1"/>
    <col min="3" max="3" width="5.33203125" style="4" customWidth="1"/>
    <col min="4" max="14" width="5.6640625" style="4" customWidth="1"/>
    <col min="15" max="16384" width="8.88671875" style="4"/>
  </cols>
  <sheetData>
    <row r="1" spans="1:14" s="3" customFormat="1" x14ac:dyDescent="0.2">
      <c r="A1" s="1" t="s">
        <v>252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s="6" customFormat="1" x14ac:dyDescent="0.2">
      <c r="A2" s="7" t="s">
        <v>71</v>
      </c>
      <c r="B2" s="8" t="s">
        <v>0</v>
      </c>
      <c r="C2" s="8" t="s">
        <v>55</v>
      </c>
      <c r="D2" s="8" t="s">
        <v>56</v>
      </c>
      <c r="E2" s="8" t="s">
        <v>57</v>
      </c>
      <c r="F2" s="8" t="s">
        <v>58</v>
      </c>
      <c r="G2" s="8" t="s">
        <v>59</v>
      </c>
      <c r="H2" s="8" t="s">
        <v>60</v>
      </c>
      <c r="I2" s="8" t="s">
        <v>61</v>
      </c>
      <c r="J2" s="8" t="s">
        <v>62</v>
      </c>
      <c r="K2" s="8" t="s">
        <v>63</v>
      </c>
      <c r="L2" s="8" t="s">
        <v>64</v>
      </c>
      <c r="M2" s="8" t="s">
        <v>65</v>
      </c>
      <c r="N2" s="9" t="s">
        <v>66</v>
      </c>
    </row>
    <row r="3" spans="1:14" s="3" customFormat="1" x14ac:dyDescent="0.2">
      <c r="A3" s="1" t="s">
        <v>1</v>
      </c>
      <c r="B3" s="2">
        <v>5491</v>
      </c>
      <c r="C3" s="2">
        <v>1018</v>
      </c>
      <c r="D3" s="2">
        <v>866</v>
      </c>
      <c r="E3" s="2">
        <v>753</v>
      </c>
      <c r="F3" s="2">
        <v>578</v>
      </c>
      <c r="G3" s="2">
        <v>503</v>
      </c>
      <c r="H3" s="2">
        <v>388</v>
      </c>
      <c r="I3" s="2">
        <v>325</v>
      </c>
      <c r="J3" s="2">
        <v>400</v>
      </c>
      <c r="K3" s="2">
        <v>311</v>
      </c>
      <c r="L3" s="2">
        <v>94</v>
      </c>
      <c r="M3" s="2">
        <v>81</v>
      </c>
      <c r="N3" s="2">
        <v>174</v>
      </c>
    </row>
    <row r="4" spans="1:14" s="3" customFormat="1" x14ac:dyDescent="0.2">
      <c r="A4" s="1" t="s">
        <v>13</v>
      </c>
      <c r="B4" s="2">
        <f t="shared" ref="B4:B20" si="0">SUM(C4:N4)</f>
        <v>1</v>
      </c>
      <c r="C4" s="2">
        <v>0</v>
      </c>
      <c r="D4" s="2">
        <v>1</v>
      </c>
      <c r="E4" s="2">
        <v>0</v>
      </c>
      <c r="F4" s="2">
        <v>0</v>
      </c>
      <c r="G4" s="2">
        <v>0</v>
      </c>
      <c r="H4" s="2">
        <v>0</v>
      </c>
      <c r="I4" s="2">
        <v>0</v>
      </c>
      <c r="J4" s="2">
        <v>0</v>
      </c>
      <c r="K4" s="2">
        <v>0</v>
      </c>
      <c r="L4" s="2">
        <v>0</v>
      </c>
      <c r="M4" s="2">
        <v>0</v>
      </c>
      <c r="N4" s="2">
        <v>0</v>
      </c>
    </row>
    <row r="5" spans="1:14" s="3" customFormat="1" x14ac:dyDescent="0.2">
      <c r="A5" s="1" t="s">
        <v>14</v>
      </c>
      <c r="B5" s="2">
        <f t="shared" si="0"/>
        <v>4</v>
      </c>
      <c r="C5" s="2">
        <v>2</v>
      </c>
      <c r="D5" s="2">
        <v>0</v>
      </c>
      <c r="E5" s="2">
        <v>0</v>
      </c>
      <c r="F5" s="2">
        <v>0</v>
      </c>
      <c r="G5" s="2">
        <v>1</v>
      </c>
      <c r="H5" s="2">
        <v>0</v>
      </c>
      <c r="I5" s="2">
        <v>0</v>
      </c>
      <c r="J5" s="2">
        <v>1</v>
      </c>
      <c r="K5" s="2">
        <v>0</v>
      </c>
      <c r="L5" s="2">
        <v>0</v>
      </c>
      <c r="M5" s="2">
        <v>0</v>
      </c>
      <c r="N5" s="2">
        <v>0</v>
      </c>
    </row>
    <row r="6" spans="1:14" s="3" customFormat="1" x14ac:dyDescent="0.2">
      <c r="A6" s="1" t="s">
        <v>126</v>
      </c>
      <c r="B6" s="2">
        <f t="shared" si="0"/>
        <v>5367</v>
      </c>
      <c r="C6" s="2">
        <v>1003</v>
      </c>
      <c r="D6" s="2">
        <v>852</v>
      </c>
      <c r="E6" s="2">
        <v>747</v>
      </c>
      <c r="F6" s="2">
        <v>577</v>
      </c>
      <c r="G6" s="2">
        <v>498</v>
      </c>
      <c r="H6" s="2">
        <v>373</v>
      </c>
      <c r="I6" s="2">
        <v>309</v>
      </c>
      <c r="J6" s="2">
        <v>367</v>
      </c>
      <c r="K6" s="2">
        <v>299</v>
      </c>
      <c r="L6" s="2">
        <v>94</v>
      </c>
      <c r="M6" s="2">
        <v>79</v>
      </c>
      <c r="N6" s="2">
        <v>169</v>
      </c>
    </row>
    <row r="7" spans="1:14" s="3" customFormat="1" x14ac:dyDescent="0.2">
      <c r="A7" s="1" t="s">
        <v>127</v>
      </c>
      <c r="B7" s="2">
        <f t="shared" si="0"/>
        <v>5199</v>
      </c>
      <c r="C7" s="2">
        <v>977</v>
      </c>
      <c r="D7" s="2">
        <v>834</v>
      </c>
      <c r="E7" s="2">
        <v>726</v>
      </c>
      <c r="F7" s="2">
        <v>557</v>
      </c>
      <c r="G7" s="2">
        <v>482</v>
      </c>
      <c r="H7" s="2">
        <v>354</v>
      </c>
      <c r="I7" s="2">
        <v>298</v>
      </c>
      <c r="J7" s="2">
        <v>350</v>
      </c>
      <c r="K7" s="2">
        <v>288</v>
      </c>
      <c r="L7" s="2">
        <v>92</v>
      </c>
      <c r="M7" s="2">
        <v>77</v>
      </c>
      <c r="N7" s="2">
        <v>164</v>
      </c>
    </row>
    <row r="8" spans="1:14" s="3" customFormat="1" x14ac:dyDescent="0.2">
      <c r="A8" s="1" t="s">
        <v>128</v>
      </c>
      <c r="B8" s="2">
        <f t="shared" si="0"/>
        <v>40</v>
      </c>
      <c r="C8" s="2">
        <v>7</v>
      </c>
      <c r="D8" s="2">
        <v>3</v>
      </c>
      <c r="E8" s="2">
        <v>7</v>
      </c>
      <c r="F8" s="2">
        <v>3</v>
      </c>
      <c r="G8" s="2">
        <v>6</v>
      </c>
      <c r="H8" s="2">
        <v>5</v>
      </c>
      <c r="I8" s="2">
        <v>4</v>
      </c>
      <c r="J8" s="2">
        <v>2</v>
      </c>
      <c r="K8" s="2">
        <v>0</v>
      </c>
      <c r="L8" s="2">
        <v>0</v>
      </c>
      <c r="M8" s="2">
        <v>1</v>
      </c>
      <c r="N8" s="2">
        <v>2</v>
      </c>
    </row>
    <row r="9" spans="1:14" s="3" customFormat="1" x14ac:dyDescent="0.2">
      <c r="A9" s="1" t="s">
        <v>129</v>
      </c>
      <c r="B9" s="2">
        <f t="shared" si="0"/>
        <v>14</v>
      </c>
      <c r="C9" s="2">
        <v>3</v>
      </c>
      <c r="D9" s="2">
        <v>3</v>
      </c>
      <c r="E9" s="2">
        <v>3</v>
      </c>
      <c r="F9" s="2">
        <v>3</v>
      </c>
      <c r="G9" s="2">
        <v>0</v>
      </c>
      <c r="H9" s="2">
        <v>0</v>
      </c>
      <c r="I9" s="2">
        <v>1</v>
      </c>
      <c r="J9" s="2">
        <v>0</v>
      </c>
      <c r="K9" s="2">
        <v>1</v>
      </c>
      <c r="L9" s="2">
        <v>0</v>
      </c>
      <c r="M9" s="2">
        <v>0</v>
      </c>
      <c r="N9" s="2">
        <v>0</v>
      </c>
    </row>
    <row r="10" spans="1:14" s="3" customFormat="1" x14ac:dyDescent="0.2">
      <c r="A10" s="1" t="s">
        <v>130</v>
      </c>
      <c r="B10" s="2">
        <f t="shared" si="0"/>
        <v>101</v>
      </c>
      <c r="C10" s="2">
        <v>14</v>
      </c>
      <c r="D10" s="2">
        <v>12</v>
      </c>
      <c r="E10" s="2">
        <v>11</v>
      </c>
      <c r="F10" s="2">
        <v>14</v>
      </c>
      <c r="G10" s="2">
        <v>7</v>
      </c>
      <c r="H10" s="2">
        <v>12</v>
      </c>
      <c r="I10" s="2">
        <v>6</v>
      </c>
      <c r="J10" s="2">
        <v>11</v>
      </c>
      <c r="K10" s="2">
        <v>8</v>
      </c>
      <c r="L10" s="2">
        <v>2</v>
      </c>
      <c r="M10" s="2">
        <v>1</v>
      </c>
      <c r="N10" s="2">
        <v>3</v>
      </c>
    </row>
    <row r="11" spans="1:14" s="3" customFormat="1" x14ac:dyDescent="0.2">
      <c r="A11" s="1" t="s">
        <v>131</v>
      </c>
      <c r="B11" s="2">
        <f t="shared" si="0"/>
        <v>12</v>
      </c>
      <c r="C11" s="2">
        <v>2</v>
      </c>
      <c r="D11" s="2">
        <v>0</v>
      </c>
      <c r="E11" s="2">
        <v>0</v>
      </c>
      <c r="F11" s="2">
        <v>0</v>
      </c>
      <c r="G11" s="2">
        <v>2</v>
      </c>
      <c r="H11" s="2">
        <v>2</v>
      </c>
      <c r="I11" s="2">
        <v>0</v>
      </c>
      <c r="J11" s="2">
        <v>4</v>
      </c>
      <c r="K11" s="2">
        <v>2</v>
      </c>
      <c r="L11" s="2">
        <v>0</v>
      </c>
      <c r="M11" s="2">
        <v>0</v>
      </c>
      <c r="N11" s="2">
        <v>0</v>
      </c>
    </row>
    <row r="12" spans="1:14" s="3" customFormat="1" x14ac:dyDescent="0.2">
      <c r="A12" s="1" t="s">
        <v>132</v>
      </c>
      <c r="B12" s="2">
        <f t="shared" si="0"/>
        <v>1</v>
      </c>
      <c r="C12" s="2">
        <v>0</v>
      </c>
      <c r="D12" s="2">
        <v>0</v>
      </c>
      <c r="E12" s="2">
        <v>0</v>
      </c>
      <c r="F12" s="2">
        <v>0</v>
      </c>
      <c r="G12" s="2">
        <v>1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</row>
    <row r="13" spans="1:14" s="3" customFormat="1" x14ac:dyDescent="0.2">
      <c r="A13" s="1" t="s">
        <v>15</v>
      </c>
      <c r="B13" s="2">
        <f t="shared" si="0"/>
        <v>5</v>
      </c>
      <c r="C13" s="2">
        <v>0</v>
      </c>
      <c r="D13" s="2">
        <v>0</v>
      </c>
      <c r="E13" s="2">
        <v>0</v>
      </c>
      <c r="F13" s="2">
        <v>0</v>
      </c>
      <c r="G13" s="2">
        <v>0</v>
      </c>
      <c r="H13" s="2">
        <v>0</v>
      </c>
      <c r="I13" s="2">
        <v>1</v>
      </c>
      <c r="J13" s="2">
        <v>0</v>
      </c>
      <c r="K13" s="2">
        <v>0</v>
      </c>
      <c r="L13" s="2">
        <v>0</v>
      </c>
      <c r="M13" s="2">
        <v>1</v>
      </c>
      <c r="N13" s="2">
        <v>3</v>
      </c>
    </row>
    <row r="14" spans="1:14" s="3" customFormat="1" x14ac:dyDescent="0.2">
      <c r="A14" s="1" t="s">
        <v>16</v>
      </c>
      <c r="B14" s="2">
        <f t="shared" si="0"/>
        <v>55</v>
      </c>
      <c r="C14" s="2">
        <v>6</v>
      </c>
      <c r="D14" s="2">
        <v>3</v>
      </c>
      <c r="E14" s="2">
        <v>3</v>
      </c>
      <c r="F14" s="2">
        <v>0</v>
      </c>
      <c r="G14" s="2">
        <v>1</v>
      </c>
      <c r="H14" s="2">
        <v>3</v>
      </c>
      <c r="I14" s="2">
        <v>7</v>
      </c>
      <c r="J14" s="2">
        <v>24</v>
      </c>
      <c r="K14" s="2">
        <v>7</v>
      </c>
      <c r="L14" s="2">
        <v>0</v>
      </c>
      <c r="M14" s="2">
        <v>1</v>
      </c>
      <c r="N14" s="2">
        <v>0</v>
      </c>
    </row>
    <row r="15" spans="1:14" s="3" customFormat="1" x14ac:dyDescent="0.2">
      <c r="A15" s="1" t="s">
        <v>135</v>
      </c>
      <c r="B15" s="2">
        <f t="shared" si="0"/>
        <v>5</v>
      </c>
      <c r="C15" s="2">
        <v>0</v>
      </c>
      <c r="D15" s="2">
        <v>0</v>
      </c>
      <c r="E15" s="2">
        <v>0</v>
      </c>
      <c r="F15" s="2">
        <v>0</v>
      </c>
      <c r="G15" s="2">
        <v>0</v>
      </c>
      <c r="H15" s="2">
        <v>0</v>
      </c>
      <c r="I15" s="2">
        <v>1</v>
      </c>
      <c r="J15" s="2">
        <v>2</v>
      </c>
      <c r="K15" s="2">
        <v>1</v>
      </c>
      <c r="L15" s="2">
        <v>0</v>
      </c>
      <c r="M15" s="2">
        <v>1</v>
      </c>
      <c r="N15" s="2">
        <v>0</v>
      </c>
    </row>
    <row r="16" spans="1:14" s="3" customFormat="1" x14ac:dyDescent="0.2">
      <c r="A16" s="1" t="s">
        <v>136</v>
      </c>
      <c r="B16" s="2">
        <f t="shared" si="0"/>
        <v>30</v>
      </c>
      <c r="C16" s="2">
        <v>0</v>
      </c>
      <c r="D16" s="2">
        <v>0</v>
      </c>
      <c r="E16" s="2">
        <v>0</v>
      </c>
      <c r="F16" s="2">
        <v>0</v>
      </c>
      <c r="G16" s="2">
        <v>1</v>
      </c>
      <c r="H16" s="2">
        <v>3</v>
      </c>
      <c r="I16" s="2">
        <v>5</v>
      </c>
      <c r="J16" s="2">
        <v>17</v>
      </c>
      <c r="K16" s="2">
        <v>4</v>
      </c>
      <c r="L16" s="2">
        <v>0</v>
      </c>
      <c r="M16" s="2">
        <v>0</v>
      </c>
      <c r="N16" s="2">
        <v>0</v>
      </c>
    </row>
    <row r="17" spans="1:14" s="3" customFormat="1" x14ac:dyDescent="0.2">
      <c r="A17" s="1" t="s">
        <v>137</v>
      </c>
      <c r="B17" s="2">
        <f t="shared" si="0"/>
        <v>19</v>
      </c>
      <c r="C17" s="2">
        <v>5</v>
      </c>
      <c r="D17" s="2">
        <v>3</v>
      </c>
      <c r="E17" s="2">
        <v>3</v>
      </c>
      <c r="F17" s="2">
        <v>0</v>
      </c>
      <c r="G17" s="2">
        <v>0</v>
      </c>
      <c r="H17" s="2">
        <v>0</v>
      </c>
      <c r="I17" s="2">
        <v>1</v>
      </c>
      <c r="J17" s="2">
        <v>5</v>
      </c>
      <c r="K17" s="2">
        <v>2</v>
      </c>
      <c r="L17" s="2">
        <v>0</v>
      </c>
      <c r="M17" s="2">
        <v>0</v>
      </c>
      <c r="N17" s="2">
        <v>0</v>
      </c>
    </row>
    <row r="18" spans="1:14" s="3" customFormat="1" x14ac:dyDescent="0.2">
      <c r="A18" s="1" t="s">
        <v>138</v>
      </c>
      <c r="B18" s="2">
        <f t="shared" si="0"/>
        <v>23</v>
      </c>
      <c r="C18" s="2">
        <v>3</v>
      </c>
      <c r="D18" s="2">
        <v>5</v>
      </c>
      <c r="E18" s="2">
        <v>2</v>
      </c>
      <c r="F18" s="2">
        <v>1</v>
      </c>
      <c r="G18" s="2">
        <v>2</v>
      </c>
      <c r="H18" s="2">
        <v>6</v>
      </c>
      <c r="I18" s="2">
        <v>1</v>
      </c>
      <c r="J18" s="2">
        <v>3</v>
      </c>
      <c r="K18" s="2">
        <v>0</v>
      </c>
      <c r="L18" s="2">
        <v>0</v>
      </c>
      <c r="M18" s="2">
        <v>0</v>
      </c>
      <c r="N18" s="2">
        <v>0</v>
      </c>
    </row>
    <row r="19" spans="1:14" s="3" customFormat="1" x14ac:dyDescent="0.2">
      <c r="A19" s="1" t="s">
        <v>141</v>
      </c>
      <c r="B19" s="2">
        <f t="shared" si="0"/>
        <v>8</v>
      </c>
      <c r="C19" s="2">
        <v>1</v>
      </c>
      <c r="D19" s="2">
        <v>1</v>
      </c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1</v>
      </c>
      <c r="K19" s="2">
        <v>4</v>
      </c>
      <c r="L19" s="2">
        <v>0</v>
      </c>
      <c r="M19" s="2">
        <v>0</v>
      </c>
      <c r="N19" s="2">
        <v>1</v>
      </c>
    </row>
    <row r="20" spans="1:14" s="3" customFormat="1" x14ac:dyDescent="0.2">
      <c r="A20" s="1" t="s">
        <v>17</v>
      </c>
      <c r="B20" s="2">
        <f t="shared" si="0"/>
        <v>28</v>
      </c>
      <c r="C20" s="2">
        <v>3</v>
      </c>
      <c r="D20" s="2">
        <v>4</v>
      </c>
      <c r="E20" s="2">
        <v>1</v>
      </c>
      <c r="F20" s="2">
        <v>0</v>
      </c>
      <c r="G20" s="2">
        <v>1</v>
      </c>
      <c r="H20" s="2">
        <v>6</v>
      </c>
      <c r="I20" s="2">
        <v>7</v>
      </c>
      <c r="J20" s="2">
        <v>4</v>
      </c>
      <c r="K20" s="2">
        <v>1</v>
      </c>
      <c r="L20" s="2">
        <v>0</v>
      </c>
      <c r="M20" s="2">
        <v>0</v>
      </c>
      <c r="N20" s="2">
        <v>1</v>
      </c>
    </row>
    <row r="21" spans="1:14" s="3" customFormat="1" x14ac:dyDescent="0.2">
      <c r="A21" s="11" t="s">
        <v>266</v>
      </c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</row>
  </sheetData>
  <mergeCells count="1">
    <mergeCell ref="A21:N21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C359B7-9543-44F1-A678-A7928731B26E}">
  <dimension ref="A1:N21"/>
  <sheetViews>
    <sheetView view="pageBreakPreview" zoomScale="125" zoomScaleNormal="100" zoomScaleSheetLayoutView="125" workbookViewId="0">
      <selection activeCell="A14" sqref="A14:XFD15"/>
    </sheetView>
  </sheetViews>
  <sheetFormatPr defaultRowHeight="10.199999999999999" x14ac:dyDescent="0.2"/>
  <cols>
    <col min="1" max="1" width="14.77734375" style="4" customWidth="1"/>
    <col min="2" max="2" width="6.77734375" style="4" customWidth="1"/>
    <col min="3" max="14" width="5.6640625" style="4" customWidth="1"/>
    <col min="15" max="16384" width="8.88671875" style="4"/>
  </cols>
  <sheetData>
    <row r="1" spans="1:14" s="3" customFormat="1" x14ac:dyDescent="0.2">
      <c r="A1" s="1" t="s">
        <v>253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s="6" customFormat="1" x14ac:dyDescent="0.2">
      <c r="A2" s="7" t="s">
        <v>75</v>
      </c>
      <c r="B2" s="8" t="s">
        <v>0</v>
      </c>
      <c r="C2" s="8" t="s">
        <v>55</v>
      </c>
      <c r="D2" s="8" t="s">
        <v>56</v>
      </c>
      <c r="E2" s="8" t="s">
        <v>57</v>
      </c>
      <c r="F2" s="8" t="s">
        <v>58</v>
      </c>
      <c r="G2" s="8" t="s">
        <v>59</v>
      </c>
      <c r="H2" s="8" t="s">
        <v>60</v>
      </c>
      <c r="I2" s="8" t="s">
        <v>61</v>
      </c>
      <c r="J2" s="8" t="s">
        <v>62</v>
      </c>
      <c r="K2" s="8" t="s">
        <v>63</v>
      </c>
      <c r="L2" s="8" t="s">
        <v>64</v>
      </c>
      <c r="M2" s="8" t="s">
        <v>65</v>
      </c>
      <c r="N2" s="9" t="s">
        <v>66</v>
      </c>
    </row>
    <row r="3" spans="1:14" s="3" customFormat="1" x14ac:dyDescent="0.2">
      <c r="A3" s="1" t="s">
        <v>1</v>
      </c>
      <c r="B3" s="2">
        <v>5491</v>
      </c>
      <c r="C3" s="2">
        <v>1018</v>
      </c>
      <c r="D3" s="2">
        <v>866</v>
      </c>
      <c r="E3" s="2">
        <v>753</v>
      </c>
      <c r="F3" s="2">
        <v>578</v>
      </c>
      <c r="G3" s="2">
        <v>503</v>
      </c>
      <c r="H3" s="2">
        <v>388</v>
      </c>
      <c r="I3" s="2">
        <v>325</v>
      </c>
      <c r="J3" s="2">
        <v>400</v>
      </c>
      <c r="K3" s="2">
        <v>311</v>
      </c>
      <c r="L3" s="2">
        <v>94</v>
      </c>
      <c r="M3" s="2">
        <v>81</v>
      </c>
      <c r="N3" s="2">
        <v>174</v>
      </c>
    </row>
    <row r="4" spans="1:14" s="3" customFormat="1" x14ac:dyDescent="0.2">
      <c r="A4" s="1" t="s">
        <v>13</v>
      </c>
      <c r="B4" s="2">
        <f t="shared" ref="B4:B20" si="0">SUM(C4:N4)</f>
        <v>1</v>
      </c>
      <c r="C4" s="2">
        <v>0</v>
      </c>
      <c r="D4" s="2">
        <v>0</v>
      </c>
      <c r="E4" s="2">
        <v>0</v>
      </c>
      <c r="F4" s="2">
        <v>0</v>
      </c>
      <c r="G4" s="2">
        <v>0</v>
      </c>
      <c r="H4" s="2">
        <v>0</v>
      </c>
      <c r="I4" s="2">
        <v>1</v>
      </c>
      <c r="J4" s="2">
        <v>0</v>
      </c>
      <c r="K4" s="2">
        <v>0</v>
      </c>
      <c r="L4" s="2">
        <v>0</v>
      </c>
      <c r="M4" s="2">
        <v>0</v>
      </c>
      <c r="N4" s="2">
        <v>0</v>
      </c>
    </row>
    <row r="5" spans="1:14" s="3" customFormat="1" x14ac:dyDescent="0.2">
      <c r="A5" s="1" t="s">
        <v>14</v>
      </c>
      <c r="B5" s="2">
        <f t="shared" si="0"/>
        <v>11</v>
      </c>
      <c r="C5" s="2">
        <v>5</v>
      </c>
      <c r="D5" s="2">
        <v>4</v>
      </c>
      <c r="E5" s="2">
        <v>0</v>
      </c>
      <c r="F5" s="2">
        <v>0</v>
      </c>
      <c r="G5" s="2">
        <v>1</v>
      </c>
      <c r="H5" s="2">
        <v>0</v>
      </c>
      <c r="I5" s="2">
        <v>0</v>
      </c>
      <c r="J5" s="2">
        <v>1</v>
      </c>
      <c r="K5" s="2">
        <v>0</v>
      </c>
      <c r="L5" s="2">
        <v>0</v>
      </c>
      <c r="M5" s="2">
        <v>0</v>
      </c>
      <c r="N5" s="2">
        <v>0</v>
      </c>
    </row>
    <row r="6" spans="1:14" s="3" customFormat="1" x14ac:dyDescent="0.2">
      <c r="A6" s="1" t="s">
        <v>126</v>
      </c>
      <c r="B6" s="2">
        <f t="shared" si="0"/>
        <v>5365</v>
      </c>
      <c r="C6" s="2">
        <v>1004</v>
      </c>
      <c r="D6" s="2">
        <v>854</v>
      </c>
      <c r="E6" s="2">
        <v>750</v>
      </c>
      <c r="F6" s="2">
        <v>577</v>
      </c>
      <c r="G6" s="2">
        <v>499</v>
      </c>
      <c r="H6" s="2">
        <v>372</v>
      </c>
      <c r="I6" s="2">
        <v>305</v>
      </c>
      <c r="J6" s="2">
        <v>366</v>
      </c>
      <c r="K6" s="2">
        <v>299</v>
      </c>
      <c r="L6" s="2">
        <v>94</v>
      </c>
      <c r="M6" s="2">
        <v>78</v>
      </c>
      <c r="N6" s="2">
        <v>167</v>
      </c>
    </row>
    <row r="7" spans="1:14" s="3" customFormat="1" x14ac:dyDescent="0.2">
      <c r="A7" s="1" t="s">
        <v>127</v>
      </c>
      <c r="B7" s="2">
        <f t="shared" si="0"/>
        <v>5120</v>
      </c>
      <c r="C7" s="2">
        <v>956</v>
      </c>
      <c r="D7" s="2">
        <v>813</v>
      </c>
      <c r="E7" s="2">
        <v>716</v>
      </c>
      <c r="F7" s="2">
        <v>547</v>
      </c>
      <c r="G7" s="2">
        <v>477</v>
      </c>
      <c r="H7" s="2">
        <v>354</v>
      </c>
      <c r="I7" s="2">
        <v>295</v>
      </c>
      <c r="J7" s="2">
        <v>345</v>
      </c>
      <c r="K7" s="2">
        <v>287</v>
      </c>
      <c r="L7" s="2">
        <v>93</v>
      </c>
      <c r="M7" s="2">
        <v>76</v>
      </c>
      <c r="N7" s="2">
        <v>161</v>
      </c>
    </row>
    <row r="8" spans="1:14" s="3" customFormat="1" x14ac:dyDescent="0.2">
      <c r="A8" s="1" t="s">
        <v>128</v>
      </c>
      <c r="B8" s="2">
        <f t="shared" si="0"/>
        <v>89</v>
      </c>
      <c r="C8" s="2">
        <v>24</v>
      </c>
      <c r="D8" s="2">
        <v>18</v>
      </c>
      <c r="E8" s="2">
        <v>16</v>
      </c>
      <c r="F8" s="2">
        <v>7</v>
      </c>
      <c r="G8" s="2">
        <v>4</v>
      </c>
      <c r="H8" s="2">
        <v>4</v>
      </c>
      <c r="I8" s="2">
        <v>3</v>
      </c>
      <c r="J8" s="2">
        <v>6</v>
      </c>
      <c r="K8" s="2">
        <v>4</v>
      </c>
      <c r="L8" s="2">
        <v>0</v>
      </c>
      <c r="M8" s="2">
        <v>1</v>
      </c>
      <c r="N8" s="2">
        <v>2</v>
      </c>
    </row>
    <row r="9" spans="1:14" s="3" customFormat="1" x14ac:dyDescent="0.2">
      <c r="A9" s="1" t="s">
        <v>129</v>
      </c>
      <c r="B9" s="2">
        <f t="shared" si="0"/>
        <v>4</v>
      </c>
      <c r="C9" s="2">
        <v>1</v>
      </c>
      <c r="D9" s="2">
        <v>1</v>
      </c>
      <c r="E9" s="2">
        <v>0</v>
      </c>
      <c r="F9" s="2">
        <v>0</v>
      </c>
      <c r="G9" s="2">
        <v>0</v>
      </c>
      <c r="H9" s="2">
        <v>0</v>
      </c>
      <c r="I9" s="2">
        <v>1</v>
      </c>
      <c r="J9" s="2">
        <v>0</v>
      </c>
      <c r="K9" s="2">
        <v>1</v>
      </c>
      <c r="L9" s="2">
        <v>0</v>
      </c>
      <c r="M9" s="2">
        <v>0</v>
      </c>
      <c r="N9" s="2">
        <v>0</v>
      </c>
    </row>
    <row r="10" spans="1:14" s="3" customFormat="1" x14ac:dyDescent="0.2">
      <c r="A10" s="1" t="s">
        <v>130</v>
      </c>
      <c r="B10" s="2">
        <f t="shared" si="0"/>
        <v>132</v>
      </c>
      <c r="C10" s="2">
        <v>22</v>
      </c>
      <c r="D10" s="2">
        <v>21</v>
      </c>
      <c r="E10" s="2">
        <v>16</v>
      </c>
      <c r="F10" s="2">
        <v>19</v>
      </c>
      <c r="G10" s="2">
        <v>12</v>
      </c>
      <c r="H10" s="2">
        <v>11</v>
      </c>
      <c r="I10" s="2">
        <v>5</v>
      </c>
      <c r="J10" s="2">
        <v>14</v>
      </c>
      <c r="K10" s="2">
        <v>6</v>
      </c>
      <c r="L10" s="2">
        <v>1</v>
      </c>
      <c r="M10" s="2">
        <v>1</v>
      </c>
      <c r="N10" s="2">
        <v>4</v>
      </c>
    </row>
    <row r="11" spans="1:14" s="3" customFormat="1" x14ac:dyDescent="0.2">
      <c r="A11" s="1" t="s">
        <v>131</v>
      </c>
      <c r="B11" s="2">
        <f t="shared" si="0"/>
        <v>19</v>
      </c>
      <c r="C11" s="2">
        <v>1</v>
      </c>
      <c r="D11" s="2">
        <v>1</v>
      </c>
      <c r="E11" s="2">
        <v>2</v>
      </c>
      <c r="F11" s="2">
        <v>4</v>
      </c>
      <c r="G11" s="2">
        <v>5</v>
      </c>
      <c r="H11" s="2">
        <v>3</v>
      </c>
      <c r="I11" s="2">
        <v>1</v>
      </c>
      <c r="J11" s="2">
        <v>1</v>
      </c>
      <c r="K11" s="2">
        <v>1</v>
      </c>
      <c r="L11" s="2">
        <v>0</v>
      </c>
      <c r="M11" s="2">
        <v>0</v>
      </c>
      <c r="N11" s="2">
        <v>0</v>
      </c>
    </row>
    <row r="12" spans="1:14" s="3" customFormat="1" x14ac:dyDescent="0.2">
      <c r="A12" s="1" t="s">
        <v>132</v>
      </c>
      <c r="B12" s="2">
        <f t="shared" si="0"/>
        <v>1</v>
      </c>
      <c r="C12" s="2">
        <v>0</v>
      </c>
      <c r="D12" s="2">
        <v>0</v>
      </c>
      <c r="E12" s="2">
        <v>0</v>
      </c>
      <c r="F12" s="2">
        <v>0</v>
      </c>
      <c r="G12" s="2">
        <v>1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</row>
    <row r="13" spans="1:14" s="3" customFormat="1" x14ac:dyDescent="0.2">
      <c r="A13" s="1" t="s">
        <v>15</v>
      </c>
      <c r="B13" s="2">
        <f t="shared" si="0"/>
        <v>28</v>
      </c>
      <c r="C13" s="2">
        <v>5</v>
      </c>
      <c r="D13" s="2">
        <v>4</v>
      </c>
      <c r="E13" s="2">
        <v>0</v>
      </c>
      <c r="F13" s="2">
        <v>0</v>
      </c>
      <c r="G13" s="2">
        <v>0</v>
      </c>
      <c r="H13" s="2">
        <v>2</v>
      </c>
      <c r="I13" s="2">
        <v>4</v>
      </c>
      <c r="J13" s="2">
        <v>3</v>
      </c>
      <c r="K13" s="2">
        <v>2</v>
      </c>
      <c r="L13" s="2">
        <v>0</v>
      </c>
      <c r="M13" s="2">
        <v>3</v>
      </c>
      <c r="N13" s="2">
        <v>5</v>
      </c>
    </row>
    <row r="14" spans="1:14" s="3" customFormat="1" x14ac:dyDescent="0.2">
      <c r="A14" s="1" t="s">
        <v>16</v>
      </c>
      <c r="B14" s="2">
        <f t="shared" si="0"/>
        <v>42</v>
      </c>
      <c r="C14" s="2">
        <v>1</v>
      </c>
      <c r="D14" s="2">
        <v>0</v>
      </c>
      <c r="E14" s="2">
        <v>2</v>
      </c>
      <c r="F14" s="2">
        <v>0</v>
      </c>
      <c r="G14" s="2">
        <v>1</v>
      </c>
      <c r="H14" s="2">
        <v>3</v>
      </c>
      <c r="I14" s="2">
        <v>7</v>
      </c>
      <c r="J14" s="2">
        <v>22</v>
      </c>
      <c r="K14" s="2">
        <v>6</v>
      </c>
      <c r="L14" s="2">
        <v>0</v>
      </c>
      <c r="M14" s="2">
        <v>0</v>
      </c>
      <c r="N14" s="2">
        <v>0</v>
      </c>
    </row>
    <row r="15" spans="1:14" s="3" customFormat="1" x14ac:dyDescent="0.2">
      <c r="A15" s="1" t="s">
        <v>135</v>
      </c>
      <c r="B15" s="2">
        <f t="shared" si="0"/>
        <v>1</v>
      </c>
      <c r="C15" s="2">
        <v>0</v>
      </c>
      <c r="D15" s="2">
        <v>0</v>
      </c>
      <c r="E15" s="2">
        <v>0</v>
      </c>
      <c r="F15" s="2">
        <v>0</v>
      </c>
      <c r="G15" s="2">
        <v>0</v>
      </c>
      <c r="H15" s="2">
        <v>0</v>
      </c>
      <c r="I15" s="2">
        <v>1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</row>
    <row r="16" spans="1:14" s="3" customFormat="1" x14ac:dyDescent="0.2">
      <c r="A16" s="1" t="s">
        <v>136</v>
      </c>
      <c r="B16" s="2">
        <f t="shared" si="0"/>
        <v>30</v>
      </c>
      <c r="C16" s="2">
        <v>0</v>
      </c>
      <c r="D16" s="2">
        <v>0</v>
      </c>
      <c r="E16" s="2">
        <v>0</v>
      </c>
      <c r="F16" s="2">
        <v>0</v>
      </c>
      <c r="G16" s="2">
        <v>1</v>
      </c>
      <c r="H16" s="2">
        <v>3</v>
      </c>
      <c r="I16" s="2">
        <v>5</v>
      </c>
      <c r="J16" s="2">
        <v>17</v>
      </c>
      <c r="K16" s="2">
        <v>4</v>
      </c>
      <c r="L16" s="2">
        <v>0</v>
      </c>
      <c r="M16" s="2">
        <v>0</v>
      </c>
      <c r="N16" s="2">
        <v>0</v>
      </c>
    </row>
    <row r="17" spans="1:14" s="3" customFormat="1" x14ac:dyDescent="0.2">
      <c r="A17" s="1" t="s">
        <v>137</v>
      </c>
      <c r="B17" s="2">
        <f t="shared" si="0"/>
        <v>11</v>
      </c>
      <c r="C17" s="2">
        <v>1</v>
      </c>
      <c r="D17" s="2">
        <v>0</v>
      </c>
      <c r="E17" s="2">
        <v>2</v>
      </c>
      <c r="F17" s="2">
        <v>0</v>
      </c>
      <c r="G17" s="2">
        <v>0</v>
      </c>
      <c r="H17" s="2">
        <v>0</v>
      </c>
      <c r="I17" s="2">
        <v>1</v>
      </c>
      <c r="J17" s="2">
        <v>5</v>
      </c>
      <c r="K17" s="2">
        <v>2</v>
      </c>
      <c r="L17" s="2">
        <v>0</v>
      </c>
      <c r="M17" s="2">
        <v>0</v>
      </c>
      <c r="N17" s="2">
        <v>0</v>
      </c>
    </row>
    <row r="18" spans="1:14" s="3" customFormat="1" x14ac:dyDescent="0.2">
      <c r="A18" s="1" t="s">
        <v>138</v>
      </c>
      <c r="B18" s="2">
        <f t="shared" si="0"/>
        <v>9</v>
      </c>
      <c r="C18" s="2">
        <v>0</v>
      </c>
      <c r="D18" s="2">
        <v>0</v>
      </c>
      <c r="E18" s="2">
        <v>0</v>
      </c>
      <c r="F18" s="2">
        <v>0</v>
      </c>
      <c r="G18" s="2">
        <v>1</v>
      </c>
      <c r="H18" s="2">
        <v>3</v>
      </c>
      <c r="I18" s="2">
        <v>0</v>
      </c>
      <c r="J18" s="2">
        <v>3</v>
      </c>
      <c r="K18" s="2">
        <v>2</v>
      </c>
      <c r="L18" s="2">
        <v>0</v>
      </c>
      <c r="M18" s="2">
        <v>0</v>
      </c>
      <c r="N18" s="2">
        <v>0</v>
      </c>
    </row>
    <row r="19" spans="1:14" s="3" customFormat="1" x14ac:dyDescent="0.2">
      <c r="A19" s="1" t="s">
        <v>141</v>
      </c>
      <c r="B19" s="2">
        <f t="shared" si="0"/>
        <v>7</v>
      </c>
      <c r="C19" s="2">
        <v>0</v>
      </c>
      <c r="D19" s="2">
        <v>0</v>
      </c>
      <c r="E19" s="2">
        <v>0</v>
      </c>
      <c r="F19" s="2">
        <v>1</v>
      </c>
      <c r="G19" s="2">
        <v>0</v>
      </c>
      <c r="H19" s="2">
        <v>2</v>
      </c>
      <c r="I19" s="2">
        <v>1</v>
      </c>
      <c r="J19" s="2">
        <v>1</v>
      </c>
      <c r="K19" s="2">
        <v>1</v>
      </c>
      <c r="L19" s="2">
        <v>0</v>
      </c>
      <c r="M19" s="2">
        <v>0</v>
      </c>
      <c r="N19" s="2">
        <v>1</v>
      </c>
    </row>
    <row r="20" spans="1:14" s="3" customFormat="1" x14ac:dyDescent="0.2">
      <c r="A20" s="1" t="s">
        <v>17</v>
      </c>
      <c r="B20" s="2">
        <f t="shared" si="0"/>
        <v>28</v>
      </c>
      <c r="C20" s="2">
        <v>3</v>
      </c>
      <c r="D20" s="2">
        <v>4</v>
      </c>
      <c r="E20" s="2">
        <v>1</v>
      </c>
      <c r="F20" s="2">
        <v>0</v>
      </c>
      <c r="G20" s="2">
        <v>1</v>
      </c>
      <c r="H20" s="2">
        <v>6</v>
      </c>
      <c r="I20" s="2">
        <v>7</v>
      </c>
      <c r="J20" s="2">
        <v>4</v>
      </c>
      <c r="K20" s="2">
        <v>1</v>
      </c>
      <c r="L20" s="2">
        <v>0</v>
      </c>
      <c r="M20" s="2">
        <v>0</v>
      </c>
      <c r="N20" s="2">
        <v>1</v>
      </c>
    </row>
    <row r="21" spans="1:14" s="3" customFormat="1" x14ac:dyDescent="0.2">
      <c r="A21" s="11" t="s">
        <v>266</v>
      </c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</row>
  </sheetData>
  <mergeCells count="1">
    <mergeCell ref="A21:N21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7C8F58-A0B8-4B05-B72E-D8C25021CC72}">
  <dimension ref="A1:N25"/>
  <sheetViews>
    <sheetView view="pageBreakPreview" zoomScale="125" zoomScaleNormal="100" zoomScaleSheetLayoutView="125" workbookViewId="0">
      <selection activeCell="F3" sqref="F3"/>
    </sheetView>
  </sheetViews>
  <sheetFormatPr defaultRowHeight="10.199999999999999" x14ac:dyDescent="0.2"/>
  <cols>
    <col min="1" max="1" width="14.77734375" style="4" customWidth="1"/>
    <col min="2" max="2" width="6.33203125" style="4" customWidth="1"/>
    <col min="3" max="14" width="5.6640625" style="4" customWidth="1"/>
    <col min="15" max="16384" width="8.88671875" style="4"/>
  </cols>
  <sheetData>
    <row r="1" spans="1:14" s="3" customFormat="1" x14ac:dyDescent="0.2">
      <c r="A1" s="1" t="s">
        <v>254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s="6" customFormat="1" x14ac:dyDescent="0.2">
      <c r="A2" s="7" t="s">
        <v>74</v>
      </c>
      <c r="B2" s="8" t="s">
        <v>0</v>
      </c>
      <c r="C2" s="8" t="s">
        <v>55</v>
      </c>
      <c r="D2" s="8" t="s">
        <v>56</v>
      </c>
      <c r="E2" s="8" t="s">
        <v>57</v>
      </c>
      <c r="F2" s="8" t="s">
        <v>58</v>
      </c>
      <c r="G2" s="8" t="s">
        <v>59</v>
      </c>
      <c r="H2" s="8" t="s">
        <v>60</v>
      </c>
      <c r="I2" s="8" t="s">
        <v>61</v>
      </c>
      <c r="J2" s="8" t="s">
        <v>62</v>
      </c>
      <c r="K2" s="8" t="s">
        <v>63</v>
      </c>
      <c r="L2" s="8" t="s">
        <v>64</v>
      </c>
      <c r="M2" s="8" t="s">
        <v>65</v>
      </c>
      <c r="N2" s="9" t="s">
        <v>66</v>
      </c>
    </row>
    <row r="3" spans="1:14" s="3" customFormat="1" x14ac:dyDescent="0.2">
      <c r="A3" s="1" t="s">
        <v>1</v>
      </c>
      <c r="B3" s="2">
        <f>SUM(C3:N3)</f>
        <v>5491</v>
      </c>
      <c r="C3" s="2">
        <f t="shared" ref="C3:N3" si="0">C4+C22+C24</f>
        <v>1018</v>
      </c>
      <c r="D3" s="2">
        <f t="shared" si="0"/>
        <v>866</v>
      </c>
      <c r="E3" s="2">
        <f t="shared" si="0"/>
        <v>753</v>
      </c>
      <c r="F3" s="2">
        <f t="shared" si="0"/>
        <v>578</v>
      </c>
      <c r="G3" s="2">
        <f t="shared" si="0"/>
        <v>503</v>
      </c>
      <c r="H3" s="2">
        <f t="shared" si="0"/>
        <v>388</v>
      </c>
      <c r="I3" s="2">
        <f t="shared" si="0"/>
        <v>325</v>
      </c>
      <c r="J3" s="2">
        <f t="shared" si="0"/>
        <v>400</v>
      </c>
      <c r="K3" s="2">
        <f t="shared" si="0"/>
        <v>311</v>
      </c>
      <c r="L3" s="2">
        <f t="shared" si="0"/>
        <v>94</v>
      </c>
      <c r="M3" s="2">
        <f t="shared" si="0"/>
        <v>81</v>
      </c>
      <c r="N3" s="2">
        <f t="shared" si="0"/>
        <v>174</v>
      </c>
    </row>
    <row r="4" spans="1:14" s="3" customFormat="1" x14ac:dyDescent="0.2">
      <c r="A4" s="1" t="s">
        <v>180</v>
      </c>
      <c r="B4" s="2">
        <f t="shared" ref="B4:B24" si="1">SUM(C4:N4)</f>
        <v>5422</v>
      </c>
      <c r="C4" s="2">
        <f t="shared" ref="C4:N4" si="2">SUM(C5:C15)+C19+C21</f>
        <v>1010</v>
      </c>
      <c r="D4" s="2">
        <f t="shared" si="2"/>
        <v>858</v>
      </c>
      <c r="E4" s="2">
        <f t="shared" si="2"/>
        <v>746</v>
      </c>
      <c r="F4" s="2">
        <f t="shared" si="2"/>
        <v>577</v>
      </c>
      <c r="G4" s="2">
        <f t="shared" si="2"/>
        <v>497</v>
      </c>
      <c r="H4" s="2">
        <f t="shared" si="2"/>
        <v>375</v>
      </c>
      <c r="I4" s="2">
        <f t="shared" si="2"/>
        <v>315</v>
      </c>
      <c r="J4" s="2">
        <f t="shared" si="2"/>
        <v>390</v>
      </c>
      <c r="K4" s="2">
        <f t="shared" si="2"/>
        <v>306</v>
      </c>
      <c r="L4" s="2">
        <f t="shared" si="2"/>
        <v>94</v>
      </c>
      <c r="M4" s="2">
        <f t="shared" si="2"/>
        <v>81</v>
      </c>
      <c r="N4" s="2">
        <f t="shared" si="2"/>
        <v>173</v>
      </c>
    </row>
    <row r="5" spans="1:14" s="3" customFormat="1" x14ac:dyDescent="0.2">
      <c r="A5" s="1" t="s">
        <v>142</v>
      </c>
      <c r="B5" s="2">
        <f t="shared" si="1"/>
        <v>5</v>
      </c>
      <c r="C5" s="2">
        <v>2</v>
      </c>
      <c r="D5" s="2">
        <v>2</v>
      </c>
      <c r="E5" s="2">
        <v>0</v>
      </c>
      <c r="F5" s="2">
        <v>0</v>
      </c>
      <c r="G5" s="2">
        <v>0</v>
      </c>
      <c r="H5" s="2">
        <v>0</v>
      </c>
      <c r="I5" s="2">
        <v>0</v>
      </c>
      <c r="J5" s="2">
        <v>1</v>
      </c>
      <c r="K5" s="2">
        <v>0</v>
      </c>
      <c r="L5" s="2">
        <v>0</v>
      </c>
      <c r="M5" s="2">
        <v>0</v>
      </c>
      <c r="N5" s="2">
        <v>0</v>
      </c>
    </row>
    <row r="6" spans="1:14" s="3" customFormat="1" x14ac:dyDescent="0.2">
      <c r="A6" s="1" t="s">
        <v>144</v>
      </c>
      <c r="B6" s="2">
        <f t="shared" si="1"/>
        <v>5305</v>
      </c>
      <c r="C6" s="2">
        <v>1001</v>
      </c>
      <c r="D6" s="2">
        <v>846</v>
      </c>
      <c r="E6" s="2">
        <v>736</v>
      </c>
      <c r="F6" s="2">
        <v>567</v>
      </c>
      <c r="G6" s="2">
        <v>491</v>
      </c>
      <c r="H6" s="2">
        <v>365</v>
      </c>
      <c r="I6" s="2">
        <v>303</v>
      </c>
      <c r="J6" s="2">
        <v>359</v>
      </c>
      <c r="K6" s="2">
        <v>294</v>
      </c>
      <c r="L6" s="2">
        <v>94</v>
      </c>
      <c r="M6" s="2">
        <v>81</v>
      </c>
      <c r="N6" s="2">
        <v>168</v>
      </c>
    </row>
    <row r="7" spans="1:14" s="3" customFormat="1" x14ac:dyDescent="0.2">
      <c r="A7" s="1" t="s">
        <v>145</v>
      </c>
      <c r="B7" s="2">
        <f t="shared" si="1"/>
        <v>12</v>
      </c>
      <c r="C7" s="2">
        <v>2</v>
      </c>
      <c r="D7" s="2">
        <v>1</v>
      </c>
      <c r="E7" s="2">
        <v>3</v>
      </c>
      <c r="F7" s="2">
        <v>2</v>
      </c>
      <c r="G7" s="2">
        <v>1</v>
      </c>
      <c r="H7" s="2">
        <v>1</v>
      </c>
      <c r="I7" s="2">
        <v>1</v>
      </c>
      <c r="J7" s="2">
        <v>1</v>
      </c>
      <c r="K7" s="2">
        <v>0</v>
      </c>
      <c r="L7" s="2">
        <v>0</v>
      </c>
      <c r="M7" s="2">
        <v>0</v>
      </c>
      <c r="N7" s="2">
        <v>0</v>
      </c>
    </row>
    <row r="8" spans="1:14" s="3" customFormat="1" x14ac:dyDescent="0.2">
      <c r="A8" s="1" t="s">
        <v>146</v>
      </c>
      <c r="B8" s="2">
        <f t="shared" si="1"/>
        <v>2</v>
      </c>
      <c r="C8" s="2">
        <v>0</v>
      </c>
      <c r="D8" s="2">
        <v>0</v>
      </c>
      <c r="E8" s="2">
        <v>0</v>
      </c>
      <c r="F8" s="2">
        <v>1</v>
      </c>
      <c r="G8" s="2">
        <v>0</v>
      </c>
      <c r="H8" s="2">
        <v>1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2">
        <v>0</v>
      </c>
    </row>
    <row r="9" spans="1:14" s="3" customFormat="1" x14ac:dyDescent="0.2">
      <c r="A9" s="1" t="s">
        <v>185</v>
      </c>
      <c r="B9" s="2">
        <f t="shared" si="1"/>
        <v>2</v>
      </c>
      <c r="C9" s="2">
        <v>0</v>
      </c>
      <c r="D9" s="2">
        <v>1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1</v>
      </c>
      <c r="K9" s="2">
        <v>0</v>
      </c>
      <c r="L9" s="2">
        <v>0</v>
      </c>
      <c r="M9" s="2">
        <v>0</v>
      </c>
      <c r="N9" s="2">
        <v>0</v>
      </c>
    </row>
    <row r="10" spans="1:14" s="3" customFormat="1" x14ac:dyDescent="0.2">
      <c r="A10" s="1" t="s">
        <v>147</v>
      </c>
      <c r="B10" s="2">
        <f t="shared" si="1"/>
        <v>13</v>
      </c>
      <c r="C10" s="2">
        <v>3</v>
      </c>
      <c r="D10" s="2">
        <v>3</v>
      </c>
      <c r="E10" s="2">
        <v>3</v>
      </c>
      <c r="F10" s="2">
        <v>3</v>
      </c>
      <c r="G10" s="2">
        <v>0</v>
      </c>
      <c r="H10" s="2">
        <v>0</v>
      </c>
      <c r="I10" s="2">
        <v>0</v>
      </c>
      <c r="J10" s="2">
        <v>0</v>
      </c>
      <c r="K10" s="2">
        <v>1</v>
      </c>
      <c r="L10" s="2">
        <v>0</v>
      </c>
      <c r="M10" s="2">
        <v>0</v>
      </c>
      <c r="N10" s="2">
        <v>0</v>
      </c>
    </row>
    <row r="11" spans="1:14" s="3" customFormat="1" x14ac:dyDescent="0.2">
      <c r="A11" s="1" t="s">
        <v>186</v>
      </c>
      <c r="B11" s="2">
        <f t="shared" si="1"/>
        <v>12</v>
      </c>
      <c r="C11" s="2">
        <v>0</v>
      </c>
      <c r="D11" s="2">
        <v>3</v>
      </c>
      <c r="E11" s="2">
        <v>2</v>
      </c>
      <c r="F11" s="2">
        <v>2</v>
      </c>
      <c r="G11" s="2">
        <v>0</v>
      </c>
      <c r="H11" s="2">
        <v>1</v>
      </c>
      <c r="I11" s="2">
        <v>0</v>
      </c>
      <c r="J11" s="2">
        <v>0</v>
      </c>
      <c r="K11" s="2">
        <v>2</v>
      </c>
      <c r="L11" s="2">
        <v>0</v>
      </c>
      <c r="M11" s="2">
        <v>0</v>
      </c>
      <c r="N11" s="2">
        <v>2</v>
      </c>
    </row>
    <row r="12" spans="1:14" s="3" customFormat="1" x14ac:dyDescent="0.2">
      <c r="A12" s="1" t="s">
        <v>187</v>
      </c>
      <c r="B12" s="2">
        <f t="shared" si="1"/>
        <v>20</v>
      </c>
      <c r="C12" s="2">
        <v>1</v>
      </c>
      <c r="D12" s="2">
        <v>1</v>
      </c>
      <c r="E12" s="2">
        <v>0</v>
      </c>
      <c r="F12" s="2">
        <v>2</v>
      </c>
      <c r="G12" s="2">
        <v>2</v>
      </c>
      <c r="H12" s="2">
        <v>3</v>
      </c>
      <c r="I12" s="2">
        <v>3</v>
      </c>
      <c r="J12" s="2">
        <v>4</v>
      </c>
      <c r="K12" s="2">
        <v>3</v>
      </c>
      <c r="L12" s="2">
        <v>0</v>
      </c>
      <c r="M12" s="2">
        <v>0</v>
      </c>
      <c r="N12" s="2">
        <v>1</v>
      </c>
    </row>
    <row r="13" spans="1:14" s="3" customFormat="1" x14ac:dyDescent="0.2">
      <c r="A13" s="1" t="s">
        <v>151</v>
      </c>
      <c r="B13" s="2">
        <f t="shared" si="1"/>
        <v>2</v>
      </c>
      <c r="C13" s="2">
        <v>0</v>
      </c>
      <c r="D13" s="2">
        <v>0</v>
      </c>
      <c r="E13" s="2">
        <v>0</v>
      </c>
      <c r="F13" s="2">
        <v>0</v>
      </c>
      <c r="G13" s="2">
        <v>1</v>
      </c>
      <c r="H13" s="2">
        <v>1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</row>
    <row r="14" spans="1:14" s="3" customFormat="1" x14ac:dyDescent="0.2">
      <c r="A14" s="1" t="s">
        <v>164</v>
      </c>
      <c r="B14" s="2">
        <f t="shared" si="1"/>
        <v>4</v>
      </c>
      <c r="C14" s="2">
        <v>0</v>
      </c>
      <c r="D14" s="2">
        <v>0</v>
      </c>
      <c r="E14" s="2">
        <v>0</v>
      </c>
      <c r="F14" s="2">
        <v>0</v>
      </c>
      <c r="G14" s="2">
        <v>1</v>
      </c>
      <c r="H14" s="2">
        <v>0</v>
      </c>
      <c r="I14" s="2">
        <v>1</v>
      </c>
      <c r="J14" s="2">
        <v>0</v>
      </c>
      <c r="K14" s="2">
        <v>0</v>
      </c>
      <c r="L14" s="2">
        <v>0</v>
      </c>
      <c r="M14" s="2">
        <v>0</v>
      </c>
      <c r="N14" s="2">
        <v>2</v>
      </c>
    </row>
    <row r="15" spans="1:14" s="3" customFormat="1" x14ac:dyDescent="0.2">
      <c r="A15" s="1" t="s">
        <v>181</v>
      </c>
      <c r="B15" s="2">
        <f t="shared" si="1"/>
        <v>42</v>
      </c>
      <c r="C15" s="2">
        <v>0</v>
      </c>
      <c r="D15" s="2">
        <v>0</v>
      </c>
      <c r="E15" s="2">
        <v>2</v>
      </c>
      <c r="F15" s="2">
        <v>0</v>
      </c>
      <c r="G15" s="2">
        <v>1</v>
      </c>
      <c r="H15" s="2">
        <v>3</v>
      </c>
      <c r="I15" s="2">
        <v>7</v>
      </c>
      <c r="J15" s="2">
        <v>23</v>
      </c>
      <c r="K15" s="2">
        <v>6</v>
      </c>
      <c r="L15" s="2">
        <v>0</v>
      </c>
      <c r="M15" s="2">
        <v>0</v>
      </c>
      <c r="N15" s="2">
        <v>0</v>
      </c>
    </row>
    <row r="16" spans="1:14" s="3" customFormat="1" x14ac:dyDescent="0.2">
      <c r="A16" s="1" t="s">
        <v>182</v>
      </c>
      <c r="B16" s="2">
        <f t="shared" si="1"/>
        <v>10</v>
      </c>
      <c r="C16" s="2">
        <v>0</v>
      </c>
      <c r="D16" s="2">
        <v>0</v>
      </c>
      <c r="E16" s="2">
        <v>2</v>
      </c>
      <c r="F16" s="2">
        <v>0</v>
      </c>
      <c r="G16" s="2">
        <v>0</v>
      </c>
      <c r="H16" s="2">
        <v>0</v>
      </c>
      <c r="I16" s="2">
        <v>1</v>
      </c>
      <c r="J16" s="2">
        <v>5</v>
      </c>
      <c r="K16" s="2">
        <v>2</v>
      </c>
      <c r="L16" s="2">
        <v>0</v>
      </c>
      <c r="M16" s="2">
        <v>0</v>
      </c>
      <c r="N16" s="2">
        <v>0</v>
      </c>
    </row>
    <row r="17" spans="1:14" s="3" customFormat="1" x14ac:dyDescent="0.2">
      <c r="A17" s="1" t="s">
        <v>183</v>
      </c>
      <c r="B17" s="2">
        <f t="shared" si="1"/>
        <v>1</v>
      </c>
      <c r="C17" s="2">
        <v>0</v>
      </c>
      <c r="D17" s="2">
        <v>0</v>
      </c>
      <c r="E17" s="2">
        <v>0</v>
      </c>
      <c r="F17" s="2">
        <v>0</v>
      </c>
      <c r="G17" s="2">
        <v>0</v>
      </c>
      <c r="H17" s="2">
        <v>0</v>
      </c>
      <c r="I17" s="2">
        <v>1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</row>
    <row r="18" spans="1:14" s="3" customFormat="1" x14ac:dyDescent="0.2">
      <c r="A18" s="1" t="s">
        <v>184</v>
      </c>
      <c r="B18" s="2">
        <f t="shared" si="1"/>
        <v>31</v>
      </c>
      <c r="C18" s="2">
        <v>0</v>
      </c>
      <c r="D18" s="2">
        <v>0</v>
      </c>
      <c r="E18" s="2">
        <v>0</v>
      </c>
      <c r="F18" s="2">
        <v>0</v>
      </c>
      <c r="G18" s="2">
        <v>1</v>
      </c>
      <c r="H18" s="2">
        <v>3</v>
      </c>
      <c r="I18" s="2">
        <v>5</v>
      </c>
      <c r="J18" s="2">
        <v>18</v>
      </c>
      <c r="K18" s="2">
        <v>4</v>
      </c>
      <c r="L18" s="2">
        <v>0</v>
      </c>
      <c r="M18" s="2">
        <v>0</v>
      </c>
      <c r="N18" s="2">
        <v>0</v>
      </c>
    </row>
    <row r="19" spans="1:14" s="3" customFormat="1" x14ac:dyDescent="0.2">
      <c r="A19" s="1" t="s">
        <v>188</v>
      </c>
      <c r="B19" s="2">
        <f t="shared" si="1"/>
        <v>2</v>
      </c>
      <c r="C19" s="2">
        <v>1</v>
      </c>
      <c r="D19" s="2">
        <v>1</v>
      </c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</row>
    <row r="20" spans="1:14" s="3" customFormat="1" x14ac:dyDescent="0.2">
      <c r="A20" s="1" t="s">
        <v>189</v>
      </c>
      <c r="B20" s="2">
        <f t="shared" si="1"/>
        <v>2</v>
      </c>
      <c r="C20" s="2">
        <v>1</v>
      </c>
      <c r="D20" s="2">
        <v>1</v>
      </c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</row>
    <row r="21" spans="1:14" s="3" customFormat="1" x14ac:dyDescent="0.2">
      <c r="A21" s="1" t="s">
        <v>190</v>
      </c>
      <c r="B21" s="2">
        <f t="shared" si="1"/>
        <v>1</v>
      </c>
      <c r="C21" s="2">
        <v>0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1</v>
      </c>
      <c r="K21" s="2">
        <v>0</v>
      </c>
      <c r="L21" s="2">
        <v>0</v>
      </c>
      <c r="M21" s="2">
        <v>0</v>
      </c>
      <c r="N21" s="2">
        <v>0</v>
      </c>
    </row>
    <row r="22" spans="1:14" s="3" customFormat="1" x14ac:dyDescent="0.2">
      <c r="A22" s="1" t="s">
        <v>191</v>
      </c>
      <c r="B22" s="2">
        <f t="shared" si="1"/>
        <v>4</v>
      </c>
      <c r="C22" s="2">
        <f t="shared" ref="C22:I22" si="3">SUM(C23:C23)</f>
        <v>1</v>
      </c>
      <c r="D22" s="2">
        <f t="shared" si="3"/>
        <v>1</v>
      </c>
      <c r="E22" s="2">
        <f t="shared" si="3"/>
        <v>0</v>
      </c>
      <c r="F22" s="2">
        <f t="shared" si="3"/>
        <v>0</v>
      </c>
      <c r="G22" s="2">
        <f t="shared" si="3"/>
        <v>1</v>
      </c>
      <c r="H22" s="2">
        <f t="shared" si="3"/>
        <v>1</v>
      </c>
      <c r="I22" s="2">
        <f t="shared" si="3"/>
        <v>0</v>
      </c>
      <c r="J22" s="2">
        <v>0</v>
      </c>
      <c r="K22" s="2">
        <f>SUM(K23:K23)</f>
        <v>0</v>
      </c>
      <c r="L22" s="2">
        <f>SUM(L23:L23)</f>
        <v>0</v>
      </c>
      <c r="M22" s="2">
        <f>SUM(M23:M23)</f>
        <v>0</v>
      </c>
      <c r="N22" s="2">
        <f>SUM(N23:N23)</f>
        <v>0</v>
      </c>
    </row>
    <row r="23" spans="1:14" s="3" customFormat="1" x14ac:dyDescent="0.2">
      <c r="A23" s="1" t="s">
        <v>192</v>
      </c>
      <c r="B23" s="2">
        <f t="shared" si="1"/>
        <v>4</v>
      </c>
      <c r="C23" s="2">
        <v>1</v>
      </c>
      <c r="D23" s="2">
        <v>1</v>
      </c>
      <c r="E23" s="2">
        <v>0</v>
      </c>
      <c r="F23" s="2">
        <v>0</v>
      </c>
      <c r="G23" s="2">
        <v>1</v>
      </c>
      <c r="H23" s="2">
        <v>1</v>
      </c>
      <c r="I23" s="2">
        <v>0</v>
      </c>
      <c r="J23" s="2">
        <v>0</v>
      </c>
      <c r="K23" s="2">
        <v>0</v>
      </c>
      <c r="L23" s="2">
        <v>0</v>
      </c>
      <c r="M23" s="2">
        <v>0</v>
      </c>
      <c r="N23" s="2">
        <v>0</v>
      </c>
    </row>
    <row r="24" spans="1:14" s="3" customFormat="1" x14ac:dyDescent="0.2">
      <c r="A24" s="1" t="s">
        <v>17</v>
      </c>
      <c r="B24" s="2">
        <f t="shared" si="1"/>
        <v>65</v>
      </c>
      <c r="C24" s="2">
        <v>7</v>
      </c>
      <c r="D24" s="2">
        <v>7</v>
      </c>
      <c r="E24" s="2">
        <v>7</v>
      </c>
      <c r="F24" s="2">
        <v>1</v>
      </c>
      <c r="G24" s="2">
        <v>5</v>
      </c>
      <c r="H24" s="2">
        <v>12</v>
      </c>
      <c r="I24" s="2">
        <v>10</v>
      </c>
      <c r="J24" s="2">
        <v>10</v>
      </c>
      <c r="K24" s="2">
        <v>5</v>
      </c>
      <c r="L24" s="2">
        <v>0</v>
      </c>
      <c r="M24" s="2">
        <v>0</v>
      </c>
      <c r="N24" s="2">
        <v>1</v>
      </c>
    </row>
    <row r="25" spans="1:14" s="3" customFormat="1" x14ac:dyDescent="0.2">
      <c r="A25" s="11" t="s">
        <v>266</v>
      </c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</row>
  </sheetData>
  <mergeCells count="1">
    <mergeCell ref="A25:N25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748E6B-263B-4EA7-8053-77CBFAE4A6B9}">
  <dimension ref="A1:M17"/>
  <sheetViews>
    <sheetView view="pageBreakPreview" zoomScale="125" zoomScaleNormal="100" zoomScaleSheetLayoutView="125" workbookViewId="0">
      <selection activeCell="G29" sqref="G29"/>
    </sheetView>
  </sheetViews>
  <sheetFormatPr defaultRowHeight="10.199999999999999" x14ac:dyDescent="0.2"/>
  <cols>
    <col min="1" max="1" width="19.44140625" style="4" customWidth="1"/>
    <col min="2" max="13" width="5.6640625" style="4" customWidth="1"/>
    <col min="14" max="16384" width="8.88671875" style="4"/>
  </cols>
  <sheetData>
    <row r="1" spans="1:13" s="3" customFormat="1" x14ac:dyDescent="0.2">
      <c r="A1" s="1" t="s">
        <v>255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s="6" customFormat="1" x14ac:dyDescent="0.2">
      <c r="A2" s="7" t="s">
        <v>73</v>
      </c>
      <c r="B2" s="8" t="s">
        <v>0</v>
      </c>
      <c r="C2" s="8" t="s">
        <v>56</v>
      </c>
      <c r="D2" s="8" t="s">
        <v>57</v>
      </c>
      <c r="E2" s="8" t="s">
        <v>58</v>
      </c>
      <c r="F2" s="8" t="s">
        <v>59</v>
      </c>
      <c r="G2" s="8" t="s">
        <v>60</v>
      </c>
      <c r="H2" s="8" t="s">
        <v>61</v>
      </c>
      <c r="I2" s="8" t="s">
        <v>62</v>
      </c>
      <c r="J2" s="8" t="s">
        <v>63</v>
      </c>
      <c r="K2" s="8" t="s">
        <v>64</v>
      </c>
      <c r="L2" s="8" t="s">
        <v>65</v>
      </c>
      <c r="M2" s="9" t="s">
        <v>66</v>
      </c>
    </row>
    <row r="3" spans="1:13" s="3" customFormat="1" x14ac:dyDescent="0.2">
      <c r="A3" s="1" t="s">
        <v>1</v>
      </c>
      <c r="B3" s="2">
        <f>SUM(C3:M3)</f>
        <v>4473</v>
      </c>
      <c r="C3" s="2">
        <f>C4+C5</f>
        <v>866</v>
      </c>
      <c r="D3" s="2">
        <f t="shared" ref="D3:M3" si="0">D4+D5</f>
        <v>753</v>
      </c>
      <c r="E3" s="2">
        <f t="shared" si="0"/>
        <v>578</v>
      </c>
      <c r="F3" s="2">
        <f t="shared" si="0"/>
        <v>503</v>
      </c>
      <c r="G3" s="2">
        <f t="shared" si="0"/>
        <v>388</v>
      </c>
      <c r="H3" s="2">
        <f t="shared" si="0"/>
        <v>325</v>
      </c>
      <c r="I3" s="2">
        <f t="shared" si="0"/>
        <v>400</v>
      </c>
      <c r="J3" s="2">
        <f t="shared" si="0"/>
        <v>311</v>
      </c>
      <c r="K3" s="2">
        <f t="shared" si="0"/>
        <v>94</v>
      </c>
      <c r="L3" s="2">
        <f t="shared" si="0"/>
        <v>81</v>
      </c>
      <c r="M3" s="2">
        <f t="shared" si="0"/>
        <v>174</v>
      </c>
    </row>
    <row r="4" spans="1:13" s="3" customFormat="1" x14ac:dyDescent="0.2">
      <c r="A4" s="1" t="s">
        <v>18</v>
      </c>
      <c r="B4" s="2">
        <f t="shared" ref="B4:B16" si="1">SUM(C4:M4)</f>
        <v>9</v>
      </c>
      <c r="C4" s="2">
        <v>2</v>
      </c>
      <c r="D4" s="2">
        <v>0</v>
      </c>
      <c r="E4" s="2">
        <v>0</v>
      </c>
      <c r="F4" s="2">
        <v>2</v>
      </c>
      <c r="G4" s="2">
        <v>1</v>
      </c>
      <c r="H4" s="2">
        <v>0</v>
      </c>
      <c r="I4" s="2">
        <v>2</v>
      </c>
      <c r="J4" s="2">
        <v>2</v>
      </c>
      <c r="K4" s="2">
        <v>0</v>
      </c>
      <c r="L4" s="2">
        <v>0</v>
      </c>
      <c r="M4" s="2">
        <v>0</v>
      </c>
    </row>
    <row r="5" spans="1:13" s="3" customFormat="1" x14ac:dyDescent="0.2">
      <c r="A5" s="1" t="s">
        <v>19</v>
      </c>
      <c r="B5" s="2">
        <f t="shared" si="1"/>
        <v>4464</v>
      </c>
      <c r="C5" s="2">
        <f t="shared" ref="C5:M5" si="2">SUM(C6:C16)</f>
        <v>864</v>
      </c>
      <c r="D5" s="2">
        <f t="shared" si="2"/>
        <v>753</v>
      </c>
      <c r="E5" s="2">
        <f t="shared" si="2"/>
        <v>578</v>
      </c>
      <c r="F5" s="2">
        <f t="shared" si="2"/>
        <v>501</v>
      </c>
      <c r="G5" s="2">
        <f t="shared" si="2"/>
        <v>387</v>
      </c>
      <c r="H5" s="2">
        <f t="shared" si="2"/>
        <v>325</v>
      </c>
      <c r="I5" s="2">
        <f t="shared" si="2"/>
        <v>398</v>
      </c>
      <c r="J5" s="2">
        <f t="shared" si="2"/>
        <v>309</v>
      </c>
      <c r="K5" s="2">
        <f t="shared" si="2"/>
        <v>94</v>
      </c>
      <c r="L5" s="2">
        <f t="shared" si="2"/>
        <v>81</v>
      </c>
      <c r="M5" s="2">
        <f t="shared" si="2"/>
        <v>174</v>
      </c>
    </row>
    <row r="6" spans="1:13" s="3" customFormat="1" x14ac:dyDescent="0.2">
      <c r="A6" s="1" t="s">
        <v>142</v>
      </c>
      <c r="B6" s="2">
        <f t="shared" si="1"/>
        <v>2</v>
      </c>
      <c r="C6" s="2">
        <v>0</v>
      </c>
      <c r="D6" s="2">
        <v>1</v>
      </c>
      <c r="E6" s="2">
        <v>0</v>
      </c>
      <c r="F6" s="2">
        <v>0</v>
      </c>
      <c r="G6" s="2">
        <v>0</v>
      </c>
      <c r="H6" s="2">
        <v>0</v>
      </c>
      <c r="I6" s="2">
        <v>1</v>
      </c>
      <c r="J6" s="2">
        <v>0</v>
      </c>
      <c r="K6" s="2">
        <v>0</v>
      </c>
      <c r="L6" s="2">
        <v>0</v>
      </c>
      <c r="M6" s="2">
        <v>0</v>
      </c>
    </row>
    <row r="7" spans="1:13" s="3" customFormat="1" x14ac:dyDescent="0.2">
      <c r="A7" s="1" t="s">
        <v>143</v>
      </c>
      <c r="B7" s="2">
        <f t="shared" si="1"/>
        <v>1</v>
      </c>
      <c r="C7" s="2">
        <v>0</v>
      </c>
      <c r="D7" s="2">
        <v>0</v>
      </c>
      <c r="E7" s="2">
        <v>0</v>
      </c>
      <c r="F7" s="2">
        <v>0</v>
      </c>
      <c r="G7" s="2">
        <v>0</v>
      </c>
      <c r="H7" s="2">
        <v>1</v>
      </c>
      <c r="I7" s="2">
        <v>0</v>
      </c>
      <c r="J7" s="2">
        <v>0</v>
      </c>
      <c r="K7" s="2">
        <v>0</v>
      </c>
      <c r="L7" s="2">
        <v>0</v>
      </c>
      <c r="M7" s="2">
        <v>0</v>
      </c>
    </row>
    <row r="8" spans="1:13" s="3" customFormat="1" x14ac:dyDescent="0.2">
      <c r="A8" s="1" t="s">
        <v>144</v>
      </c>
      <c r="B8" s="2">
        <f t="shared" si="1"/>
        <v>4307</v>
      </c>
      <c r="C8" s="2">
        <v>846</v>
      </c>
      <c r="D8" s="2">
        <v>736</v>
      </c>
      <c r="E8" s="2">
        <v>560</v>
      </c>
      <c r="F8" s="2">
        <v>485</v>
      </c>
      <c r="G8" s="2">
        <v>370</v>
      </c>
      <c r="H8" s="2">
        <v>304</v>
      </c>
      <c r="I8" s="2">
        <v>365</v>
      </c>
      <c r="J8" s="2">
        <v>296</v>
      </c>
      <c r="K8" s="2">
        <v>94</v>
      </c>
      <c r="L8" s="2">
        <v>80</v>
      </c>
      <c r="M8" s="2">
        <v>171</v>
      </c>
    </row>
    <row r="9" spans="1:13" s="3" customFormat="1" x14ac:dyDescent="0.2">
      <c r="A9" s="1" t="s">
        <v>145</v>
      </c>
      <c r="B9" s="2">
        <f t="shared" si="1"/>
        <v>9</v>
      </c>
      <c r="C9" s="2">
        <v>2</v>
      </c>
      <c r="D9" s="2">
        <v>2</v>
      </c>
      <c r="E9" s="2">
        <v>2</v>
      </c>
      <c r="F9" s="2">
        <v>2</v>
      </c>
      <c r="G9" s="2">
        <v>1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</row>
    <row r="10" spans="1:13" s="3" customFormat="1" x14ac:dyDescent="0.2">
      <c r="A10" s="1" t="s">
        <v>146</v>
      </c>
      <c r="B10" s="2">
        <f t="shared" si="1"/>
        <v>3</v>
      </c>
      <c r="C10" s="2">
        <v>0</v>
      </c>
      <c r="D10" s="2">
        <v>0</v>
      </c>
      <c r="E10" s="2">
        <v>1</v>
      </c>
      <c r="F10" s="2">
        <v>0</v>
      </c>
      <c r="G10" s="2">
        <v>2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</row>
    <row r="11" spans="1:13" s="3" customFormat="1" x14ac:dyDescent="0.2">
      <c r="A11" s="1" t="s">
        <v>148</v>
      </c>
      <c r="B11" s="2">
        <f t="shared" si="1"/>
        <v>10</v>
      </c>
      <c r="C11" s="2">
        <v>0</v>
      </c>
      <c r="D11" s="2">
        <v>2</v>
      </c>
      <c r="E11" s="2">
        <v>0</v>
      </c>
      <c r="F11" s="2">
        <v>0</v>
      </c>
      <c r="G11" s="2">
        <v>0</v>
      </c>
      <c r="H11" s="2">
        <v>1</v>
      </c>
      <c r="I11" s="2">
        <v>5</v>
      </c>
      <c r="J11" s="2">
        <v>2</v>
      </c>
      <c r="K11" s="2">
        <v>0</v>
      </c>
      <c r="L11" s="2">
        <v>0</v>
      </c>
      <c r="M11" s="2">
        <v>0</v>
      </c>
    </row>
    <row r="12" spans="1:13" s="3" customFormat="1" x14ac:dyDescent="0.2">
      <c r="A12" s="1" t="s">
        <v>149</v>
      </c>
      <c r="B12" s="2">
        <f t="shared" si="1"/>
        <v>1</v>
      </c>
      <c r="C12" s="2">
        <v>0</v>
      </c>
      <c r="D12" s="2">
        <v>0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1</v>
      </c>
      <c r="K12" s="2">
        <v>0</v>
      </c>
      <c r="L12" s="2">
        <v>0</v>
      </c>
      <c r="M12" s="2">
        <v>0</v>
      </c>
    </row>
    <row r="13" spans="1:13" s="3" customFormat="1" x14ac:dyDescent="0.2">
      <c r="A13" s="1" t="s">
        <v>150</v>
      </c>
      <c r="B13" s="2">
        <f t="shared" si="1"/>
        <v>22</v>
      </c>
      <c r="C13" s="2">
        <v>4</v>
      </c>
      <c r="D13" s="2">
        <v>3</v>
      </c>
      <c r="E13" s="2">
        <v>4</v>
      </c>
      <c r="F13" s="2">
        <v>1</v>
      </c>
      <c r="G13" s="2">
        <v>3</v>
      </c>
      <c r="H13" s="2">
        <v>3</v>
      </c>
      <c r="I13" s="2">
        <v>1</v>
      </c>
      <c r="J13" s="2">
        <v>3</v>
      </c>
      <c r="K13" s="2">
        <v>0</v>
      </c>
      <c r="L13" s="2">
        <v>0</v>
      </c>
      <c r="M13" s="2">
        <v>0</v>
      </c>
    </row>
    <row r="14" spans="1:13" s="3" customFormat="1" x14ac:dyDescent="0.2">
      <c r="A14" s="1" t="s">
        <v>151</v>
      </c>
      <c r="B14" s="2">
        <f t="shared" si="1"/>
        <v>1</v>
      </c>
      <c r="C14" s="2">
        <v>0</v>
      </c>
      <c r="D14" s="2">
        <v>0</v>
      </c>
      <c r="E14" s="2">
        <v>1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</row>
    <row r="15" spans="1:13" s="3" customFormat="1" x14ac:dyDescent="0.2">
      <c r="A15" s="1" t="s">
        <v>152</v>
      </c>
      <c r="B15" s="2">
        <f t="shared" si="1"/>
        <v>4</v>
      </c>
      <c r="C15" s="2">
        <v>0</v>
      </c>
      <c r="D15" s="2">
        <v>0</v>
      </c>
      <c r="E15" s="2">
        <v>0</v>
      </c>
      <c r="F15" s="2">
        <v>2</v>
      </c>
      <c r="G15" s="2">
        <v>1</v>
      </c>
      <c r="H15" s="2">
        <v>0</v>
      </c>
      <c r="I15" s="2">
        <v>1</v>
      </c>
      <c r="J15" s="2">
        <v>0</v>
      </c>
      <c r="K15" s="2">
        <v>0</v>
      </c>
      <c r="L15" s="2">
        <v>0</v>
      </c>
      <c r="M15" s="2">
        <v>0</v>
      </c>
    </row>
    <row r="16" spans="1:13" s="3" customFormat="1" x14ac:dyDescent="0.2">
      <c r="A16" s="1" t="s">
        <v>153</v>
      </c>
      <c r="B16" s="2">
        <f t="shared" si="1"/>
        <v>104</v>
      </c>
      <c r="C16" s="2">
        <v>12</v>
      </c>
      <c r="D16" s="2">
        <v>9</v>
      </c>
      <c r="E16" s="2">
        <v>10</v>
      </c>
      <c r="F16" s="2">
        <v>11</v>
      </c>
      <c r="G16" s="2">
        <v>10</v>
      </c>
      <c r="H16" s="2">
        <v>16</v>
      </c>
      <c r="I16" s="2">
        <v>25</v>
      </c>
      <c r="J16" s="2">
        <v>7</v>
      </c>
      <c r="K16" s="2">
        <v>0</v>
      </c>
      <c r="L16" s="2">
        <v>1</v>
      </c>
      <c r="M16" s="2">
        <v>3</v>
      </c>
    </row>
    <row r="17" spans="1:13" s="3" customFormat="1" x14ac:dyDescent="0.2">
      <c r="A17" s="11" t="s">
        <v>266</v>
      </c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</row>
  </sheetData>
  <mergeCells count="1">
    <mergeCell ref="A17:M1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20</vt:i4>
      </vt:variant>
      <vt:variant>
        <vt:lpstr>Named Ranges</vt:lpstr>
      </vt:variant>
      <vt:variant>
        <vt:i4>1</vt:i4>
      </vt:variant>
    </vt:vector>
  </HeadingPairs>
  <TitlesOfParts>
    <vt:vector size="21" baseType="lpstr">
      <vt:lpstr>Table of Contents</vt:lpstr>
      <vt:lpstr>KOSRAE 1980 Age and sex</vt:lpstr>
      <vt:lpstr>Relationship</vt:lpstr>
      <vt:lpstr>Marital status</vt:lpstr>
      <vt:lpstr>Birthplace</vt:lpstr>
      <vt:lpstr>Father's Birthplace</vt:lpstr>
      <vt:lpstr>Mother's Birthplace</vt:lpstr>
      <vt:lpstr>Ethnicity</vt:lpstr>
      <vt:lpstr>Language</vt:lpstr>
      <vt:lpstr>Res in 1975</vt:lpstr>
      <vt:lpstr>Schooling</vt:lpstr>
      <vt:lpstr>Educational Attainment</vt:lpstr>
      <vt:lpstr>Vocational Training</vt:lpstr>
      <vt:lpstr>Year of Arrival</vt:lpstr>
      <vt:lpstr>Employment Status</vt:lpstr>
      <vt:lpstr>Work Last Week</vt:lpstr>
      <vt:lpstr>Class of worker</vt:lpstr>
      <vt:lpstr>Occupation</vt:lpstr>
      <vt:lpstr>Industry</vt:lpstr>
      <vt:lpstr>Work in 1979</vt:lpstr>
      <vt:lpstr>Schooling!Print_Area</vt:lpstr>
    </vt:vector>
  </TitlesOfParts>
  <Company>US Census Bureau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1980 Kosrae by Age</dc:title>
  <dc:creator>Population Division</dc:creator>
  <cp:keywords>1980 Kosrae By Age;Kosrae by Age;1980 By Age</cp:keywords>
  <cp:lastModifiedBy>Brad</cp:lastModifiedBy>
  <cp:lastPrinted>2005-08-03T03:02:39Z</cp:lastPrinted>
  <dcterms:created xsi:type="dcterms:W3CDTF">2005-08-03T02:49:28Z</dcterms:created>
  <dcterms:modified xsi:type="dcterms:W3CDTF">2020-06-11T23:46:50Z</dcterms:modified>
</cp:coreProperties>
</file>