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Yap\html\"/>
    </mc:Choice>
  </mc:AlternateContent>
  <xr:revisionPtr revIDLastSave="0" documentId="8_{39245109-D14A-46A9-9084-78BC874223F3}" xr6:coauthVersionLast="45" xr6:coauthVersionMax="45" xr10:uidLastSave="{00000000-0000-0000-0000-000000000000}"/>
  <bookViews>
    <workbookView xWindow="-108" yWindow="-108" windowWidth="24792" windowHeight="13440" xr2:uid="{D19B7C4A-77AC-4AD1-B10D-25FC52B553FC}"/>
  </bookViews>
  <sheets>
    <sheet name="Table of Contents" sheetId="14" r:id="rId1"/>
    <sheet name="TTPI 1980 Age" sheetId="1" r:id="rId2"/>
    <sheet name="HH and Marital" sheetId="6" r:id="rId3"/>
    <sheet name="Birthplace" sheetId="2" r:id="rId4"/>
    <sheet name="Parents' birthplaces" sheetId="7" r:id="rId5"/>
    <sheet name="Ethnicity and Language" sheetId="3" r:id="rId6"/>
    <sheet name="Residence in 1975" sheetId="8" r:id="rId7"/>
    <sheet name="Schooling" sheetId="4" r:id="rId8"/>
    <sheet name="Educa Attn" sheetId="9" r:id="rId9"/>
    <sheet name="Year of Entry" sheetId="10" r:id="rId10"/>
    <sheet name="LFP &amp; COW" sheetId="5" r:id="rId11"/>
    <sheet name="Occupation" sheetId="11" r:id="rId12"/>
    <sheet name="Industry" sheetId="12" r:id="rId13"/>
    <sheet name="LFP 1979" sheetId="1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14" l="1"/>
  <c r="A18" i="14"/>
  <c r="A17" i="14"/>
  <c r="A16" i="14"/>
  <c r="A15" i="14"/>
  <c r="A14" i="14"/>
  <c r="A13" i="14"/>
  <c r="A12" i="14"/>
  <c r="A11" i="14"/>
  <c r="A10" i="14"/>
  <c r="A9" i="14"/>
  <c r="A8" i="14"/>
  <c r="A7" i="14"/>
  <c r="E23" i="13" l="1"/>
  <c r="E24" i="13" s="1"/>
  <c r="E22" i="13"/>
  <c r="B22" i="13" s="1"/>
  <c r="E21" i="13"/>
  <c r="B21" i="13"/>
  <c r="E20" i="13"/>
  <c r="B20" i="13" s="1"/>
  <c r="E19" i="13"/>
  <c r="B19" i="13"/>
  <c r="E18" i="13"/>
  <c r="B18" i="13" s="1"/>
  <c r="E17" i="13"/>
  <c r="B17" i="13"/>
  <c r="E16" i="13"/>
  <c r="B16" i="13" s="1"/>
  <c r="E13" i="13"/>
  <c r="E14" i="13" s="1"/>
  <c r="B13" i="13"/>
  <c r="E12" i="13"/>
  <c r="B12" i="13" s="1"/>
  <c r="E11" i="13"/>
  <c r="B11" i="13" s="1"/>
  <c r="E10" i="13"/>
  <c r="B10" i="13"/>
  <c r="E9" i="13"/>
  <c r="B9" i="13"/>
  <c r="E8" i="13"/>
  <c r="B8" i="13" s="1"/>
  <c r="E7" i="13"/>
  <c r="B7" i="13" s="1"/>
  <c r="E6" i="13"/>
  <c r="B6" i="13"/>
  <c r="E64" i="12"/>
  <c r="B64" i="12" s="1"/>
  <c r="E63" i="12"/>
  <c r="B63" i="12"/>
  <c r="E62" i="12"/>
  <c r="B62" i="12" s="1"/>
  <c r="E61" i="12"/>
  <c r="B61" i="12" s="1"/>
  <c r="E60" i="12"/>
  <c r="B60" i="12"/>
  <c r="E59" i="12"/>
  <c r="B59" i="12" s="1"/>
  <c r="E58" i="12"/>
  <c r="B58" i="12" s="1"/>
  <c r="E57" i="12"/>
  <c r="B57" i="12" s="1"/>
  <c r="E56" i="12"/>
  <c r="B56" i="12" s="1"/>
  <c r="E55" i="12"/>
  <c r="B55" i="12" s="1"/>
  <c r="E54" i="12"/>
  <c r="B54" i="12" s="1"/>
  <c r="E53" i="12"/>
  <c r="B53" i="12" s="1"/>
  <c r="E52" i="12"/>
  <c r="B52" i="12"/>
  <c r="E51" i="12"/>
  <c r="B51" i="12" s="1"/>
  <c r="E50" i="12"/>
  <c r="B50" i="12" s="1"/>
  <c r="E49" i="12"/>
  <c r="B49" i="12" s="1"/>
  <c r="E48" i="12"/>
  <c r="B48" i="12"/>
  <c r="E47" i="12"/>
  <c r="B47" i="12" s="1"/>
  <c r="I46" i="12"/>
  <c r="H46" i="12"/>
  <c r="G46" i="12"/>
  <c r="F46" i="12"/>
  <c r="D46" i="12"/>
  <c r="C46" i="12"/>
  <c r="I44" i="12"/>
  <c r="H44" i="12"/>
  <c r="G44" i="12"/>
  <c r="F44" i="12"/>
  <c r="D44" i="12"/>
  <c r="C44" i="12"/>
  <c r="I43" i="12"/>
  <c r="H43" i="12"/>
  <c r="G43" i="12"/>
  <c r="F43" i="12"/>
  <c r="D43" i="12"/>
  <c r="C43" i="12"/>
  <c r="I42" i="12"/>
  <c r="H42" i="12"/>
  <c r="G42" i="12"/>
  <c r="F42" i="12"/>
  <c r="D42" i="12"/>
  <c r="C42" i="12"/>
  <c r="I41" i="12"/>
  <c r="H41" i="12"/>
  <c r="G41" i="12"/>
  <c r="F41" i="12"/>
  <c r="D41" i="12"/>
  <c r="C41" i="12"/>
  <c r="I40" i="12"/>
  <c r="H40" i="12"/>
  <c r="G40" i="12"/>
  <c r="F40" i="12"/>
  <c r="D40" i="12"/>
  <c r="C40" i="12"/>
  <c r="I39" i="12"/>
  <c r="H39" i="12"/>
  <c r="G39" i="12"/>
  <c r="F39" i="12"/>
  <c r="D39" i="12"/>
  <c r="C39" i="12"/>
  <c r="I38" i="12"/>
  <c r="H38" i="12"/>
  <c r="G38" i="12"/>
  <c r="F38" i="12"/>
  <c r="D38" i="12"/>
  <c r="C38" i="12"/>
  <c r="I37" i="12"/>
  <c r="H37" i="12"/>
  <c r="G37" i="12"/>
  <c r="F37" i="12"/>
  <c r="D37" i="12"/>
  <c r="C37" i="12"/>
  <c r="I36" i="12"/>
  <c r="H36" i="12"/>
  <c r="G36" i="12"/>
  <c r="F36" i="12"/>
  <c r="D36" i="12"/>
  <c r="C36" i="12"/>
  <c r="I35" i="12"/>
  <c r="H35" i="12"/>
  <c r="G35" i="12"/>
  <c r="F35" i="12"/>
  <c r="D35" i="12"/>
  <c r="C35" i="12"/>
  <c r="I34" i="12"/>
  <c r="H34" i="12"/>
  <c r="G34" i="12"/>
  <c r="F34" i="12"/>
  <c r="D34" i="12"/>
  <c r="C34" i="12"/>
  <c r="I33" i="12"/>
  <c r="H33" i="12"/>
  <c r="G33" i="12"/>
  <c r="F33" i="12"/>
  <c r="D33" i="12"/>
  <c r="C33" i="12"/>
  <c r="I32" i="12"/>
  <c r="H32" i="12"/>
  <c r="G32" i="12"/>
  <c r="F32" i="12"/>
  <c r="D32" i="12"/>
  <c r="C32" i="12"/>
  <c r="I31" i="12"/>
  <c r="H31" i="12"/>
  <c r="G31" i="12"/>
  <c r="F31" i="12"/>
  <c r="D31" i="12"/>
  <c r="C31" i="12"/>
  <c r="I30" i="12"/>
  <c r="H30" i="12"/>
  <c r="G30" i="12"/>
  <c r="F30" i="12"/>
  <c r="D30" i="12"/>
  <c r="C30" i="12"/>
  <c r="I29" i="12"/>
  <c r="H29" i="12"/>
  <c r="G29" i="12"/>
  <c r="F29" i="12"/>
  <c r="D29" i="12"/>
  <c r="C29" i="12"/>
  <c r="I28" i="12"/>
  <c r="H28" i="12"/>
  <c r="G28" i="12"/>
  <c r="F28" i="12"/>
  <c r="D28" i="12"/>
  <c r="C28" i="12"/>
  <c r="I27" i="12"/>
  <c r="H27" i="12"/>
  <c r="G27" i="12"/>
  <c r="F27" i="12"/>
  <c r="D27" i="12"/>
  <c r="C27" i="12"/>
  <c r="E24" i="12"/>
  <c r="B24" i="12" s="1"/>
  <c r="E23" i="12"/>
  <c r="B23" i="12" s="1"/>
  <c r="E22" i="12"/>
  <c r="E42" i="12" s="1"/>
  <c r="E21" i="12"/>
  <c r="E41" i="12" s="1"/>
  <c r="E20" i="12"/>
  <c r="B20" i="12" s="1"/>
  <c r="B40" i="12" s="1"/>
  <c r="E19" i="12"/>
  <c r="B19" i="12" s="1"/>
  <c r="E18" i="12"/>
  <c r="B18" i="12"/>
  <c r="E17" i="12"/>
  <c r="E16" i="12"/>
  <c r="B16" i="12" s="1"/>
  <c r="E15" i="12"/>
  <c r="B15" i="12" s="1"/>
  <c r="E14" i="12"/>
  <c r="E34" i="12" s="1"/>
  <c r="E13" i="12"/>
  <c r="E33" i="12" s="1"/>
  <c r="E12" i="12"/>
  <c r="B12" i="12" s="1"/>
  <c r="B32" i="12" s="1"/>
  <c r="E11" i="12"/>
  <c r="B11" i="12" s="1"/>
  <c r="E10" i="12"/>
  <c r="E30" i="12" s="1"/>
  <c r="E9" i="12"/>
  <c r="E29" i="12" s="1"/>
  <c r="E8" i="12"/>
  <c r="B8" i="12" s="1"/>
  <c r="B28" i="12" s="1"/>
  <c r="E7" i="12"/>
  <c r="B7" i="12" s="1"/>
  <c r="I6" i="12"/>
  <c r="H6" i="12"/>
  <c r="G6" i="12"/>
  <c r="G26" i="12" s="1"/>
  <c r="F6" i="12"/>
  <c r="D6" i="12"/>
  <c r="D26" i="12" s="1"/>
  <c r="C6" i="12"/>
  <c r="C26" i="12" s="1"/>
  <c r="E64" i="11"/>
  <c r="B64" i="11"/>
  <c r="E63" i="11"/>
  <c r="B63" i="11" s="1"/>
  <c r="E62" i="11"/>
  <c r="B62" i="11" s="1"/>
  <c r="E61" i="11"/>
  <c r="B61" i="11" s="1"/>
  <c r="E60" i="11"/>
  <c r="B60" i="11" s="1"/>
  <c r="E59" i="11"/>
  <c r="B59" i="11" s="1"/>
  <c r="E58" i="11"/>
  <c r="B58" i="11"/>
  <c r="E57" i="11"/>
  <c r="B57" i="11" s="1"/>
  <c r="E56" i="11"/>
  <c r="B56" i="11" s="1"/>
  <c r="E55" i="11"/>
  <c r="B55" i="11" s="1"/>
  <c r="E54" i="11"/>
  <c r="B54" i="11" s="1"/>
  <c r="E53" i="11"/>
  <c r="B53" i="11" s="1"/>
  <c r="E52" i="11"/>
  <c r="B52" i="11" s="1"/>
  <c r="E51" i="11"/>
  <c r="B51" i="11" s="1"/>
  <c r="E50" i="11"/>
  <c r="B50" i="11" s="1"/>
  <c r="E49" i="11"/>
  <c r="B49" i="11" s="1"/>
  <c r="E48" i="11"/>
  <c r="B48" i="11" s="1"/>
  <c r="E47" i="11"/>
  <c r="B47" i="11" s="1"/>
  <c r="I46" i="11"/>
  <c r="H46" i="11"/>
  <c r="G46" i="11"/>
  <c r="F46" i="11"/>
  <c r="D46" i="11"/>
  <c r="C46" i="11"/>
  <c r="I44" i="11"/>
  <c r="H44" i="11"/>
  <c r="G44" i="11"/>
  <c r="F44" i="11"/>
  <c r="D44" i="11"/>
  <c r="C44" i="11"/>
  <c r="I43" i="11"/>
  <c r="H43" i="11"/>
  <c r="G43" i="11"/>
  <c r="F43" i="11"/>
  <c r="D43" i="11"/>
  <c r="C43" i="11"/>
  <c r="I42" i="11"/>
  <c r="H42" i="11"/>
  <c r="G42" i="11"/>
  <c r="F42" i="11"/>
  <c r="D42" i="11"/>
  <c r="C42" i="11"/>
  <c r="I41" i="11"/>
  <c r="H41" i="11"/>
  <c r="G41" i="11"/>
  <c r="F41" i="11"/>
  <c r="D41" i="11"/>
  <c r="C41" i="11"/>
  <c r="I40" i="11"/>
  <c r="H40" i="11"/>
  <c r="G40" i="11"/>
  <c r="F40" i="11"/>
  <c r="D40" i="11"/>
  <c r="C40" i="11"/>
  <c r="I39" i="11"/>
  <c r="H39" i="11"/>
  <c r="G39" i="11"/>
  <c r="F39" i="11"/>
  <c r="D39" i="11"/>
  <c r="C39" i="11"/>
  <c r="I38" i="11"/>
  <c r="H38" i="11"/>
  <c r="G38" i="11"/>
  <c r="F38" i="11"/>
  <c r="D38" i="11"/>
  <c r="C38" i="11"/>
  <c r="I37" i="11"/>
  <c r="H37" i="11"/>
  <c r="G37" i="11"/>
  <c r="F37" i="11"/>
  <c r="D37" i="11"/>
  <c r="C37" i="11"/>
  <c r="I36" i="11"/>
  <c r="H36" i="11"/>
  <c r="G36" i="11"/>
  <c r="F36" i="11"/>
  <c r="D36" i="11"/>
  <c r="C36" i="11"/>
  <c r="I35" i="11"/>
  <c r="H35" i="11"/>
  <c r="G35" i="11"/>
  <c r="F35" i="11"/>
  <c r="D35" i="11"/>
  <c r="C35" i="11"/>
  <c r="I34" i="11"/>
  <c r="H34" i="11"/>
  <c r="G34" i="11"/>
  <c r="F34" i="11"/>
  <c r="D34" i="11"/>
  <c r="C34" i="11"/>
  <c r="I33" i="11"/>
  <c r="H33" i="11"/>
  <c r="G33" i="11"/>
  <c r="F33" i="11"/>
  <c r="D33" i="11"/>
  <c r="C33" i="11"/>
  <c r="I32" i="11"/>
  <c r="H32" i="11"/>
  <c r="G32" i="11"/>
  <c r="F32" i="11"/>
  <c r="D32" i="11"/>
  <c r="C32" i="11"/>
  <c r="I31" i="11"/>
  <c r="H31" i="11"/>
  <c r="G31" i="11"/>
  <c r="F31" i="11"/>
  <c r="D31" i="11"/>
  <c r="C31" i="11"/>
  <c r="I30" i="11"/>
  <c r="H30" i="11"/>
  <c r="G30" i="11"/>
  <c r="F30" i="11"/>
  <c r="D30" i="11"/>
  <c r="C30" i="11"/>
  <c r="I29" i="11"/>
  <c r="H29" i="11"/>
  <c r="G29" i="11"/>
  <c r="F29" i="11"/>
  <c r="D29" i="11"/>
  <c r="C29" i="11"/>
  <c r="I28" i="11"/>
  <c r="H28" i="11"/>
  <c r="G28" i="11"/>
  <c r="F28" i="11"/>
  <c r="D28" i="11"/>
  <c r="C28" i="11"/>
  <c r="I27" i="11"/>
  <c r="H27" i="11"/>
  <c r="G27" i="11"/>
  <c r="F27" i="11"/>
  <c r="D27" i="11"/>
  <c r="C27" i="11"/>
  <c r="E24" i="11"/>
  <c r="E44" i="11" s="1"/>
  <c r="B24" i="11"/>
  <c r="B44" i="11" s="1"/>
  <c r="E23" i="11"/>
  <c r="B23" i="11" s="1"/>
  <c r="E22" i="11"/>
  <c r="B22" i="11" s="1"/>
  <c r="E21" i="11"/>
  <c r="E20" i="11"/>
  <c r="E19" i="11"/>
  <c r="B19" i="11" s="1"/>
  <c r="B39" i="11" s="1"/>
  <c r="E18" i="11"/>
  <c r="E38" i="11" s="1"/>
  <c r="B18" i="11"/>
  <c r="B38" i="11" s="1"/>
  <c r="E17" i="11"/>
  <c r="E16" i="11"/>
  <c r="B16" i="11" s="1"/>
  <c r="E15" i="11"/>
  <c r="B15" i="11" s="1"/>
  <c r="E14" i="11"/>
  <c r="B14" i="11"/>
  <c r="E13" i="11"/>
  <c r="E33" i="11" s="1"/>
  <c r="E12" i="11"/>
  <c r="E32" i="11" s="1"/>
  <c r="E11" i="11"/>
  <c r="B11" i="11" s="1"/>
  <c r="E10" i="11"/>
  <c r="B10" i="11" s="1"/>
  <c r="B30" i="11" s="1"/>
  <c r="E9" i="11"/>
  <c r="E8" i="11"/>
  <c r="B8" i="11"/>
  <c r="E7" i="11"/>
  <c r="B7" i="11" s="1"/>
  <c r="B27" i="11" s="1"/>
  <c r="I6" i="11"/>
  <c r="I26" i="11" s="1"/>
  <c r="H6" i="11"/>
  <c r="G6" i="11"/>
  <c r="F6" i="11"/>
  <c r="D6" i="11"/>
  <c r="D26" i="11" s="1"/>
  <c r="C6" i="11"/>
  <c r="H18" i="10"/>
  <c r="E17" i="10"/>
  <c r="B17" i="10" s="1"/>
  <c r="E16" i="10"/>
  <c r="B16" i="10" s="1"/>
  <c r="E15" i="10"/>
  <c r="B15" i="10"/>
  <c r="E14" i="10"/>
  <c r="B14" i="10" s="1"/>
  <c r="E13" i="10"/>
  <c r="B13" i="10"/>
  <c r="E12" i="10"/>
  <c r="B12" i="10" s="1"/>
  <c r="E11" i="10"/>
  <c r="B11" i="10"/>
  <c r="E10" i="10"/>
  <c r="B10" i="10"/>
  <c r="E9" i="10"/>
  <c r="B9" i="10"/>
  <c r="F8" i="10"/>
  <c r="E8" i="10" s="1"/>
  <c r="B8" i="10" s="1"/>
  <c r="E7" i="10"/>
  <c r="B7" i="10" s="1"/>
  <c r="B6" i="10" s="1"/>
  <c r="I6" i="10"/>
  <c r="I18" i="10" s="1"/>
  <c r="H6" i="10"/>
  <c r="G6" i="10"/>
  <c r="G18" i="10" s="1"/>
  <c r="D6" i="10"/>
  <c r="D18" i="10" s="1"/>
  <c r="C6" i="10"/>
  <c r="C18" i="10" s="1"/>
  <c r="E62" i="9"/>
  <c r="B62" i="9" s="1"/>
  <c r="E61" i="9"/>
  <c r="B61" i="9"/>
  <c r="E60" i="9"/>
  <c r="B60" i="9" s="1"/>
  <c r="E59" i="9"/>
  <c r="B59" i="9" s="1"/>
  <c r="E58" i="9"/>
  <c r="B58" i="9" s="1"/>
  <c r="E57" i="9"/>
  <c r="B57" i="9" s="1"/>
  <c r="E56" i="9"/>
  <c r="B56" i="9" s="1"/>
  <c r="E51" i="9"/>
  <c r="B51" i="9" s="1"/>
  <c r="E50" i="9"/>
  <c r="B50" i="9"/>
  <c r="E49" i="9"/>
  <c r="B49" i="9" s="1"/>
  <c r="E48" i="9"/>
  <c r="B48" i="9"/>
  <c r="E47" i="9"/>
  <c r="B47" i="9" s="1"/>
  <c r="E46" i="9"/>
  <c r="B46" i="9" s="1"/>
  <c r="E45" i="9"/>
  <c r="B45" i="9"/>
  <c r="E44" i="9"/>
  <c r="B44" i="9" s="1"/>
  <c r="E43" i="9"/>
  <c r="B43" i="9" s="1"/>
  <c r="E42" i="9"/>
  <c r="B42" i="9" s="1"/>
  <c r="E41" i="9"/>
  <c r="B41" i="9" s="1"/>
  <c r="E40" i="9"/>
  <c r="B40" i="9"/>
  <c r="E39" i="9"/>
  <c r="B39" i="9" s="1"/>
  <c r="I38" i="9"/>
  <c r="H38" i="9"/>
  <c r="G38" i="9"/>
  <c r="F38" i="9"/>
  <c r="D38" i="9"/>
  <c r="C38" i="9"/>
  <c r="I35" i="9"/>
  <c r="H35" i="9"/>
  <c r="G35" i="9"/>
  <c r="F35" i="9"/>
  <c r="D35" i="9"/>
  <c r="C35" i="9"/>
  <c r="I34" i="9"/>
  <c r="H34" i="9"/>
  <c r="G34" i="9"/>
  <c r="F34" i="9"/>
  <c r="D34" i="9"/>
  <c r="C34" i="9"/>
  <c r="I33" i="9"/>
  <c r="H33" i="9"/>
  <c r="G33" i="9"/>
  <c r="F33" i="9"/>
  <c r="D33" i="9"/>
  <c r="C33" i="9"/>
  <c r="I32" i="9"/>
  <c r="H32" i="9"/>
  <c r="G32" i="9"/>
  <c r="F32" i="9"/>
  <c r="D32" i="9"/>
  <c r="C32" i="9"/>
  <c r="I31" i="9"/>
  <c r="H31" i="9"/>
  <c r="G31" i="9"/>
  <c r="F31" i="9"/>
  <c r="D31" i="9"/>
  <c r="C31" i="9"/>
  <c r="I30" i="9"/>
  <c r="H30" i="9"/>
  <c r="G30" i="9"/>
  <c r="F30" i="9"/>
  <c r="D30" i="9"/>
  <c r="C30" i="9"/>
  <c r="I29" i="9"/>
  <c r="H29" i="9"/>
  <c r="G29" i="9"/>
  <c r="F29" i="9"/>
  <c r="D29" i="9"/>
  <c r="C29" i="9"/>
  <c r="I28" i="9"/>
  <c r="H28" i="9"/>
  <c r="G28" i="9"/>
  <c r="F28" i="9"/>
  <c r="D28" i="9"/>
  <c r="C28" i="9"/>
  <c r="I27" i="9"/>
  <c r="H27" i="9"/>
  <c r="G27" i="9"/>
  <c r="F27" i="9"/>
  <c r="D27" i="9"/>
  <c r="C27" i="9"/>
  <c r="I26" i="9"/>
  <c r="H26" i="9"/>
  <c r="G26" i="9"/>
  <c r="F26" i="9"/>
  <c r="D26" i="9"/>
  <c r="C26" i="9"/>
  <c r="I25" i="9"/>
  <c r="H25" i="9"/>
  <c r="G25" i="9"/>
  <c r="F25" i="9"/>
  <c r="D25" i="9"/>
  <c r="C25" i="9"/>
  <c r="I24" i="9"/>
  <c r="H24" i="9"/>
  <c r="G24" i="9"/>
  <c r="F24" i="9"/>
  <c r="D24" i="9"/>
  <c r="C24" i="9"/>
  <c r="I23" i="9"/>
  <c r="H23" i="9"/>
  <c r="G23" i="9"/>
  <c r="F23" i="9"/>
  <c r="D23" i="9"/>
  <c r="C23" i="9"/>
  <c r="D22" i="9"/>
  <c r="E19" i="9"/>
  <c r="E35" i="9" s="1"/>
  <c r="B19" i="9"/>
  <c r="B35" i="9" s="1"/>
  <c r="E18" i="9"/>
  <c r="E34" i="9" s="1"/>
  <c r="E17" i="9"/>
  <c r="B17" i="9" s="1"/>
  <c r="E16" i="9"/>
  <c r="E32" i="9" s="1"/>
  <c r="B16" i="9"/>
  <c r="B32" i="9" s="1"/>
  <c r="E15" i="9"/>
  <c r="B15" i="9" s="1"/>
  <c r="B31" i="9" s="1"/>
  <c r="E14" i="9"/>
  <c r="E30" i="9" s="1"/>
  <c r="E13" i="9"/>
  <c r="B13" i="9" s="1"/>
  <c r="E12" i="9"/>
  <c r="B12" i="9"/>
  <c r="E11" i="9"/>
  <c r="E27" i="9" s="1"/>
  <c r="B11" i="9"/>
  <c r="B27" i="9" s="1"/>
  <c r="E10" i="9"/>
  <c r="B10" i="9" s="1"/>
  <c r="E9" i="9"/>
  <c r="B9" i="9" s="1"/>
  <c r="E8" i="9"/>
  <c r="B8" i="9" s="1"/>
  <c r="B24" i="9" s="1"/>
  <c r="E7" i="9"/>
  <c r="E23" i="9" s="1"/>
  <c r="B7" i="9"/>
  <c r="I6" i="9"/>
  <c r="H6" i="9"/>
  <c r="G6" i="9"/>
  <c r="F6" i="9"/>
  <c r="D6" i="9"/>
  <c r="C6" i="9"/>
  <c r="C22" i="9" s="1"/>
  <c r="C36" i="9" s="1"/>
  <c r="E31" i="8"/>
  <c r="B31" i="8" s="1"/>
  <c r="E30" i="8"/>
  <c r="B30" i="8" s="1"/>
  <c r="E29" i="8"/>
  <c r="B29" i="8" s="1"/>
  <c r="E28" i="8"/>
  <c r="B28" i="8" s="1"/>
  <c r="E27" i="8"/>
  <c r="B27" i="8" s="1"/>
  <c r="E26" i="8"/>
  <c r="B26" i="8" s="1"/>
  <c r="E25" i="8"/>
  <c r="B25" i="8"/>
  <c r="E24" i="8"/>
  <c r="B24" i="8" s="1"/>
  <c r="E23" i="8"/>
  <c r="B23" i="8" s="1"/>
  <c r="E22" i="8"/>
  <c r="B22" i="8" s="1"/>
  <c r="E21" i="8"/>
  <c r="B21" i="8"/>
  <c r="E20" i="8"/>
  <c r="B20" i="8" s="1"/>
  <c r="E19" i="8"/>
  <c r="B19" i="8" s="1"/>
  <c r="E18" i="8"/>
  <c r="B18" i="8" s="1"/>
  <c r="E17" i="8"/>
  <c r="B17" i="8"/>
  <c r="E16" i="8"/>
  <c r="B16" i="8" s="1"/>
  <c r="E15" i="8"/>
  <c r="B15" i="8" s="1"/>
  <c r="E14" i="8"/>
  <c r="B14" i="8" s="1"/>
  <c r="E13" i="8"/>
  <c r="B13" i="8" s="1"/>
  <c r="E12" i="8"/>
  <c r="B12" i="8" s="1"/>
  <c r="E11" i="8"/>
  <c r="B11" i="8" s="1"/>
  <c r="E10" i="8"/>
  <c r="B10" i="8" s="1"/>
  <c r="E9" i="8"/>
  <c r="B9" i="8"/>
  <c r="E8" i="8"/>
  <c r="B8" i="8" s="1"/>
  <c r="E7" i="8"/>
  <c r="B7" i="8" s="1"/>
  <c r="I6" i="8"/>
  <c r="H6" i="8"/>
  <c r="G6" i="8"/>
  <c r="F6" i="8"/>
  <c r="E6" i="8" s="1"/>
  <c r="D6" i="8"/>
  <c r="C6" i="8"/>
  <c r="E50" i="7"/>
  <c r="B50" i="7" s="1"/>
  <c r="E49" i="7"/>
  <c r="B49" i="7" s="1"/>
  <c r="E48" i="7"/>
  <c r="B48" i="7" s="1"/>
  <c r="E47" i="7"/>
  <c r="B47" i="7" s="1"/>
  <c r="E46" i="7"/>
  <c r="B46" i="7"/>
  <c r="E45" i="7"/>
  <c r="B45" i="7" s="1"/>
  <c r="E44" i="7"/>
  <c r="B44" i="7" s="1"/>
  <c r="E43" i="7"/>
  <c r="B43" i="7"/>
  <c r="E42" i="7"/>
  <c r="B42" i="7"/>
  <c r="E41" i="7"/>
  <c r="B41" i="7" s="1"/>
  <c r="E40" i="7"/>
  <c r="B40" i="7" s="1"/>
  <c r="E39" i="7"/>
  <c r="B39" i="7"/>
  <c r="E38" i="7"/>
  <c r="B38" i="7" s="1"/>
  <c r="E37" i="7"/>
  <c r="B37" i="7"/>
  <c r="E36" i="7"/>
  <c r="B36" i="7" s="1"/>
  <c r="E35" i="7"/>
  <c r="B35" i="7"/>
  <c r="E34" i="7"/>
  <c r="B34" i="7"/>
  <c r="E33" i="7"/>
  <c r="B33" i="7"/>
  <c r="E32" i="7"/>
  <c r="B32" i="7" s="1"/>
  <c r="E31" i="7"/>
  <c r="B31" i="7" s="1"/>
  <c r="I30" i="7"/>
  <c r="H30" i="7"/>
  <c r="G30" i="7"/>
  <c r="F30" i="7"/>
  <c r="E30" i="7"/>
  <c r="D30" i="7"/>
  <c r="C30" i="7"/>
  <c r="B30" i="7" s="1"/>
  <c r="E26" i="7"/>
  <c r="B26" i="7"/>
  <c r="E25" i="7"/>
  <c r="B25" i="7" s="1"/>
  <c r="E24" i="7"/>
  <c r="B24" i="7" s="1"/>
  <c r="E23" i="7"/>
  <c r="B23" i="7"/>
  <c r="E22" i="7"/>
  <c r="B22" i="7" s="1"/>
  <c r="E21" i="7"/>
  <c r="B21" i="7" s="1"/>
  <c r="E20" i="7"/>
  <c r="B20" i="7" s="1"/>
  <c r="E19" i="7"/>
  <c r="B19" i="7" s="1"/>
  <c r="E18" i="7"/>
  <c r="B18" i="7"/>
  <c r="E17" i="7"/>
  <c r="B17" i="7" s="1"/>
  <c r="E16" i="7"/>
  <c r="B16" i="7" s="1"/>
  <c r="E15" i="7"/>
  <c r="B15" i="7"/>
  <c r="E14" i="7"/>
  <c r="B14" i="7" s="1"/>
  <c r="E13" i="7"/>
  <c r="B13" i="7" s="1"/>
  <c r="E12" i="7"/>
  <c r="B12" i="7" s="1"/>
  <c r="E11" i="7"/>
  <c r="B11" i="7" s="1"/>
  <c r="E10" i="7"/>
  <c r="B10" i="7"/>
  <c r="E9" i="7"/>
  <c r="B9" i="7" s="1"/>
  <c r="E8" i="7"/>
  <c r="B8" i="7" s="1"/>
  <c r="E7" i="7"/>
  <c r="B7" i="7"/>
  <c r="I6" i="7"/>
  <c r="H6" i="7"/>
  <c r="G6" i="7"/>
  <c r="F6" i="7"/>
  <c r="D6" i="7"/>
  <c r="C6" i="7"/>
  <c r="E47" i="6"/>
  <c r="E48" i="6" s="1"/>
  <c r="E45" i="6"/>
  <c r="E46" i="6" s="1"/>
  <c r="E44" i="6"/>
  <c r="B44" i="6" s="1"/>
  <c r="E40" i="6"/>
  <c r="B40" i="6" s="1"/>
  <c r="E39" i="6"/>
  <c r="B39" i="6"/>
  <c r="E38" i="6"/>
  <c r="B38" i="6"/>
  <c r="E37" i="6"/>
  <c r="B37" i="6" s="1"/>
  <c r="E36" i="6"/>
  <c r="B36" i="6" s="1"/>
  <c r="E35" i="6"/>
  <c r="B35" i="6"/>
  <c r="I34" i="6"/>
  <c r="H34" i="6"/>
  <c r="G34" i="6"/>
  <c r="F34" i="6"/>
  <c r="D34" i="6"/>
  <c r="C34" i="6"/>
  <c r="E32" i="6"/>
  <c r="B32" i="6"/>
  <c r="E31" i="6"/>
  <c r="B31" i="6" s="1"/>
  <c r="E30" i="6"/>
  <c r="B30" i="6" s="1"/>
  <c r="E29" i="6"/>
  <c r="B29" i="6"/>
  <c r="E28" i="6"/>
  <c r="B28" i="6" s="1"/>
  <c r="E27" i="6"/>
  <c r="B27" i="6" s="1"/>
  <c r="I26" i="6"/>
  <c r="H26" i="6"/>
  <c r="G26" i="6"/>
  <c r="F26" i="6"/>
  <c r="E26" i="6"/>
  <c r="D26" i="6"/>
  <c r="C26" i="6"/>
  <c r="E22" i="6"/>
  <c r="B22" i="6" s="1"/>
  <c r="E21" i="6"/>
  <c r="B21" i="6"/>
  <c r="E20" i="6"/>
  <c r="B20" i="6" s="1"/>
  <c r="E19" i="6"/>
  <c r="B19" i="6" s="1"/>
  <c r="E18" i="6"/>
  <c r="B18" i="6" s="1"/>
  <c r="H17" i="6"/>
  <c r="E17" i="6" s="1"/>
  <c r="G17" i="6"/>
  <c r="F17" i="6"/>
  <c r="D17" i="6"/>
  <c r="C17" i="6"/>
  <c r="E15" i="6"/>
  <c r="B15" i="6" s="1"/>
  <c r="E14" i="6"/>
  <c r="B14" i="6" s="1"/>
  <c r="E13" i="6"/>
  <c r="B13" i="6" s="1"/>
  <c r="E12" i="6"/>
  <c r="B12" i="6"/>
  <c r="E11" i="6"/>
  <c r="B11" i="6" s="1"/>
  <c r="E10" i="6"/>
  <c r="B10" i="6"/>
  <c r="E9" i="6"/>
  <c r="B9" i="6" s="1"/>
  <c r="E8" i="6"/>
  <c r="B8" i="6" s="1"/>
  <c r="E7" i="6"/>
  <c r="B7" i="6" s="1"/>
  <c r="I6" i="6"/>
  <c r="H6" i="6"/>
  <c r="G6" i="6"/>
  <c r="F6" i="6"/>
  <c r="E6" i="6" s="1"/>
  <c r="D6" i="6"/>
  <c r="C6" i="6"/>
  <c r="E34" i="6" l="1"/>
  <c r="B34" i="6" s="1"/>
  <c r="I22" i="9"/>
  <c r="I36" i="9" s="1"/>
  <c r="F6" i="10"/>
  <c r="F18" i="10" s="1"/>
  <c r="B36" i="11"/>
  <c r="H26" i="12"/>
  <c r="B13" i="12"/>
  <c r="B28" i="11"/>
  <c r="B34" i="11"/>
  <c r="I26" i="12"/>
  <c r="B14" i="13"/>
  <c r="C26" i="11"/>
  <c r="E28" i="11"/>
  <c r="E40" i="11"/>
  <c r="E6" i="7"/>
  <c r="B6" i="7" s="1"/>
  <c r="B35" i="11"/>
  <c r="E41" i="11"/>
  <c r="B35" i="12"/>
  <c r="B17" i="6"/>
  <c r="B25" i="9"/>
  <c r="E46" i="12"/>
  <c r="B6" i="8"/>
  <c r="B26" i="6"/>
  <c r="B45" i="6"/>
  <c r="F22" i="9"/>
  <c r="F36" i="9" s="1"/>
  <c r="E6" i="10"/>
  <c r="E18" i="10" s="1"/>
  <c r="B18" i="10" s="1"/>
  <c r="G26" i="11"/>
  <c r="E30" i="11"/>
  <c r="B43" i="11"/>
  <c r="E37" i="12"/>
  <c r="B44" i="12"/>
  <c r="B9" i="12"/>
  <c r="B29" i="12" s="1"/>
  <c r="B14" i="12"/>
  <c r="B34" i="12" s="1"/>
  <c r="B39" i="12"/>
  <c r="B46" i="12"/>
  <c r="B23" i="13"/>
  <c r="B24" i="13" s="1"/>
  <c r="B43" i="12"/>
  <c r="E38" i="12"/>
  <c r="E6" i="12"/>
  <c r="E26" i="12" s="1"/>
  <c r="B10" i="12"/>
  <c r="B30" i="12" s="1"/>
  <c r="B21" i="12"/>
  <c r="B41" i="12" s="1"/>
  <c r="B27" i="12"/>
  <c r="B38" i="12"/>
  <c r="B36" i="12"/>
  <c r="B31" i="12"/>
  <c r="B17" i="12"/>
  <c r="B22" i="12"/>
  <c r="B42" i="12" s="1"/>
  <c r="B33" i="12"/>
  <c r="B42" i="11"/>
  <c r="B37" i="12"/>
  <c r="E29" i="11"/>
  <c r="E34" i="11"/>
  <c r="B20" i="11"/>
  <c r="B40" i="11" s="1"/>
  <c r="E27" i="12"/>
  <c r="E28" i="12"/>
  <c r="E31" i="12"/>
  <c r="E32" i="12"/>
  <c r="E35" i="12"/>
  <c r="E36" i="12"/>
  <c r="E39" i="12"/>
  <c r="E40" i="12"/>
  <c r="E43" i="12"/>
  <c r="E44" i="12"/>
  <c r="E6" i="11"/>
  <c r="F26" i="12"/>
  <c r="E46" i="11"/>
  <c r="B46" i="11" s="1"/>
  <c r="H26" i="11"/>
  <c r="E36" i="11"/>
  <c r="B12" i="11"/>
  <c r="B32" i="11" s="1"/>
  <c r="E37" i="11"/>
  <c r="E42" i="11"/>
  <c r="B31" i="11"/>
  <c r="B9" i="11"/>
  <c r="B29" i="11" s="1"/>
  <c r="B13" i="11"/>
  <c r="B33" i="11" s="1"/>
  <c r="B17" i="11"/>
  <c r="B37" i="11" s="1"/>
  <c r="B21" i="11"/>
  <c r="B41" i="11" s="1"/>
  <c r="E27" i="11"/>
  <c r="E31" i="11"/>
  <c r="E35" i="11"/>
  <c r="E39" i="11"/>
  <c r="E43" i="11"/>
  <c r="F26" i="11"/>
  <c r="B28" i="9"/>
  <c r="E28" i="9"/>
  <c r="B33" i="9"/>
  <c r="E38" i="9"/>
  <c r="B38" i="9" s="1"/>
  <c r="B52" i="9" s="1"/>
  <c r="E24" i="9"/>
  <c r="B29" i="9"/>
  <c r="B18" i="9"/>
  <c r="B34" i="9" s="1"/>
  <c r="B14" i="9"/>
  <c r="B30" i="9" s="1"/>
  <c r="B26" i="9"/>
  <c r="D36" i="9"/>
  <c r="E6" i="9"/>
  <c r="H22" i="9"/>
  <c r="H36" i="9" s="1"/>
  <c r="E26" i="9"/>
  <c r="B6" i="9"/>
  <c r="E22" i="9"/>
  <c r="E20" i="9"/>
  <c r="B23" i="9"/>
  <c r="E25" i="9"/>
  <c r="E29" i="9"/>
  <c r="E31" i="9"/>
  <c r="E33" i="9"/>
  <c r="E52" i="9"/>
  <c r="G22" i="9"/>
  <c r="G36" i="9" s="1"/>
  <c r="B46" i="6"/>
  <c r="B6" i="6"/>
  <c r="B47" i="6"/>
  <c r="B48" i="6" s="1"/>
  <c r="C36" i="1"/>
  <c r="D36" i="1"/>
  <c r="F36" i="1"/>
  <c r="G36" i="1"/>
  <c r="H36" i="1"/>
  <c r="I36" i="1"/>
  <c r="E36" i="5"/>
  <c r="B36" i="5" s="1"/>
  <c r="E36" i="4"/>
  <c r="B36" i="4" s="1"/>
  <c r="E36" i="3"/>
  <c r="B36" i="3" s="1"/>
  <c r="C32" i="2"/>
  <c r="D32" i="2"/>
  <c r="F32" i="2"/>
  <c r="G32" i="2"/>
  <c r="H32" i="2"/>
  <c r="I32" i="2"/>
  <c r="B6" i="12" l="1"/>
  <c r="B26" i="12" s="1"/>
  <c r="E26" i="11"/>
  <c r="B6" i="11"/>
  <c r="B26" i="11" s="1"/>
  <c r="B20" i="9"/>
  <c r="E36" i="9"/>
  <c r="B22" i="9"/>
  <c r="B36" i="9" s="1"/>
  <c r="E54" i="1" l="1"/>
  <c r="B54" i="1" s="1"/>
  <c r="E20" i="1"/>
  <c r="B20" i="1" s="1"/>
  <c r="C34" i="5"/>
  <c r="D34" i="5"/>
  <c r="F34" i="5"/>
  <c r="G34" i="5"/>
  <c r="H34" i="5"/>
  <c r="I34" i="5"/>
  <c r="C29" i="5"/>
  <c r="D29" i="5"/>
  <c r="F29" i="5"/>
  <c r="G29" i="5"/>
  <c r="H29" i="5"/>
  <c r="I29" i="5"/>
  <c r="C17" i="5"/>
  <c r="D17" i="5"/>
  <c r="F17" i="5"/>
  <c r="G17" i="5"/>
  <c r="H17" i="5"/>
  <c r="I17" i="5"/>
  <c r="C19" i="5"/>
  <c r="D19" i="5"/>
  <c r="F19" i="5"/>
  <c r="G19" i="5"/>
  <c r="H19" i="5"/>
  <c r="I19" i="5"/>
  <c r="C20" i="5"/>
  <c r="D20" i="5"/>
  <c r="F20" i="5"/>
  <c r="G20" i="5"/>
  <c r="H20" i="5"/>
  <c r="I20" i="5"/>
  <c r="C21" i="5"/>
  <c r="D21" i="5"/>
  <c r="F21" i="5"/>
  <c r="G21" i="5"/>
  <c r="H21" i="5"/>
  <c r="I21" i="5"/>
  <c r="C22" i="5"/>
  <c r="D22" i="5"/>
  <c r="F22" i="5"/>
  <c r="G22" i="5"/>
  <c r="H22" i="5"/>
  <c r="I22" i="5"/>
  <c r="C24" i="5"/>
  <c r="D24" i="5"/>
  <c r="F24" i="5"/>
  <c r="G24" i="5"/>
  <c r="H24" i="5"/>
  <c r="I24" i="5"/>
  <c r="C25" i="5"/>
  <c r="D25" i="5"/>
  <c r="F25" i="5"/>
  <c r="G25" i="5"/>
  <c r="H25" i="5"/>
  <c r="I25" i="5"/>
  <c r="E35" i="5"/>
  <c r="B35" i="5" s="1"/>
  <c r="E33" i="5"/>
  <c r="B33" i="5" s="1"/>
  <c r="E32" i="5"/>
  <c r="B32" i="5" s="1"/>
  <c r="E31" i="5"/>
  <c r="B31" i="5" s="1"/>
  <c r="E30" i="5"/>
  <c r="B30" i="5" s="1"/>
  <c r="E28" i="5"/>
  <c r="E27" i="5"/>
  <c r="B27" i="5" s="1"/>
  <c r="C7" i="5"/>
  <c r="D7" i="5"/>
  <c r="C12" i="5"/>
  <c r="D12" i="5"/>
  <c r="F12" i="5"/>
  <c r="G12" i="5"/>
  <c r="H12" i="5"/>
  <c r="I12" i="5"/>
  <c r="G7" i="5"/>
  <c r="H7" i="5"/>
  <c r="I7" i="5"/>
  <c r="F7" i="5"/>
  <c r="E6" i="5"/>
  <c r="B6" i="5" s="1"/>
  <c r="E8" i="5"/>
  <c r="E9" i="5"/>
  <c r="E10" i="5"/>
  <c r="B10" i="5" s="1"/>
  <c r="E11" i="5"/>
  <c r="B11" i="5" s="1"/>
  <c r="E13" i="5"/>
  <c r="B13" i="5" s="1"/>
  <c r="E14" i="5"/>
  <c r="E5" i="5"/>
  <c r="C16" i="5"/>
  <c r="D16" i="5"/>
  <c r="F16" i="5"/>
  <c r="G16" i="5"/>
  <c r="H16" i="5"/>
  <c r="I16" i="5"/>
  <c r="C49" i="5"/>
  <c r="D49" i="5"/>
  <c r="F49" i="5"/>
  <c r="G49" i="5"/>
  <c r="H49" i="5"/>
  <c r="I49" i="5"/>
  <c r="C50" i="5"/>
  <c r="D50" i="5"/>
  <c r="F50" i="5"/>
  <c r="G50" i="5"/>
  <c r="H50" i="5"/>
  <c r="I50" i="5"/>
  <c r="C51" i="5"/>
  <c r="D51" i="5"/>
  <c r="F51" i="5"/>
  <c r="G51" i="5"/>
  <c r="H51" i="5"/>
  <c r="I51" i="5"/>
  <c r="C52" i="5"/>
  <c r="D52" i="5"/>
  <c r="F52" i="5"/>
  <c r="G52" i="5"/>
  <c r="H52" i="5"/>
  <c r="I52" i="5"/>
  <c r="C53" i="5"/>
  <c r="D53" i="5"/>
  <c r="F53" i="5"/>
  <c r="G53" i="5"/>
  <c r="H53" i="5"/>
  <c r="I53" i="5"/>
  <c r="C54" i="5"/>
  <c r="D54" i="5"/>
  <c r="F54" i="5"/>
  <c r="G54" i="5"/>
  <c r="H54" i="5"/>
  <c r="I54" i="5"/>
  <c r="G56" i="5"/>
  <c r="H56" i="5"/>
  <c r="I56" i="5"/>
  <c r="F56" i="5"/>
  <c r="E62" i="5"/>
  <c r="B62" i="5" s="1"/>
  <c r="E61" i="5"/>
  <c r="B61" i="5" s="1"/>
  <c r="E60" i="5"/>
  <c r="B60" i="5" s="1"/>
  <c r="E59" i="5"/>
  <c r="B59" i="5" s="1"/>
  <c r="E58" i="5"/>
  <c r="B58" i="5" s="1"/>
  <c r="E57" i="5"/>
  <c r="B57" i="5" s="1"/>
  <c r="D56" i="5"/>
  <c r="C56" i="5"/>
  <c r="E41" i="5"/>
  <c r="B41" i="5" s="1"/>
  <c r="E42" i="5"/>
  <c r="E43" i="5"/>
  <c r="E44" i="5"/>
  <c r="E45" i="5"/>
  <c r="B45" i="5" s="1"/>
  <c r="E46" i="5"/>
  <c r="B46" i="5" s="1"/>
  <c r="C40" i="5"/>
  <c r="D40" i="5"/>
  <c r="G40" i="5"/>
  <c r="H40" i="5"/>
  <c r="I40" i="5"/>
  <c r="F40" i="5"/>
  <c r="E29" i="4"/>
  <c r="B29" i="4" s="1"/>
  <c r="E30" i="4"/>
  <c r="B30" i="4" s="1"/>
  <c r="E31" i="4"/>
  <c r="B31" i="4" s="1"/>
  <c r="E32" i="4"/>
  <c r="B32" i="4" s="1"/>
  <c r="E33" i="4"/>
  <c r="B33" i="4" s="1"/>
  <c r="E34" i="4"/>
  <c r="B34" i="4" s="1"/>
  <c r="E35" i="4"/>
  <c r="B35" i="4" s="1"/>
  <c r="E37" i="4"/>
  <c r="B37" i="4" s="1"/>
  <c r="I28" i="4"/>
  <c r="H28" i="4"/>
  <c r="G28" i="4"/>
  <c r="F28" i="4"/>
  <c r="D28" i="4"/>
  <c r="C28" i="4"/>
  <c r="E7" i="4"/>
  <c r="B7" i="4" s="1"/>
  <c r="E8" i="4"/>
  <c r="B8" i="4" s="1"/>
  <c r="E9" i="4"/>
  <c r="B9" i="4" s="1"/>
  <c r="E10" i="4"/>
  <c r="B10" i="4" s="1"/>
  <c r="E11" i="4"/>
  <c r="B11" i="4" s="1"/>
  <c r="E12" i="4"/>
  <c r="B12" i="4" s="1"/>
  <c r="E13" i="4"/>
  <c r="B13" i="4" s="1"/>
  <c r="E14" i="4"/>
  <c r="B14" i="4" s="1"/>
  <c r="E15" i="4"/>
  <c r="B15" i="4" s="1"/>
  <c r="C6" i="4"/>
  <c r="D6" i="4"/>
  <c r="G6" i="4"/>
  <c r="H6" i="4"/>
  <c r="I6" i="4"/>
  <c r="E47" i="3"/>
  <c r="B47" i="3" s="1"/>
  <c r="E49" i="3"/>
  <c r="B49" i="3" s="1"/>
  <c r="E50" i="3"/>
  <c r="B50" i="3" s="1"/>
  <c r="E51" i="3"/>
  <c r="B51" i="3" s="1"/>
  <c r="E52" i="3"/>
  <c r="B52" i="3" s="1"/>
  <c r="E53" i="3"/>
  <c r="B53" i="3" s="1"/>
  <c r="E54" i="3"/>
  <c r="B54" i="3" s="1"/>
  <c r="E55" i="3"/>
  <c r="B55" i="3" s="1"/>
  <c r="E56" i="3"/>
  <c r="E57" i="3"/>
  <c r="B57" i="3" s="1"/>
  <c r="E58" i="3"/>
  <c r="B58" i="3" s="1"/>
  <c r="E59" i="3"/>
  <c r="B59" i="3" s="1"/>
  <c r="E60" i="3"/>
  <c r="B60" i="3" s="1"/>
  <c r="E61" i="3"/>
  <c r="B61" i="3" s="1"/>
  <c r="E62" i="3"/>
  <c r="B62" i="3" s="1"/>
  <c r="B56" i="3"/>
  <c r="C46" i="3"/>
  <c r="D46" i="3"/>
  <c r="G46" i="3"/>
  <c r="H46" i="3"/>
  <c r="I46" i="3"/>
  <c r="E8" i="3"/>
  <c r="B8" i="3" s="1"/>
  <c r="E9" i="3"/>
  <c r="B9" i="3" s="1"/>
  <c r="E10" i="3"/>
  <c r="B10" i="3" s="1"/>
  <c r="E11" i="3"/>
  <c r="B11" i="3" s="1"/>
  <c r="E12" i="3"/>
  <c r="B12" i="3" s="1"/>
  <c r="E13" i="3"/>
  <c r="B13" i="3" s="1"/>
  <c r="E14" i="3"/>
  <c r="B14" i="3" s="1"/>
  <c r="E15" i="3"/>
  <c r="B15" i="3" s="1"/>
  <c r="E16" i="3"/>
  <c r="B16" i="3" s="1"/>
  <c r="E17" i="3"/>
  <c r="E18" i="3"/>
  <c r="B18" i="3" s="1"/>
  <c r="E19" i="3"/>
  <c r="B19" i="3" s="1"/>
  <c r="E20" i="3"/>
  <c r="B20" i="3" s="1"/>
  <c r="E21" i="3"/>
  <c r="B21" i="3" s="1"/>
  <c r="E22" i="3"/>
  <c r="B22" i="3" s="1"/>
  <c r="E23" i="3"/>
  <c r="B23" i="3" s="1"/>
  <c r="E24" i="3"/>
  <c r="B24" i="3" s="1"/>
  <c r="E25" i="3"/>
  <c r="B25" i="3" s="1"/>
  <c r="E26" i="3"/>
  <c r="B26" i="3" s="1"/>
  <c r="E27" i="3"/>
  <c r="B27" i="3" s="1"/>
  <c r="E28" i="3"/>
  <c r="B28" i="3" s="1"/>
  <c r="E29" i="3"/>
  <c r="B29" i="3" s="1"/>
  <c r="E30" i="3"/>
  <c r="B30" i="3" s="1"/>
  <c r="E31" i="3"/>
  <c r="B31" i="3" s="1"/>
  <c r="E32" i="3"/>
  <c r="B32" i="3" s="1"/>
  <c r="E33" i="3"/>
  <c r="B33" i="3" s="1"/>
  <c r="E34" i="3"/>
  <c r="B34" i="3" s="1"/>
  <c r="E35" i="3"/>
  <c r="B35" i="3" s="1"/>
  <c r="E37" i="3"/>
  <c r="B37" i="3" s="1"/>
  <c r="E38" i="3"/>
  <c r="B38" i="3" s="1"/>
  <c r="E39" i="3"/>
  <c r="B39" i="3" s="1"/>
  <c r="E40" i="3"/>
  <c r="B40" i="3" s="1"/>
  <c r="E41" i="3"/>
  <c r="B41" i="3" s="1"/>
  <c r="E42" i="3"/>
  <c r="B42" i="3" s="1"/>
  <c r="B17" i="3"/>
  <c r="C6" i="3"/>
  <c r="D6" i="3"/>
  <c r="G6" i="3"/>
  <c r="H6" i="3"/>
  <c r="I6" i="3"/>
  <c r="E47" i="2"/>
  <c r="B47" i="2" s="1"/>
  <c r="E48" i="2"/>
  <c r="B48" i="2" s="1"/>
  <c r="E49" i="2"/>
  <c r="B49" i="2" s="1"/>
  <c r="E50" i="2"/>
  <c r="B50" i="2" s="1"/>
  <c r="E51" i="2"/>
  <c r="B51" i="2" s="1"/>
  <c r="E52" i="2"/>
  <c r="B52" i="2" s="1"/>
  <c r="E53" i="2"/>
  <c r="B53" i="2" s="1"/>
  <c r="E54" i="2"/>
  <c r="B54" i="2" s="1"/>
  <c r="E55" i="2"/>
  <c r="B55" i="2" s="1"/>
  <c r="E56" i="2"/>
  <c r="B56" i="2" s="1"/>
  <c r="E57" i="2"/>
  <c r="B57" i="2" s="1"/>
  <c r="E58" i="2"/>
  <c r="B58" i="2" s="1"/>
  <c r="E59" i="2"/>
  <c r="B59" i="2" s="1"/>
  <c r="E60" i="2"/>
  <c r="B60" i="2" s="1"/>
  <c r="E61" i="2"/>
  <c r="B61" i="2" s="1"/>
  <c r="E62" i="2"/>
  <c r="B62" i="2" s="1"/>
  <c r="E63" i="2"/>
  <c r="B63" i="2" s="1"/>
  <c r="E64" i="2"/>
  <c r="B64" i="2" s="1"/>
  <c r="I46" i="2"/>
  <c r="H46" i="2"/>
  <c r="G46" i="2"/>
  <c r="F46" i="2"/>
  <c r="D46" i="2"/>
  <c r="C46" i="2"/>
  <c r="E7" i="2"/>
  <c r="B7" i="2" s="1"/>
  <c r="E8" i="2"/>
  <c r="B8" i="2" s="1"/>
  <c r="E9" i="2"/>
  <c r="B9" i="2" s="1"/>
  <c r="E10" i="2"/>
  <c r="B10" i="2" s="1"/>
  <c r="E11" i="2"/>
  <c r="B11" i="2" s="1"/>
  <c r="E12" i="2"/>
  <c r="E13" i="2"/>
  <c r="B13" i="2" s="1"/>
  <c r="E14" i="2"/>
  <c r="B14" i="2" s="1"/>
  <c r="E15" i="2"/>
  <c r="B15" i="2" s="1"/>
  <c r="E16" i="2"/>
  <c r="B16" i="2" s="1"/>
  <c r="E17" i="2"/>
  <c r="B17" i="2" s="1"/>
  <c r="E18" i="2"/>
  <c r="B18" i="2" s="1"/>
  <c r="E19" i="2"/>
  <c r="B19" i="2" s="1"/>
  <c r="E20" i="2"/>
  <c r="B20" i="2" s="1"/>
  <c r="E21" i="2"/>
  <c r="B21" i="2" s="1"/>
  <c r="E22" i="2"/>
  <c r="B22" i="2" s="1"/>
  <c r="E23" i="2"/>
  <c r="B23" i="2" s="1"/>
  <c r="E24" i="2"/>
  <c r="B24" i="2" s="1"/>
  <c r="C6" i="2"/>
  <c r="D6" i="2"/>
  <c r="G6" i="2"/>
  <c r="H6" i="2"/>
  <c r="I6" i="2"/>
  <c r="I39" i="1"/>
  <c r="H39" i="1"/>
  <c r="G39" i="1"/>
  <c r="E40" i="1"/>
  <c r="B40" i="1" s="1"/>
  <c r="E41" i="1"/>
  <c r="B41" i="1" s="1"/>
  <c r="E42" i="1"/>
  <c r="B42" i="1" s="1"/>
  <c r="E43" i="1"/>
  <c r="B43" i="1" s="1"/>
  <c r="E44" i="1"/>
  <c r="B44" i="1" s="1"/>
  <c r="E45" i="1"/>
  <c r="B45" i="1" s="1"/>
  <c r="E46" i="1"/>
  <c r="B46" i="1" s="1"/>
  <c r="E47" i="1"/>
  <c r="B47" i="1" s="1"/>
  <c r="E48" i="1"/>
  <c r="B48" i="1" s="1"/>
  <c r="E49" i="1"/>
  <c r="B49" i="1" s="1"/>
  <c r="E50" i="1"/>
  <c r="B50" i="1" s="1"/>
  <c r="E51" i="1"/>
  <c r="B51" i="1" s="1"/>
  <c r="E52" i="1"/>
  <c r="B52" i="1" s="1"/>
  <c r="E53" i="1"/>
  <c r="B53" i="1" s="1"/>
  <c r="D39" i="1"/>
  <c r="C39" i="1"/>
  <c r="E6" i="1"/>
  <c r="B6" i="1" s="1"/>
  <c r="E7" i="1"/>
  <c r="B7" i="1" s="1"/>
  <c r="E8" i="1"/>
  <c r="B8" i="1" s="1"/>
  <c r="E9" i="1"/>
  <c r="B9" i="1" s="1"/>
  <c r="E10" i="1"/>
  <c r="B10" i="1" s="1"/>
  <c r="E11" i="1"/>
  <c r="B11" i="1" s="1"/>
  <c r="E12" i="1"/>
  <c r="B12" i="1" s="1"/>
  <c r="E13" i="1"/>
  <c r="B13" i="1" s="1"/>
  <c r="E14" i="1"/>
  <c r="B14" i="1" s="1"/>
  <c r="E15" i="1"/>
  <c r="B15" i="1" s="1"/>
  <c r="E16" i="1"/>
  <c r="B16" i="1" s="1"/>
  <c r="E17" i="1"/>
  <c r="B17" i="1" s="1"/>
  <c r="E18" i="1"/>
  <c r="B18" i="1" s="1"/>
  <c r="E19" i="1"/>
  <c r="I5" i="1"/>
  <c r="H5" i="1"/>
  <c r="G5" i="1"/>
  <c r="D5" i="1"/>
  <c r="C5" i="1"/>
  <c r="D18" i="5" l="1"/>
  <c r="G23" i="5"/>
  <c r="F48" i="5"/>
  <c r="F23" i="5"/>
  <c r="F18" i="5"/>
  <c r="B12" i="2"/>
  <c r="B32" i="2" s="1"/>
  <c r="E32" i="2"/>
  <c r="B19" i="1"/>
  <c r="B36" i="1" s="1"/>
  <c r="E36" i="1"/>
  <c r="E25" i="5"/>
  <c r="E29" i="5"/>
  <c r="C18" i="5"/>
  <c r="D23" i="5"/>
  <c r="B28" i="5"/>
  <c r="B29" i="5" s="1"/>
  <c r="H18" i="5"/>
  <c r="H48" i="5"/>
  <c r="E20" i="5"/>
  <c r="E19" i="5"/>
  <c r="E24" i="5"/>
  <c r="H23" i="5"/>
  <c r="E56" i="5"/>
  <c r="B56" i="5" s="1"/>
  <c r="G48" i="5"/>
  <c r="E40" i="5"/>
  <c r="E34" i="5"/>
  <c r="G18" i="5"/>
  <c r="E16" i="5"/>
  <c r="B9" i="5"/>
  <c r="B20" i="5" s="1"/>
  <c r="E28" i="4"/>
  <c r="B28" i="4" s="1"/>
  <c r="E46" i="2"/>
  <c r="B46" i="2" s="1"/>
  <c r="E54" i="5"/>
  <c r="E52" i="5"/>
  <c r="E51" i="5"/>
  <c r="E50" i="5"/>
  <c r="E49" i="5"/>
  <c r="B49" i="5"/>
  <c r="B53" i="5"/>
  <c r="E53" i="5"/>
  <c r="B44" i="5"/>
  <c r="B52" i="5" s="1"/>
  <c r="B43" i="5"/>
  <c r="B51" i="5" s="1"/>
  <c r="B42" i="5"/>
  <c r="B50" i="5" s="1"/>
  <c r="I48" i="5"/>
  <c r="E22" i="5"/>
  <c r="E23" i="5" s="1"/>
  <c r="E21" i="5"/>
  <c r="B17" i="5"/>
  <c r="B14" i="5"/>
  <c r="B25" i="5" s="1"/>
  <c r="I23" i="5"/>
  <c r="E12" i="5"/>
  <c r="B8" i="5"/>
  <c r="B19" i="5" s="1"/>
  <c r="I18" i="5"/>
  <c r="E17" i="5"/>
  <c r="B5" i="5"/>
  <c r="B7" i="5" s="1"/>
  <c r="E7" i="5"/>
  <c r="C48" i="5"/>
  <c r="B54" i="5"/>
  <c r="C23" i="5"/>
  <c r="B21" i="5"/>
  <c r="D48" i="5"/>
  <c r="B24" i="5"/>
  <c r="B22" i="5"/>
  <c r="B34" i="5"/>
  <c r="C17" i="4"/>
  <c r="D17" i="4"/>
  <c r="G17" i="4"/>
  <c r="H17" i="4"/>
  <c r="I17" i="4"/>
  <c r="C18" i="4"/>
  <c r="D18" i="4"/>
  <c r="E18" i="4"/>
  <c r="F18" i="4"/>
  <c r="G18" i="4"/>
  <c r="H18" i="4"/>
  <c r="I18" i="4"/>
  <c r="C19" i="4"/>
  <c r="D19" i="4"/>
  <c r="E19" i="4"/>
  <c r="F19" i="4"/>
  <c r="G19" i="4"/>
  <c r="H19" i="4"/>
  <c r="I19" i="4"/>
  <c r="C20" i="4"/>
  <c r="D20" i="4"/>
  <c r="E20" i="4"/>
  <c r="F20" i="4"/>
  <c r="G20" i="4"/>
  <c r="H20" i="4"/>
  <c r="I20" i="4"/>
  <c r="C21" i="4"/>
  <c r="D21" i="4"/>
  <c r="E21" i="4"/>
  <c r="F21" i="4"/>
  <c r="G21" i="4"/>
  <c r="H21" i="4"/>
  <c r="I21" i="4"/>
  <c r="C22" i="4"/>
  <c r="D22" i="4"/>
  <c r="E22" i="4"/>
  <c r="F22" i="4"/>
  <c r="G22" i="4"/>
  <c r="H22" i="4"/>
  <c r="I22" i="4"/>
  <c r="C23" i="4"/>
  <c r="D23" i="4"/>
  <c r="E23" i="4"/>
  <c r="F23" i="4"/>
  <c r="G23" i="4"/>
  <c r="H23" i="4"/>
  <c r="I23" i="4"/>
  <c r="C24" i="4"/>
  <c r="D24" i="4"/>
  <c r="E24" i="4"/>
  <c r="F24" i="4"/>
  <c r="G24" i="4"/>
  <c r="H24" i="4"/>
  <c r="I24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B18" i="4"/>
  <c r="B19" i="4"/>
  <c r="B20" i="4"/>
  <c r="B21" i="4"/>
  <c r="B22" i="4"/>
  <c r="B23" i="4"/>
  <c r="B24" i="4"/>
  <c r="B25" i="4"/>
  <c r="B26" i="4"/>
  <c r="F6" i="4"/>
  <c r="E6" i="4" s="1"/>
  <c r="B6" i="4" s="1"/>
  <c r="F48" i="3"/>
  <c r="F7" i="3"/>
  <c r="B27" i="2"/>
  <c r="C27" i="2"/>
  <c r="D27" i="2"/>
  <c r="E27" i="2"/>
  <c r="F27" i="2"/>
  <c r="G27" i="2"/>
  <c r="H27" i="2"/>
  <c r="I27" i="2"/>
  <c r="B28" i="2"/>
  <c r="C28" i="2"/>
  <c r="D28" i="2"/>
  <c r="E28" i="2"/>
  <c r="F28" i="2"/>
  <c r="G28" i="2"/>
  <c r="H28" i="2"/>
  <c r="I28" i="2"/>
  <c r="B29" i="2"/>
  <c r="C29" i="2"/>
  <c r="D29" i="2"/>
  <c r="E29" i="2"/>
  <c r="F29" i="2"/>
  <c r="G29" i="2"/>
  <c r="H29" i="2"/>
  <c r="I29" i="2"/>
  <c r="B30" i="2"/>
  <c r="C30" i="2"/>
  <c r="D30" i="2"/>
  <c r="E30" i="2"/>
  <c r="F30" i="2"/>
  <c r="G30" i="2"/>
  <c r="H30" i="2"/>
  <c r="I30" i="2"/>
  <c r="B31" i="2"/>
  <c r="C31" i="2"/>
  <c r="D31" i="2"/>
  <c r="E31" i="2"/>
  <c r="F31" i="2"/>
  <c r="G31" i="2"/>
  <c r="H31" i="2"/>
  <c r="I31" i="2"/>
  <c r="B33" i="2"/>
  <c r="C33" i="2"/>
  <c r="D33" i="2"/>
  <c r="E33" i="2"/>
  <c r="F33" i="2"/>
  <c r="G33" i="2"/>
  <c r="H33" i="2"/>
  <c r="I33" i="2"/>
  <c r="B34" i="2"/>
  <c r="C34" i="2"/>
  <c r="D34" i="2"/>
  <c r="E34" i="2"/>
  <c r="F34" i="2"/>
  <c r="G34" i="2"/>
  <c r="H34" i="2"/>
  <c r="I34" i="2"/>
  <c r="B35" i="2"/>
  <c r="C35" i="2"/>
  <c r="D35" i="2"/>
  <c r="E35" i="2"/>
  <c r="F35" i="2"/>
  <c r="G35" i="2"/>
  <c r="H35" i="2"/>
  <c r="I35" i="2"/>
  <c r="B36" i="2"/>
  <c r="C36" i="2"/>
  <c r="D36" i="2"/>
  <c r="E36" i="2"/>
  <c r="F36" i="2"/>
  <c r="G36" i="2"/>
  <c r="H36" i="2"/>
  <c r="I36" i="2"/>
  <c r="B37" i="2"/>
  <c r="C37" i="2"/>
  <c r="D37" i="2"/>
  <c r="E37" i="2"/>
  <c r="F37" i="2"/>
  <c r="G37" i="2"/>
  <c r="H37" i="2"/>
  <c r="I37" i="2"/>
  <c r="B38" i="2"/>
  <c r="C38" i="2"/>
  <c r="D38" i="2"/>
  <c r="E38" i="2"/>
  <c r="F38" i="2"/>
  <c r="G38" i="2"/>
  <c r="H38" i="2"/>
  <c r="I38" i="2"/>
  <c r="B39" i="2"/>
  <c r="C39" i="2"/>
  <c r="D39" i="2"/>
  <c r="E39" i="2"/>
  <c r="F39" i="2"/>
  <c r="G39" i="2"/>
  <c r="H39" i="2"/>
  <c r="I39" i="2"/>
  <c r="B40" i="2"/>
  <c r="C40" i="2"/>
  <c r="D40" i="2"/>
  <c r="E40" i="2"/>
  <c r="F40" i="2"/>
  <c r="G40" i="2"/>
  <c r="H40" i="2"/>
  <c r="I40" i="2"/>
  <c r="B41" i="2"/>
  <c r="C41" i="2"/>
  <c r="D41" i="2"/>
  <c r="E41" i="2"/>
  <c r="F41" i="2"/>
  <c r="G41" i="2"/>
  <c r="H41" i="2"/>
  <c r="I41" i="2"/>
  <c r="B42" i="2"/>
  <c r="C42" i="2"/>
  <c r="D42" i="2"/>
  <c r="E42" i="2"/>
  <c r="F42" i="2"/>
  <c r="G42" i="2"/>
  <c r="H42" i="2"/>
  <c r="I42" i="2"/>
  <c r="B43" i="2"/>
  <c r="C43" i="2"/>
  <c r="D43" i="2"/>
  <c r="E43" i="2"/>
  <c r="F43" i="2"/>
  <c r="G43" i="2"/>
  <c r="H43" i="2"/>
  <c r="I43" i="2"/>
  <c r="B44" i="2"/>
  <c r="C44" i="2"/>
  <c r="D44" i="2"/>
  <c r="E44" i="2"/>
  <c r="F44" i="2"/>
  <c r="G44" i="2"/>
  <c r="H44" i="2"/>
  <c r="I44" i="2"/>
  <c r="C26" i="2"/>
  <c r="D26" i="2"/>
  <c r="G26" i="2"/>
  <c r="H26" i="2"/>
  <c r="I26" i="2"/>
  <c r="F6" i="2"/>
  <c r="E6" i="2" s="1"/>
  <c r="B23" i="1"/>
  <c r="C23" i="1"/>
  <c r="D23" i="1"/>
  <c r="E23" i="1"/>
  <c r="F23" i="1"/>
  <c r="G23" i="1"/>
  <c r="H23" i="1"/>
  <c r="I23" i="1"/>
  <c r="B24" i="1"/>
  <c r="C24" i="1"/>
  <c r="D24" i="1"/>
  <c r="E24" i="1"/>
  <c r="F24" i="1"/>
  <c r="G24" i="1"/>
  <c r="H24" i="1"/>
  <c r="I24" i="1"/>
  <c r="B25" i="1"/>
  <c r="C25" i="1"/>
  <c r="D25" i="1"/>
  <c r="E25" i="1"/>
  <c r="F25" i="1"/>
  <c r="G25" i="1"/>
  <c r="H25" i="1"/>
  <c r="I25" i="1"/>
  <c r="B26" i="1"/>
  <c r="C26" i="1"/>
  <c r="D26" i="1"/>
  <c r="E26" i="1"/>
  <c r="F26" i="1"/>
  <c r="G26" i="1"/>
  <c r="H26" i="1"/>
  <c r="I26" i="1"/>
  <c r="B27" i="1"/>
  <c r="C27" i="1"/>
  <c r="D27" i="1"/>
  <c r="E27" i="1"/>
  <c r="F27" i="1"/>
  <c r="G27" i="1"/>
  <c r="H27" i="1"/>
  <c r="I27" i="1"/>
  <c r="B28" i="1"/>
  <c r="C28" i="1"/>
  <c r="D28" i="1"/>
  <c r="E28" i="1"/>
  <c r="F28" i="1"/>
  <c r="G28" i="1"/>
  <c r="H28" i="1"/>
  <c r="I28" i="1"/>
  <c r="B29" i="1"/>
  <c r="C29" i="1"/>
  <c r="D29" i="1"/>
  <c r="E29" i="1"/>
  <c r="F29" i="1"/>
  <c r="G29" i="1"/>
  <c r="H29" i="1"/>
  <c r="I29" i="1"/>
  <c r="B30" i="1"/>
  <c r="C30" i="1"/>
  <c r="D30" i="1"/>
  <c r="E30" i="1"/>
  <c r="F30" i="1"/>
  <c r="G30" i="1"/>
  <c r="H30" i="1"/>
  <c r="I30" i="1"/>
  <c r="B31" i="1"/>
  <c r="C31" i="1"/>
  <c r="D31" i="1"/>
  <c r="E31" i="1"/>
  <c r="F31" i="1"/>
  <c r="G31" i="1"/>
  <c r="H31" i="1"/>
  <c r="I31" i="1"/>
  <c r="B32" i="1"/>
  <c r="C32" i="1"/>
  <c r="D32" i="1"/>
  <c r="E32" i="1"/>
  <c r="F32" i="1"/>
  <c r="G32" i="1"/>
  <c r="H32" i="1"/>
  <c r="I32" i="1"/>
  <c r="B33" i="1"/>
  <c r="C33" i="1"/>
  <c r="D33" i="1"/>
  <c r="E33" i="1"/>
  <c r="F33" i="1"/>
  <c r="G33" i="1"/>
  <c r="H33" i="1"/>
  <c r="I33" i="1"/>
  <c r="B34" i="1"/>
  <c r="C34" i="1"/>
  <c r="D34" i="1"/>
  <c r="E34" i="1"/>
  <c r="F34" i="1"/>
  <c r="G34" i="1"/>
  <c r="H34" i="1"/>
  <c r="I34" i="1"/>
  <c r="B35" i="1"/>
  <c r="C35" i="1"/>
  <c r="D35" i="1"/>
  <c r="E35" i="1"/>
  <c r="F35" i="1"/>
  <c r="G35" i="1"/>
  <c r="H35" i="1"/>
  <c r="I35" i="1"/>
  <c r="C22" i="1"/>
  <c r="D22" i="1"/>
  <c r="G22" i="1"/>
  <c r="H22" i="1"/>
  <c r="I22" i="1"/>
  <c r="F39" i="1"/>
  <c r="E39" i="1" s="1"/>
  <c r="B39" i="1" s="1"/>
  <c r="F5" i="1"/>
  <c r="E5" i="1" s="1"/>
  <c r="B5" i="1" s="1"/>
  <c r="F6" i="3" l="1"/>
  <c r="E6" i="3" s="1"/>
  <c r="B6" i="3" s="1"/>
  <c r="E7" i="3"/>
  <c r="B7" i="3" s="1"/>
  <c r="F46" i="3"/>
  <c r="E46" i="3" s="1"/>
  <c r="B46" i="3" s="1"/>
  <c r="E48" i="3"/>
  <c r="B48" i="3" s="1"/>
  <c r="F17" i="4"/>
  <c r="F22" i="1"/>
  <c r="E18" i="5"/>
  <c r="E48" i="5"/>
  <c r="B40" i="5"/>
  <c r="B48" i="5" s="1"/>
  <c r="B17" i="4"/>
  <c r="E17" i="4"/>
  <c r="E26" i="2"/>
  <c r="B6" i="2"/>
  <c r="B26" i="2" s="1"/>
  <c r="B23" i="5"/>
  <c r="B12" i="5"/>
  <c r="B16" i="5"/>
  <c r="B18" i="5" s="1"/>
  <c r="E22" i="1"/>
  <c r="B22" i="1"/>
  <c r="F26" i="2"/>
</calcChain>
</file>

<file path=xl/sharedStrings.xml><?xml version="1.0" encoding="utf-8"?>
<sst xmlns="http://schemas.openxmlformats.org/spreadsheetml/2006/main" count="717" uniqueCount="296">
  <si>
    <t>Palau</t>
  </si>
  <si>
    <t>Marshalls</t>
  </si>
  <si>
    <t>FSM</t>
  </si>
  <si>
    <t>Yap</t>
  </si>
  <si>
    <t>Chuuk</t>
  </si>
  <si>
    <t>Pohnpei</t>
  </si>
  <si>
    <t>Kosrae</t>
  </si>
  <si>
    <t>Total</t>
  </si>
  <si>
    <t xml:space="preserve">       Total persons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</si>
  <si>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</si>
  <si>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</si>
  <si>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</si>
  <si>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</si>
  <si>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</si>
  <si>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</si>
  <si>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</si>
  <si>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44 years</t>
  </si>
  <si>
    <t>45 to 54 yearss</t>
  </si>
  <si>
    <t>55 to 59 years</t>
  </si>
  <si>
    <t>60 to 64 years</t>
  </si>
  <si>
    <t>Median</t>
  </si>
  <si>
    <t>AGE</t>
  </si>
  <si>
    <t xml:space="preserve">    Males</t>
  </si>
  <si>
    <t xml:space="preserve">    Females</t>
  </si>
  <si>
    <t>HOUSEHOLD TYPE AND RELATIONSHIP</t>
  </si>
  <si>
    <t xml:space="preserve">    In households</t>
  </si>
  <si>
    <t>Family householder</t>
  </si>
  <si>
    <t>Non family householder male</t>
  </si>
  <si>
    <t>Non family householder female</t>
  </si>
  <si>
    <t>Spouse</t>
  </si>
  <si>
    <t>Child</t>
  </si>
  <si>
    <t>Grandchild</t>
  </si>
  <si>
    <t>Parent</t>
  </si>
  <si>
    <t>Other relative</t>
  </si>
  <si>
    <t>Nonrelatives</t>
  </si>
  <si>
    <t xml:space="preserve">    In group quarters</t>
  </si>
  <si>
    <t>Inmates of Correctional</t>
  </si>
  <si>
    <t>Other instituions</t>
  </si>
  <si>
    <t>Noninmates: Military quartes</t>
  </si>
  <si>
    <t>College dormitory</t>
  </si>
  <si>
    <t>Other noninmate</t>
  </si>
  <si>
    <t>MARITAL STATUS</t>
  </si>
  <si>
    <t xml:space="preserve">    Males, 15+ years</t>
  </si>
  <si>
    <t>Never married</t>
  </si>
  <si>
    <t>Now married, except separated</t>
  </si>
  <si>
    <t xml:space="preserve">    Concensually married</t>
  </si>
  <si>
    <t>Separated</t>
  </si>
  <si>
    <t>Widowed</t>
  </si>
  <si>
    <t>Divorced</t>
  </si>
  <si>
    <t xml:space="preserve">    Females, 15+ years</t>
  </si>
  <si>
    <t>FERTILITY</t>
  </si>
  <si>
    <t xml:space="preserve">     Females 15 to 44 years</t>
  </si>
  <si>
    <t>Children ever born</t>
  </si>
  <si>
    <t xml:space="preserve">   Per 1000 women</t>
  </si>
  <si>
    <t>Children ever alive</t>
  </si>
  <si>
    <t>Characteristics</t>
  </si>
  <si>
    <t>TTPI</t>
  </si>
  <si>
    <t>Table 1. Demographic Characterisctics, TTPI: 1980</t>
  </si>
  <si>
    <t>BIRTHPLACE</t>
  </si>
  <si>
    <t xml:space="preserve">     Total persons</t>
  </si>
  <si>
    <t>American Samoa</t>
  </si>
  <si>
    <t>Guam</t>
  </si>
  <si>
    <t>Northern Mariana Islands</t>
  </si>
  <si>
    <t>Trust Territory of the Pacific Islands</t>
  </si>
  <si>
    <t xml:space="preserve">   Kosrae</t>
  </si>
  <si>
    <t xml:space="preserve">   Marshall Islands</t>
  </si>
  <si>
    <t xml:space="preserve">   Palau</t>
  </si>
  <si>
    <t xml:space="preserve">   Ponape</t>
  </si>
  <si>
    <t xml:space="preserve">   Truk</t>
  </si>
  <si>
    <t xml:space="preserve">   Yap</t>
  </si>
  <si>
    <t>Other Pacific Islands</t>
  </si>
  <si>
    <t xml:space="preserve">   Tonga</t>
  </si>
  <si>
    <t xml:space="preserve">   Western Samoa</t>
  </si>
  <si>
    <t>United States</t>
  </si>
  <si>
    <t>Elsewhere</t>
  </si>
  <si>
    <t>Place not reported</t>
  </si>
  <si>
    <t>FATHER'S BIRTHPLACE</t>
  </si>
  <si>
    <t>Asia</t>
  </si>
  <si>
    <t xml:space="preserve">   Japan and Okinawa</t>
  </si>
  <si>
    <t xml:space="preserve">   Korea</t>
  </si>
  <si>
    <t xml:space="preserve">   Philippines</t>
  </si>
  <si>
    <t>MOTHER'S BIRTHPLACE</t>
  </si>
  <si>
    <t xml:space="preserve">     Females</t>
  </si>
  <si>
    <t xml:space="preserve">   Males</t>
  </si>
  <si>
    <t>SCHOOL ENROLLMENT</t>
  </si>
  <si>
    <t>Prekindergarten</t>
  </si>
  <si>
    <t xml:space="preserve">   Public</t>
  </si>
  <si>
    <t xml:space="preserve">        Persons 3 years and over enrolled in school</t>
  </si>
  <si>
    <t>Kindergarten</t>
  </si>
  <si>
    <t>Elementary: Grades 1 to 8</t>
  </si>
  <si>
    <t>High School: Grades 9 to 12</t>
  </si>
  <si>
    <t>College</t>
  </si>
  <si>
    <t xml:space="preserve">        Females 3 years and over enrolled in school</t>
  </si>
  <si>
    <t xml:space="preserve">        Males 3 years and over enrolled in school</t>
  </si>
  <si>
    <t>YEARS OF SCHOOL COMPLETED</t>
  </si>
  <si>
    <t xml:space="preserve">        Persons 25 years and over</t>
  </si>
  <si>
    <t>None</t>
  </si>
  <si>
    <t>Elem: 1 to 4 years</t>
  </si>
  <si>
    <t xml:space="preserve">   5 ot 6 years</t>
  </si>
  <si>
    <t xml:space="preserve">  7 years</t>
  </si>
  <si>
    <t xml:space="preserve">  8 years</t>
  </si>
  <si>
    <t>High school: 1 years</t>
  </si>
  <si>
    <t xml:space="preserve">  2 years</t>
  </si>
  <si>
    <t xml:space="preserve">  3 years</t>
  </si>
  <si>
    <t xml:space="preserve">  4 years</t>
  </si>
  <si>
    <t>College: 1 to 3 years</t>
  </si>
  <si>
    <t xml:space="preserve">  5 or 6 years</t>
  </si>
  <si>
    <t xml:space="preserve">  7 or more years</t>
  </si>
  <si>
    <t>Percent high school graduates</t>
  </si>
  <si>
    <t xml:space="preserve">        Females 25 years and over</t>
  </si>
  <si>
    <t xml:space="preserve">        Males 25 years and over</t>
  </si>
  <si>
    <t>VOCATIONAL TRAINING</t>
  </si>
  <si>
    <t xml:space="preserve">       Persons 16 to 64 years</t>
  </si>
  <si>
    <t>Completed requirements for a program</t>
  </si>
  <si>
    <t xml:space="preserve">   Busines or tade school or 2-yr college</t>
  </si>
  <si>
    <t xml:space="preserve">   High school vocational program</t>
  </si>
  <si>
    <t xml:space="preserve">   Training program at place of work</t>
  </si>
  <si>
    <t xml:space="preserve">   Other school</t>
  </si>
  <si>
    <t xml:space="preserve">   School not reported</t>
  </si>
  <si>
    <t>YEAR OF IMMIGRATION TO THE AREAS</t>
  </si>
  <si>
    <t xml:space="preserve">    Total persons</t>
  </si>
  <si>
    <t>Born in this Area</t>
  </si>
  <si>
    <t>Born outside this Area</t>
  </si>
  <si>
    <t xml:space="preserve">   1979 or 1980</t>
  </si>
  <si>
    <t xml:space="preserve">   1977 or 1978</t>
  </si>
  <si>
    <t xml:space="preserve">   1975 or 1976</t>
  </si>
  <si>
    <t xml:space="preserve">   1971 or 1982</t>
  </si>
  <si>
    <t xml:space="preserve">   1973 or 1974</t>
  </si>
  <si>
    <t xml:space="preserve">   1970</t>
  </si>
  <si>
    <t xml:space="preserve">   1960 to 1969</t>
  </si>
  <si>
    <t xml:space="preserve">   1950 to 1959</t>
  </si>
  <si>
    <t xml:space="preserve">   Before 1950</t>
  </si>
  <si>
    <t>LABOR FORCE STATUS</t>
  </si>
  <si>
    <t xml:space="preserve">       Persons 16 years and over</t>
  </si>
  <si>
    <t xml:space="preserve">Labor force  </t>
  </si>
  <si>
    <t xml:space="preserve">           Percent</t>
  </si>
  <si>
    <t xml:space="preserve">   Civilian labor force</t>
  </si>
  <si>
    <t xml:space="preserve">      Employed</t>
  </si>
  <si>
    <t xml:space="preserve">         Also doing subsistence</t>
  </si>
  <si>
    <t xml:space="preserve">      Unemployed</t>
  </si>
  <si>
    <t xml:space="preserve">          Percent of civilian labor force</t>
  </si>
  <si>
    <t>Not in the labor force</t>
  </si>
  <si>
    <t xml:space="preserve">   Subsistence activity only</t>
  </si>
  <si>
    <t xml:space="preserve">       Males 16 years and over</t>
  </si>
  <si>
    <t xml:space="preserve">       Females 16 years and over</t>
  </si>
  <si>
    <t>CLASS OF WORKER</t>
  </si>
  <si>
    <t xml:space="preserve">    Employed persons 16 years and over</t>
  </si>
  <si>
    <t>Private wage and salary workers</t>
  </si>
  <si>
    <t>Federal Government workers</t>
  </si>
  <si>
    <t>Local Government workers</t>
  </si>
  <si>
    <t>Self-employed workers</t>
  </si>
  <si>
    <t>Unpaid family workers</t>
  </si>
  <si>
    <t>Primarily subsistence activities</t>
  </si>
  <si>
    <t xml:space="preserve">    Employed females 16 years and over</t>
  </si>
  <si>
    <t xml:space="preserve">    Employed males 16 years and over</t>
  </si>
  <si>
    <t>OCCUPATION</t>
  </si>
  <si>
    <t xml:space="preserve">      Employed persons 16 years and over</t>
  </si>
  <si>
    <t>Managerial and professional specialty</t>
  </si>
  <si>
    <t xml:space="preserve">   Executive, administrative, managerial</t>
  </si>
  <si>
    <t xml:space="preserve">   Professional specialty</t>
  </si>
  <si>
    <t>Technical, sales, Administrative support</t>
  </si>
  <si>
    <t xml:space="preserve">   Technicians and related support</t>
  </si>
  <si>
    <t xml:space="preserve">   Sales</t>
  </si>
  <si>
    <t xml:space="preserve">   Administrative support</t>
  </si>
  <si>
    <t>Farming, forestry, fishing</t>
  </si>
  <si>
    <t>Precision production, craft, repair</t>
  </si>
  <si>
    <t>Operators, fabricators, laborers</t>
  </si>
  <si>
    <t xml:space="preserve">   Machine operators, assemblers</t>
  </si>
  <si>
    <t xml:space="preserve">   Transportation and material moving</t>
  </si>
  <si>
    <t xml:space="preserve">   Handlers, equipment cleaners, labor</t>
  </si>
  <si>
    <t xml:space="preserve">      Employed females 16 years and over</t>
  </si>
  <si>
    <t xml:space="preserve">      Employed males 16 years and over</t>
  </si>
  <si>
    <t>INDUSTRY</t>
  </si>
  <si>
    <t xml:space="preserve">     Employed persons 16 years and over</t>
  </si>
  <si>
    <t>Agriculture, forestry, fishing, mining</t>
  </si>
  <si>
    <t>Construction</t>
  </si>
  <si>
    <t>Manufacturing</t>
  </si>
  <si>
    <t xml:space="preserve">   Nondurable goods</t>
  </si>
  <si>
    <t xml:space="preserve">   Durable goods</t>
  </si>
  <si>
    <t>Transportation</t>
  </si>
  <si>
    <t>Communication and public utilities</t>
  </si>
  <si>
    <t>Wholesale trade</t>
  </si>
  <si>
    <t>Retail trade</t>
  </si>
  <si>
    <t>Finance, insurance, real estate</t>
  </si>
  <si>
    <t>Business and repair services</t>
  </si>
  <si>
    <t>Personal, entertainment, recreation</t>
  </si>
  <si>
    <t>Professional and related</t>
  </si>
  <si>
    <t xml:space="preserve">   Health services</t>
  </si>
  <si>
    <t xml:space="preserve">   Education services</t>
  </si>
  <si>
    <t xml:space="preserve">   Other professional</t>
  </si>
  <si>
    <t>Public administration</t>
  </si>
  <si>
    <t xml:space="preserve">     Employed females 16 years and over</t>
  </si>
  <si>
    <t xml:space="preserve">     Employed males 16 years and over</t>
  </si>
  <si>
    <t>LABOR FORCE STATUS IN 1979</t>
  </si>
  <si>
    <t xml:space="preserve">     Males 16 yrs and over in LF in 1979</t>
  </si>
  <si>
    <t>Worked in 1979</t>
  </si>
  <si>
    <t xml:space="preserve">   50 to 52 weeks</t>
  </si>
  <si>
    <t xml:space="preserve">   40 to 49 weeks</t>
  </si>
  <si>
    <t xml:space="preserve">   1 to 39 weeks</t>
  </si>
  <si>
    <t xml:space="preserve">  Usually worked 35 hours or more per week</t>
  </si>
  <si>
    <t>With unemployment in 1979</t>
  </si>
  <si>
    <t xml:space="preserve">   Mean weeks of unemployment</t>
  </si>
  <si>
    <t xml:space="preserve">     Females 16 yrs and over in LF in 1979</t>
  </si>
  <si>
    <t>ETHNICITY</t>
  </si>
  <si>
    <t>Single ethnic group</t>
  </si>
  <si>
    <t xml:space="preserve">   Carolinian</t>
  </si>
  <si>
    <t xml:space="preserve">   Chamorro</t>
  </si>
  <si>
    <t xml:space="preserve">   Guamanian</t>
  </si>
  <si>
    <t xml:space="preserve">   Kosraean</t>
  </si>
  <si>
    <t xml:space="preserve">   Marshallese</t>
  </si>
  <si>
    <t xml:space="preserve">   Mortlockese</t>
  </si>
  <si>
    <t xml:space="preserve">   Nukuoro/Kapinga</t>
  </si>
  <si>
    <t xml:space="preserve">   Palauan</t>
  </si>
  <si>
    <t xml:space="preserve">   Part-Samoan</t>
  </si>
  <si>
    <t xml:space="preserve">   Samoan</t>
  </si>
  <si>
    <t xml:space="preserve">   Trukese</t>
  </si>
  <si>
    <t xml:space="preserve">   Other Pacific Islander</t>
  </si>
  <si>
    <t xml:space="preserve">   Pingelapese or Mortlockese</t>
  </si>
  <si>
    <t xml:space="preserve">   Pohnpeian</t>
  </si>
  <si>
    <t xml:space="preserve">   Ulithian or Woleian</t>
  </si>
  <si>
    <t xml:space="preserve">   Western Trukese</t>
  </si>
  <si>
    <t xml:space="preserve">   Yapese</t>
  </si>
  <si>
    <t xml:space="preserve">   Asian</t>
  </si>
  <si>
    <t xml:space="preserve">      Filipino</t>
  </si>
  <si>
    <t xml:space="preserve">      Japanese</t>
  </si>
  <si>
    <t xml:space="preserve">      Korean</t>
  </si>
  <si>
    <t xml:space="preserve">   European</t>
  </si>
  <si>
    <t xml:space="preserve">      English</t>
  </si>
  <si>
    <t xml:space="preserve">      German</t>
  </si>
  <si>
    <t xml:space="preserve">      Irish</t>
  </si>
  <si>
    <t xml:space="preserve">   Other single ethnic group</t>
  </si>
  <si>
    <t>Multiple ethnic group</t>
  </si>
  <si>
    <t xml:space="preserve">   Carolinian and other</t>
  </si>
  <si>
    <t>Not specified or not reported</t>
  </si>
  <si>
    <t>LANGUAGE SPOKEN AT HOME</t>
  </si>
  <si>
    <t xml:space="preserve">       Persons 5 years and over</t>
  </si>
  <si>
    <t>Speak only English at home</t>
  </si>
  <si>
    <t>Speak another language</t>
  </si>
  <si>
    <t xml:space="preserve">   Carolinian-Ulith-Wol</t>
  </si>
  <si>
    <t xml:space="preserve">   Japanese</t>
  </si>
  <si>
    <t xml:space="preserve">   Kosreana</t>
  </si>
  <si>
    <t xml:space="preserve">   Philippines languages</t>
  </si>
  <si>
    <t xml:space="preserve">   Polynesian lang</t>
  </si>
  <si>
    <t xml:space="preserve">   Ponapean</t>
  </si>
  <si>
    <t xml:space="preserve">   Other languages</t>
  </si>
  <si>
    <t>RESIDENCE IN 1975</t>
  </si>
  <si>
    <t xml:space="preserve">     Persons 5 years and over</t>
  </si>
  <si>
    <t>Same house</t>
  </si>
  <si>
    <t>Different house in this Area</t>
  </si>
  <si>
    <t xml:space="preserve">      Kosrae</t>
  </si>
  <si>
    <t xml:space="preserve">      Marshall Islands</t>
  </si>
  <si>
    <t xml:space="preserve">      Palau</t>
  </si>
  <si>
    <t xml:space="preserve">      Ponape</t>
  </si>
  <si>
    <t xml:space="preserve">      Truk</t>
  </si>
  <si>
    <t xml:space="preserve">      Yap</t>
  </si>
  <si>
    <t>Outside this Area</t>
  </si>
  <si>
    <t xml:space="preserve">   American Samoa</t>
  </si>
  <si>
    <t xml:space="preserve">   Guam</t>
  </si>
  <si>
    <t xml:space="preserve">   Northern Mariana Islands</t>
  </si>
  <si>
    <t xml:space="preserve">   Other Pacific Islands</t>
  </si>
  <si>
    <t xml:space="preserve">      Tonga</t>
  </si>
  <si>
    <t xml:space="preserve">      Western Samoa</t>
  </si>
  <si>
    <t xml:space="preserve">   Asia</t>
  </si>
  <si>
    <t xml:space="preserve">      Japan and Okinawa</t>
  </si>
  <si>
    <t xml:space="preserve">      Korea</t>
  </si>
  <si>
    <t xml:space="preserve">      Phipplines</t>
  </si>
  <si>
    <t xml:space="preserve">   United States</t>
  </si>
  <si>
    <t xml:space="preserve">      California</t>
  </si>
  <si>
    <t xml:space="preserve">      Hawaii</t>
  </si>
  <si>
    <t xml:space="preserve">   Elsewhere</t>
  </si>
  <si>
    <t>Residence in 1975 not reported</t>
  </si>
  <si>
    <t>65 to 74 years</t>
  </si>
  <si>
    <t>75 to 84 years</t>
  </si>
  <si>
    <t>85 years and over</t>
  </si>
  <si>
    <t xml:space="preserve">   Trust Territory of the Pacific Is</t>
  </si>
  <si>
    <t>Not reported place of birth</t>
  </si>
  <si>
    <t xml:space="preserve">Service </t>
  </si>
  <si>
    <t xml:space="preserve">   Private household</t>
  </si>
  <si>
    <t xml:space="preserve">   Proteective service</t>
  </si>
  <si>
    <t xml:space="preserve">   Other service</t>
  </si>
  <si>
    <t>Source: 1980 Decennial Cenus of TTPI, PC80-1-C/D57B</t>
  </si>
  <si>
    <t>45 to 54 years</t>
  </si>
  <si>
    <t>Table 2. Household and Marital Characterisctics, TTPI: 1980</t>
  </si>
  <si>
    <t>Table 3. Birthplace and Parental Birthplace, TTPI: 1980</t>
  </si>
  <si>
    <t>Table 4. Parental Birthplace, TTPI: 1980</t>
  </si>
  <si>
    <t>Table 5. Ethnciity and Language,  TTPI: 1980</t>
  </si>
  <si>
    <t>Table 6. Residence in 1975, TTPI: 1980</t>
  </si>
  <si>
    <t>Table 7. Educational Characterisctics, TTPI: 1980</t>
  </si>
  <si>
    <t>Table 8. Year of Immigration, TTPI: 1980</t>
  </si>
  <si>
    <t>Table 9. Year of Immigration, TTPI: 1980</t>
  </si>
  <si>
    <t>Table 10. Labor Force Characterisctics, TTPI: 1980</t>
  </si>
  <si>
    <t>Table 12. Industry, TTPI: 1980</t>
  </si>
  <si>
    <t>Table 11. Occupataion, TTPI: 1980</t>
  </si>
  <si>
    <t>Table 13. Labor Force Participation in 1979, TTPI: 1980</t>
  </si>
  <si>
    <t>1980 Yap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</si>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</sst>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7" xfId="0" applyNumberFormat="1" applyFont="1" applyBorder="1"/>
    <xf numFmtId="3" fontId="1" fillId="0" borderId="0" xfId="0" applyNumberFormat="1" applyFont="1" applyAlignment="1">
      <alignment horizontal="left"/>
    </xf>
    <xf numFmtId="164" fontId="1" fillId="0" borderId="0" xfId="0" applyNumberFormat="1" applyFont="1"/>
    <xf numFmtId="3" fontId="1" fillId="0" borderId="0" xfId="0" applyNumberFormat="1" applyFont="1" applyBorder="1"/>
    <xf numFmtId="4" fontId="1" fillId="0" borderId="0" xfId="0" applyNumberFormat="1" applyFont="1"/>
    <xf numFmtId="3" fontId="1" fillId="0" borderId="0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3" fontId="3" fillId="0" borderId="0" xfId="1" quotePrefix="1" applyNumberFormat="1" applyAlignment="1">
      <alignment horizontal="left"/>
    </xf>
    <xf numFmtId="3" fontId="3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78593-1305-4E0C-99A0-23F32819F282}">
  <dimension ref="A1:H46"/>
  <sheetViews>
    <sheetView tabSelected="1" workbookViewId="0">
      <selection activeCell="A20" sqref="A20:H20"/>
    </sheetView>
  </sheetViews>
  <sheetFormatPr defaultRowHeight="14.4" x14ac:dyDescent="0.3"/>
  <sheetData>
    <row r="1" spans="1:8" x14ac:dyDescent="0.3">
      <c r="A1" s="17" t="s">
        <v>294</v>
      </c>
      <c r="B1" s="17"/>
      <c r="C1" s="17"/>
      <c r="D1" s="17"/>
      <c r="E1" s="17"/>
      <c r="F1" s="17"/>
      <c r="G1" s="17"/>
      <c r="H1" s="17"/>
    </row>
    <row r="2" spans="1:8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17"/>
      <c r="B3" s="17"/>
      <c r="C3" s="17"/>
      <c r="D3" s="17"/>
      <c r="E3" s="17"/>
      <c r="F3" s="17"/>
      <c r="G3" s="17"/>
      <c r="H3" s="17"/>
    </row>
    <row r="4" spans="1:8" x14ac:dyDescent="0.3">
      <c r="A4" s="17" t="s">
        <v>295</v>
      </c>
      <c r="B4" s="17"/>
      <c r="C4" s="17"/>
      <c r="D4" s="17"/>
      <c r="E4" s="17"/>
      <c r="F4" s="17"/>
      <c r="G4" s="17"/>
      <c r="H4" s="17"/>
    </row>
    <row r="5" spans="1:8" x14ac:dyDescent="0.3">
      <c r="A5" s="17"/>
      <c r="B5" s="17"/>
      <c r="C5" s="17"/>
      <c r="D5" s="17"/>
      <c r="E5" s="17"/>
      <c r="F5" s="17"/>
      <c r="G5" s="17"/>
      <c r="H5" s="17"/>
    </row>
    <row r="6" spans="1:8" x14ac:dyDescent="0.3">
      <c r="A6" s="17"/>
      <c r="B6" s="17"/>
      <c r="C6" s="17"/>
      <c r="D6" s="17"/>
      <c r="E6" s="17"/>
      <c r="F6" s="17"/>
      <c r="G6" s="17"/>
      <c r="H6" s="17"/>
    </row>
    <row r="7" spans="1:8" x14ac:dyDescent="0.3">
      <c r="A7" s="20" t="str">
        <f>'TTPI 1980 Age'!A1</f>
        <v>Table 1. Demographic Characterisctics, TTPI: 1980</v>
      </c>
      <c r="B7" s="19"/>
      <c r="C7" s="19"/>
      <c r="D7" s="19"/>
      <c r="E7" s="19"/>
      <c r="F7" s="19"/>
      <c r="G7" s="19"/>
      <c r="H7" s="19"/>
    </row>
    <row r="8" spans="1:8" x14ac:dyDescent="0.3">
      <c r="A8" s="20" t="str">
        <f>'HH and Marital'!A1</f>
        <v>Table 2. Household and Marital Characterisctics, TTPI: 1980</v>
      </c>
      <c r="B8" s="19"/>
      <c r="C8" s="19"/>
      <c r="D8" s="19"/>
      <c r="E8" s="19"/>
      <c r="F8" s="19"/>
      <c r="G8" s="19"/>
      <c r="H8" s="19"/>
    </row>
    <row r="9" spans="1:8" x14ac:dyDescent="0.3">
      <c r="A9" s="21" t="str">
        <f>Birthplace!A1</f>
        <v>Table 3. Birthplace and Parental Birthplace, TTPI: 1980</v>
      </c>
      <c r="B9" s="19"/>
      <c r="C9" s="19"/>
      <c r="D9" s="19"/>
      <c r="E9" s="19"/>
      <c r="F9" s="19"/>
      <c r="G9" s="19"/>
      <c r="H9" s="19"/>
    </row>
    <row r="10" spans="1:8" x14ac:dyDescent="0.3">
      <c r="A10" s="20" t="str">
        <f>'Parents'' birthplaces'!A1</f>
        <v>Table 4. Parental Birthplace, TTPI: 1980</v>
      </c>
      <c r="B10" s="19"/>
      <c r="C10" s="19"/>
      <c r="D10" s="19"/>
      <c r="E10" s="19"/>
      <c r="F10" s="19"/>
      <c r="G10" s="19"/>
      <c r="H10" s="19"/>
    </row>
    <row r="11" spans="1:8" x14ac:dyDescent="0.3">
      <c r="A11" s="20" t="str">
        <f>'Ethnicity and Language'!A1</f>
        <v>Table 5. Ethnciity and Language,  TTPI: 1980</v>
      </c>
      <c r="B11" s="19"/>
      <c r="C11" s="19"/>
      <c r="D11" s="19"/>
      <c r="E11" s="19"/>
      <c r="F11" s="19"/>
      <c r="G11" s="19"/>
      <c r="H11" s="19"/>
    </row>
    <row r="12" spans="1:8" x14ac:dyDescent="0.3">
      <c r="A12" s="20" t="str">
        <f>'Residence in 1975'!A1</f>
        <v>Table 6. Residence in 1975, TTPI: 1980</v>
      </c>
      <c r="B12" s="19"/>
      <c r="C12" s="19"/>
      <c r="D12" s="19"/>
      <c r="E12" s="19"/>
      <c r="F12" s="19"/>
      <c r="G12" s="19"/>
      <c r="H12" s="19"/>
    </row>
    <row r="13" spans="1:8" x14ac:dyDescent="0.3">
      <c r="A13" s="20" t="str">
        <f>Schooling!A1</f>
        <v>Table 7. Educational Characterisctics, TTPI: 1980</v>
      </c>
      <c r="B13" s="19"/>
      <c r="C13" s="19"/>
      <c r="D13" s="19"/>
      <c r="E13" s="19"/>
      <c r="F13" s="19"/>
      <c r="G13" s="19"/>
      <c r="H13" s="19"/>
    </row>
    <row r="14" spans="1:8" x14ac:dyDescent="0.3">
      <c r="A14" s="20" t="str">
        <f>'Educa Attn'!A1</f>
        <v>Table 8. Year of Immigration, TTPI: 1980</v>
      </c>
      <c r="B14" s="19"/>
      <c r="C14" s="19"/>
      <c r="D14" s="19"/>
      <c r="E14" s="19"/>
      <c r="F14" s="19"/>
      <c r="G14" s="19"/>
      <c r="H14" s="19"/>
    </row>
    <row r="15" spans="1:8" x14ac:dyDescent="0.3">
      <c r="A15" s="20" t="str">
        <f>'Year of Entry'!A1</f>
        <v>Table 9. Year of Immigration, TTPI: 1980</v>
      </c>
      <c r="B15" s="19"/>
      <c r="C15" s="19"/>
      <c r="D15" s="19"/>
      <c r="E15" s="19"/>
      <c r="F15" s="19"/>
      <c r="G15" s="19"/>
      <c r="H15" s="19"/>
    </row>
    <row r="16" spans="1:8" x14ac:dyDescent="0.3">
      <c r="A16" s="20" t="str">
        <f>'LFP &amp; COW'!A1</f>
        <v>Table 10. Labor Force Characterisctics, TTPI: 1980</v>
      </c>
      <c r="B16" s="19"/>
      <c r="C16" s="19"/>
      <c r="D16" s="19"/>
      <c r="E16" s="19"/>
      <c r="F16" s="19"/>
      <c r="G16" s="19"/>
      <c r="H16" s="19"/>
    </row>
    <row r="17" spans="1:8" x14ac:dyDescent="0.3">
      <c r="A17" s="21" t="str">
        <f>Occupation!A1</f>
        <v>Table 11. Occupataion, TTPI: 1980</v>
      </c>
      <c r="B17" s="19"/>
      <c r="C17" s="19"/>
      <c r="D17" s="19"/>
      <c r="E17" s="19"/>
      <c r="F17" s="19"/>
      <c r="G17" s="19"/>
      <c r="H17" s="19"/>
    </row>
    <row r="18" spans="1:8" x14ac:dyDescent="0.3">
      <c r="A18" s="21" t="str">
        <f>Industry!A1</f>
        <v>Table 12. Industry, TTPI: 1980</v>
      </c>
      <c r="B18" s="19"/>
      <c r="C18" s="19"/>
      <c r="D18" s="19"/>
      <c r="E18" s="19"/>
      <c r="F18" s="19"/>
      <c r="G18" s="19"/>
      <c r="H18" s="19"/>
    </row>
    <row r="19" spans="1:8" x14ac:dyDescent="0.3">
      <c r="A19" s="20" t="str">
        <f>'LFP 1979'!A1</f>
        <v>Table 13. Labor Force Participation in 1979, TTPI: 1980</v>
      </c>
      <c r="B19" s="19"/>
      <c r="C19" s="19"/>
      <c r="D19" s="19"/>
      <c r="E19" s="19"/>
      <c r="F19" s="19"/>
      <c r="G19" s="19"/>
      <c r="H19" s="19"/>
    </row>
    <row r="20" spans="1:8" x14ac:dyDescent="0.3">
      <c r="A20" s="18"/>
      <c r="B20" s="18"/>
      <c r="C20" s="18"/>
      <c r="D20" s="18"/>
      <c r="E20" s="18"/>
      <c r="F20" s="18"/>
      <c r="G20" s="18"/>
      <c r="H20" s="18"/>
    </row>
    <row r="21" spans="1:8" x14ac:dyDescent="0.3">
      <c r="A21" s="18"/>
      <c r="B21" s="18"/>
      <c r="C21" s="18"/>
      <c r="D21" s="18"/>
      <c r="E21" s="18"/>
      <c r="F21" s="18"/>
      <c r="G21" s="18"/>
      <c r="H21" s="18"/>
    </row>
    <row r="22" spans="1:8" x14ac:dyDescent="0.3">
      <c r="A22" s="18"/>
      <c r="B22" s="18"/>
      <c r="C22" s="18"/>
      <c r="D22" s="18"/>
      <c r="E22" s="18"/>
      <c r="F22" s="18"/>
      <c r="G22" s="18"/>
      <c r="H22" s="18"/>
    </row>
    <row r="23" spans="1:8" x14ac:dyDescent="0.3">
      <c r="A23" s="18"/>
      <c r="B23" s="18"/>
      <c r="C23" s="18"/>
      <c r="D23" s="18"/>
      <c r="E23" s="18"/>
      <c r="F23" s="18"/>
      <c r="G23" s="18"/>
      <c r="H23" s="18"/>
    </row>
    <row r="24" spans="1:8" x14ac:dyDescent="0.3">
      <c r="A24" s="18"/>
      <c r="B24" s="18"/>
      <c r="C24" s="18"/>
      <c r="D24" s="18"/>
      <c r="E24" s="18"/>
      <c r="F24" s="18"/>
      <c r="G24" s="18"/>
      <c r="H24" s="18"/>
    </row>
    <row r="25" spans="1:8" x14ac:dyDescent="0.3">
      <c r="A25" s="18"/>
      <c r="B25" s="18"/>
      <c r="C25" s="18"/>
      <c r="D25" s="18"/>
      <c r="E25" s="18"/>
      <c r="F25" s="18"/>
      <c r="G25" s="18"/>
      <c r="H25" s="18"/>
    </row>
    <row r="26" spans="1:8" x14ac:dyDescent="0.3">
      <c r="A26" s="18"/>
      <c r="B26" s="18"/>
      <c r="C26" s="18"/>
      <c r="D26" s="18"/>
      <c r="E26" s="18"/>
      <c r="F26" s="18"/>
      <c r="G26" s="18"/>
      <c r="H26" s="18"/>
    </row>
    <row r="27" spans="1:8" x14ac:dyDescent="0.3">
      <c r="A27" s="18"/>
      <c r="B27" s="18"/>
      <c r="C27" s="18"/>
      <c r="D27" s="18"/>
      <c r="E27" s="18"/>
      <c r="F27" s="18"/>
      <c r="G27" s="18"/>
      <c r="H27" s="18"/>
    </row>
    <row r="28" spans="1:8" x14ac:dyDescent="0.3">
      <c r="A28" s="18"/>
      <c r="B28" s="18"/>
      <c r="C28" s="18"/>
      <c r="D28" s="18"/>
      <c r="E28" s="18"/>
      <c r="F28" s="18"/>
      <c r="G28" s="18"/>
      <c r="H28" s="18"/>
    </row>
    <row r="29" spans="1:8" x14ac:dyDescent="0.3">
      <c r="A29" s="18"/>
      <c r="B29" s="18"/>
      <c r="C29" s="18"/>
      <c r="D29" s="18"/>
      <c r="E29" s="18"/>
      <c r="F29" s="18"/>
      <c r="G29" s="18"/>
      <c r="H29" s="18"/>
    </row>
    <row r="30" spans="1:8" x14ac:dyDescent="0.3">
      <c r="A30" s="18"/>
      <c r="B30" s="18"/>
      <c r="C30" s="18"/>
      <c r="D30" s="18"/>
      <c r="E30" s="18"/>
      <c r="F30" s="18"/>
      <c r="G30" s="18"/>
      <c r="H30" s="18"/>
    </row>
    <row r="31" spans="1:8" x14ac:dyDescent="0.3">
      <c r="A31" s="18"/>
      <c r="B31" s="18"/>
      <c r="C31" s="18"/>
      <c r="D31" s="18"/>
      <c r="E31" s="18"/>
      <c r="F31" s="18"/>
      <c r="G31" s="18"/>
      <c r="H31" s="18"/>
    </row>
    <row r="32" spans="1:8" x14ac:dyDescent="0.3">
      <c r="A32" s="18"/>
      <c r="B32" s="18"/>
      <c r="C32" s="18"/>
      <c r="D32" s="18"/>
      <c r="E32" s="18"/>
      <c r="F32" s="18"/>
      <c r="G32" s="18"/>
      <c r="H32" s="18"/>
    </row>
    <row r="33" spans="1:8" x14ac:dyDescent="0.3">
      <c r="A33" s="18"/>
      <c r="B33" s="18"/>
      <c r="C33" s="18"/>
      <c r="D33" s="18"/>
      <c r="E33" s="18"/>
      <c r="F33" s="18"/>
      <c r="G33" s="18"/>
      <c r="H33" s="18"/>
    </row>
    <row r="34" spans="1:8" x14ac:dyDescent="0.3">
      <c r="A34" s="18"/>
      <c r="B34" s="18"/>
      <c r="C34" s="18"/>
      <c r="D34" s="18"/>
      <c r="E34" s="18"/>
      <c r="F34" s="18"/>
      <c r="G34" s="18"/>
      <c r="H34" s="18"/>
    </row>
    <row r="35" spans="1:8" x14ac:dyDescent="0.3">
      <c r="A35" s="18"/>
      <c r="B35" s="18"/>
      <c r="C35" s="18"/>
      <c r="D35" s="18"/>
      <c r="E35" s="18"/>
      <c r="F35" s="18"/>
      <c r="G35" s="18"/>
      <c r="H35" s="18"/>
    </row>
    <row r="36" spans="1:8" x14ac:dyDescent="0.3">
      <c r="A36" s="18"/>
      <c r="B36" s="18"/>
      <c r="C36" s="18"/>
      <c r="D36" s="18"/>
      <c r="E36" s="18"/>
      <c r="F36" s="18"/>
      <c r="G36" s="18"/>
      <c r="H36" s="18"/>
    </row>
    <row r="37" spans="1:8" x14ac:dyDescent="0.3">
      <c r="A37" s="18"/>
      <c r="B37" s="18"/>
      <c r="C37" s="18"/>
      <c r="D37" s="18"/>
      <c r="E37" s="18"/>
      <c r="F37" s="18"/>
      <c r="G37" s="18"/>
      <c r="H37" s="18"/>
    </row>
    <row r="38" spans="1:8" x14ac:dyDescent="0.3">
      <c r="A38" s="18"/>
      <c r="B38" s="18"/>
      <c r="C38" s="18"/>
      <c r="D38" s="18"/>
      <c r="E38" s="18"/>
      <c r="F38" s="18"/>
      <c r="G38" s="18"/>
      <c r="H38" s="18"/>
    </row>
    <row r="39" spans="1:8" x14ac:dyDescent="0.3">
      <c r="A39" s="18"/>
      <c r="B39" s="18"/>
      <c r="C39" s="18"/>
      <c r="D39" s="18"/>
      <c r="E39" s="18"/>
      <c r="F39" s="18"/>
      <c r="G39" s="18"/>
      <c r="H39" s="18"/>
    </row>
    <row r="40" spans="1:8" x14ac:dyDescent="0.3">
      <c r="A40" s="18"/>
      <c r="B40" s="18"/>
      <c r="C40" s="18"/>
      <c r="D40" s="18"/>
      <c r="E40" s="18"/>
      <c r="F40" s="18"/>
      <c r="G40" s="18"/>
      <c r="H40" s="18"/>
    </row>
    <row r="41" spans="1:8" x14ac:dyDescent="0.3">
      <c r="A41" s="18"/>
      <c r="B41" s="18"/>
      <c r="C41" s="18"/>
      <c r="D41" s="18"/>
      <c r="E41" s="18"/>
      <c r="F41" s="18"/>
      <c r="G41" s="18"/>
      <c r="H41" s="18"/>
    </row>
    <row r="42" spans="1:8" x14ac:dyDescent="0.3">
      <c r="A42" s="18"/>
      <c r="B42" s="18"/>
      <c r="C42" s="18"/>
      <c r="D42" s="18"/>
      <c r="E42" s="18"/>
      <c r="F42" s="18"/>
      <c r="G42" s="18"/>
      <c r="H42" s="18"/>
    </row>
    <row r="43" spans="1:8" x14ac:dyDescent="0.3">
      <c r="A43" s="18"/>
      <c r="B43" s="18"/>
      <c r="C43" s="18"/>
      <c r="D43" s="18"/>
      <c r="E43" s="18"/>
      <c r="F43" s="18"/>
      <c r="G43" s="18"/>
      <c r="H43" s="18"/>
    </row>
    <row r="44" spans="1:8" x14ac:dyDescent="0.3">
      <c r="A44" s="18"/>
      <c r="B44" s="18"/>
      <c r="C44" s="18"/>
      <c r="D44" s="18"/>
      <c r="E44" s="18"/>
      <c r="F44" s="18"/>
      <c r="G44" s="18"/>
      <c r="H44" s="18"/>
    </row>
    <row r="45" spans="1:8" x14ac:dyDescent="0.3">
      <c r="A45" s="18"/>
      <c r="B45" s="18"/>
      <c r="C45" s="18"/>
      <c r="D45" s="18"/>
      <c r="E45" s="18"/>
      <c r="F45" s="18"/>
      <c r="G45" s="18"/>
      <c r="H45" s="18"/>
    </row>
    <row r="46" spans="1:8" x14ac:dyDescent="0.3">
      <c r="A46" s="18"/>
      <c r="B46" s="18"/>
      <c r="C46" s="18"/>
      <c r="D46" s="18"/>
      <c r="E46" s="18"/>
      <c r="F46" s="18"/>
      <c r="G46" s="18"/>
      <c r="H46" s="18"/>
    </row>
  </sheetData>
  <mergeCells count="42">
    <mergeCell ref="A41:H41"/>
    <mergeCell ref="A42:H42"/>
    <mergeCell ref="A43:H43"/>
    <mergeCell ref="A44:H44"/>
    <mergeCell ref="A45:H45"/>
    <mergeCell ref="A46:H46"/>
    <mergeCell ref="A35:H35"/>
    <mergeCell ref="A36:H36"/>
    <mergeCell ref="A37:H37"/>
    <mergeCell ref="A38:H38"/>
    <mergeCell ref="A39:H39"/>
    <mergeCell ref="A40:H40"/>
    <mergeCell ref="A29:H29"/>
    <mergeCell ref="A30:H30"/>
    <mergeCell ref="A31:H31"/>
    <mergeCell ref="A32:H32"/>
    <mergeCell ref="A33:H33"/>
    <mergeCell ref="A34:H34"/>
    <mergeCell ref="A23:H23"/>
    <mergeCell ref="A24:H24"/>
    <mergeCell ref="A25:H25"/>
    <mergeCell ref="A26:H26"/>
    <mergeCell ref="A27:H27"/>
    <mergeCell ref="A28:H28"/>
    <mergeCell ref="A17:H17"/>
    <mergeCell ref="A18:H18"/>
    <mergeCell ref="A19:H19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TTPI 1980 Age'!A1" display="'TTPI 1980 Age'!A1" xr:uid="{4F5A40B7-00C3-49BC-8182-54DD579C1191}"/>
    <hyperlink ref="A8:H8" location="'HH and Marital'!A1" display="'HH and Marital'!A1" xr:uid="{09520626-5B93-420B-90FE-211405213433}"/>
    <hyperlink ref="A9:H9" location="Birthplace!A1" display="Birthplace!A1" xr:uid="{5FCC39BC-207D-4496-B498-B3449035FEFE}"/>
    <hyperlink ref="A10:H10" location="'Parents'' birthplaces'!A1" display="'Parents'' birthplaces'!A1" xr:uid="{5944E6FE-30A7-4A84-AE94-9CDBC10B7D4A}"/>
    <hyperlink ref="A11:H11" location="'Ethnicity and Language'!A1" display="'Ethnicity and Language'!A1" xr:uid="{17E77678-BB37-4C44-9E60-4C3C11638727}"/>
    <hyperlink ref="A12:H12" location="'Residence in 1975'!A1" display="'Residence in 1975'!A1" xr:uid="{25947BC5-5A67-4D6E-B38C-CD7F3F101EB5}"/>
    <hyperlink ref="A13:H13" location="Schooling!A1" display="Schooling!A1" xr:uid="{FC81A1F2-FD8B-4F4D-8FB0-5BABB671742D}"/>
    <hyperlink ref="A14:H14" location="'Educa Attn'!A1" display="'Educa Attn'!A1" xr:uid="{2A5DD247-E7E9-41B4-A27D-980EEA15776A}"/>
    <hyperlink ref="A15:H15" location="'Year of Entry'!A1" display="'Year of Entry'!A1" xr:uid="{C0C416C7-8110-4BB9-A968-9EFF7861E3E3}"/>
    <hyperlink ref="A16:H16" location="'LFP &amp; COW'!A1" display="'LFP &amp; COW'!A1" xr:uid="{C420A9B3-E425-4B71-97CF-DB5698CB2488}"/>
    <hyperlink ref="A17:H17" location="Occupation!A1" display="Occupation!A1" xr:uid="{07DD0C0C-4FDC-4153-AAAE-89FCA1BBA8FB}"/>
    <hyperlink ref="A18:H18" location="Industry!A1" display="Industry!A1" xr:uid="{AF3E0C03-BF20-4166-896C-C3802EC572C0}"/>
    <hyperlink ref="A19:H19" location="'LFP 1979'!A1" display="'LFP 1979'!A1" xr:uid="{DB8DB58B-F539-4B5D-BB59-C62AFE74FF99}"/>
  </hyperlink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14793-DA22-444D-B381-D0FF84DCF54B}">
  <dimension ref="A1:I19"/>
  <sheetViews>
    <sheetView view="pageBreakPreview" zoomScale="125" zoomScaleNormal="100" zoomScaleSheetLayoutView="125" workbookViewId="0">
      <selection activeCell="A2" sqref="A2"/>
    </sheetView>
  </sheetViews>
  <sheetFormatPr defaultColWidth="16.88671875" defaultRowHeight="14.4" x14ac:dyDescent="0.3"/>
  <cols>
    <col min="2" max="9" width="7.44140625" customWidth="1"/>
  </cols>
  <sheetData>
    <row r="1" spans="1:9" s="1" customFormat="1" ht="10.199999999999999" x14ac:dyDescent="0.2">
      <c r="A1" s="1" t="s">
        <v>289</v>
      </c>
    </row>
    <row r="2" spans="1:9" s="1" customFormat="1" ht="10.199999999999999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s="1" customFormat="1" ht="10.199999999999999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s="1" customFormat="1" ht="10.199999999999999" x14ac:dyDescent="0.2">
      <c r="A4" s="1" t="s">
        <v>119</v>
      </c>
    </row>
    <row r="5" spans="1:9" s="1" customFormat="1" ht="10.199999999999999" x14ac:dyDescent="0.2"/>
    <row r="6" spans="1:9" s="1" customFormat="1" ht="10.199999999999999" x14ac:dyDescent="0.2">
      <c r="A6" s="1" t="s">
        <v>120</v>
      </c>
      <c r="B6" s="1">
        <f t="shared" ref="B6:I6" si="0">B7+B8</f>
        <v>113881</v>
      </c>
      <c r="C6" s="1">
        <f t="shared" si="0"/>
        <v>11937</v>
      </c>
      <c r="D6" s="1">
        <f t="shared" si="0"/>
        <v>30668</v>
      </c>
      <c r="E6" s="1">
        <f t="shared" si="0"/>
        <v>71276</v>
      </c>
      <c r="F6" s="1">
        <f t="shared" si="0"/>
        <v>7867</v>
      </c>
      <c r="G6" s="1">
        <f t="shared" si="0"/>
        <v>36052</v>
      </c>
      <c r="H6" s="1">
        <f t="shared" si="0"/>
        <v>21894</v>
      </c>
      <c r="I6" s="1">
        <f t="shared" si="0"/>
        <v>5463</v>
      </c>
    </row>
    <row r="7" spans="1:9" s="1" customFormat="1" ht="10.199999999999999" x14ac:dyDescent="0.2">
      <c r="A7" s="1" t="s">
        <v>121</v>
      </c>
      <c r="B7" s="1">
        <f t="shared" ref="B7:B18" si="1">C7+D7+E7</f>
        <v>112443</v>
      </c>
      <c r="C7" s="1">
        <v>11635</v>
      </c>
      <c r="D7" s="1">
        <v>30138</v>
      </c>
      <c r="E7" s="1">
        <f t="shared" ref="E7:E17" si="2">SUM(F7:I7)</f>
        <v>70670</v>
      </c>
      <c r="F7" s="1">
        <v>7723</v>
      </c>
      <c r="G7" s="1">
        <v>35921</v>
      </c>
      <c r="H7" s="1">
        <v>21642</v>
      </c>
      <c r="I7" s="1">
        <v>5384</v>
      </c>
    </row>
    <row r="8" spans="1:9" s="1" customFormat="1" ht="10.199999999999999" x14ac:dyDescent="0.2">
      <c r="A8" s="1" t="s">
        <v>122</v>
      </c>
      <c r="B8" s="1">
        <f t="shared" si="1"/>
        <v>1438</v>
      </c>
      <c r="C8" s="1">
        <v>302</v>
      </c>
      <c r="D8" s="1">
        <v>530</v>
      </c>
      <c r="E8" s="1">
        <f t="shared" si="2"/>
        <v>606</v>
      </c>
      <c r="F8" s="1">
        <f>SUM(F9:F17)</f>
        <v>144</v>
      </c>
      <c r="G8" s="1">
        <v>131</v>
      </c>
      <c r="H8" s="1">
        <v>252</v>
      </c>
      <c r="I8" s="1">
        <v>79</v>
      </c>
    </row>
    <row r="9" spans="1:9" s="1" customFormat="1" ht="10.199999999999999" x14ac:dyDescent="0.2">
      <c r="A9" s="1" t="s">
        <v>123</v>
      </c>
      <c r="B9" s="1">
        <f t="shared" si="1"/>
        <v>523</v>
      </c>
      <c r="C9" s="1">
        <v>120</v>
      </c>
      <c r="D9" s="1">
        <v>144</v>
      </c>
      <c r="E9" s="1">
        <f t="shared" si="2"/>
        <v>259</v>
      </c>
      <c r="F9" s="1">
        <v>48</v>
      </c>
      <c r="G9" s="1">
        <v>44</v>
      </c>
      <c r="H9" s="1">
        <v>107</v>
      </c>
      <c r="I9" s="1">
        <v>60</v>
      </c>
    </row>
    <row r="10" spans="1:9" s="1" customFormat="1" ht="10.199999999999999" x14ac:dyDescent="0.2">
      <c r="A10" s="1" t="s">
        <v>124</v>
      </c>
      <c r="B10" s="1">
        <f t="shared" si="1"/>
        <v>170</v>
      </c>
      <c r="C10" s="1">
        <v>18</v>
      </c>
      <c r="D10" s="1">
        <v>48</v>
      </c>
      <c r="E10" s="1">
        <f t="shared" si="2"/>
        <v>104</v>
      </c>
      <c r="F10" s="1">
        <v>36</v>
      </c>
      <c r="G10" s="1">
        <v>35</v>
      </c>
      <c r="H10" s="1">
        <v>28</v>
      </c>
      <c r="I10" s="1">
        <v>5</v>
      </c>
    </row>
    <row r="11" spans="1:9" s="1" customFormat="1" ht="10.199999999999999" x14ac:dyDescent="0.2">
      <c r="A11" s="1" t="s">
        <v>125</v>
      </c>
      <c r="B11" s="1">
        <f t="shared" si="1"/>
        <v>170</v>
      </c>
      <c r="C11" s="1">
        <v>38</v>
      </c>
      <c r="D11" s="1">
        <v>61</v>
      </c>
      <c r="E11" s="1">
        <f t="shared" si="2"/>
        <v>71</v>
      </c>
      <c r="F11" s="1">
        <v>20</v>
      </c>
      <c r="G11" s="1">
        <v>22</v>
      </c>
      <c r="H11" s="1">
        <v>26</v>
      </c>
      <c r="I11" s="1">
        <v>3</v>
      </c>
    </row>
    <row r="12" spans="1:9" s="1" customFormat="1" ht="10.199999999999999" x14ac:dyDescent="0.2">
      <c r="A12" s="1" t="s">
        <v>127</v>
      </c>
      <c r="B12" s="1">
        <f t="shared" si="1"/>
        <v>74</v>
      </c>
      <c r="C12" s="1">
        <v>28</v>
      </c>
      <c r="D12" s="1">
        <v>24</v>
      </c>
      <c r="E12" s="1">
        <f t="shared" si="2"/>
        <v>22</v>
      </c>
      <c r="F12" s="1">
        <v>11</v>
      </c>
      <c r="G12" s="1">
        <v>3</v>
      </c>
      <c r="H12" s="1">
        <v>6</v>
      </c>
      <c r="I12" s="1">
        <v>2</v>
      </c>
    </row>
    <row r="13" spans="1:9" s="1" customFormat="1" ht="10.199999999999999" x14ac:dyDescent="0.2">
      <c r="A13" s="1" t="s">
        <v>126</v>
      </c>
      <c r="B13" s="1">
        <f t="shared" si="1"/>
        <v>123</v>
      </c>
      <c r="C13" s="1">
        <v>48</v>
      </c>
      <c r="D13" s="1">
        <v>46</v>
      </c>
      <c r="E13" s="1">
        <f t="shared" si="2"/>
        <v>29</v>
      </c>
      <c r="F13" s="1">
        <v>3</v>
      </c>
      <c r="G13" s="1">
        <v>4</v>
      </c>
      <c r="H13" s="1">
        <v>20</v>
      </c>
      <c r="I13" s="1">
        <v>2</v>
      </c>
    </row>
    <row r="14" spans="1:9" s="1" customFormat="1" ht="10.199999999999999" x14ac:dyDescent="0.2">
      <c r="A14" s="9" t="s">
        <v>128</v>
      </c>
      <c r="B14" s="1">
        <f t="shared" si="1"/>
        <v>85</v>
      </c>
      <c r="C14" s="1">
        <v>8</v>
      </c>
      <c r="D14" s="1">
        <v>40</v>
      </c>
      <c r="E14" s="1">
        <f t="shared" si="2"/>
        <v>37</v>
      </c>
      <c r="F14" s="1">
        <v>7</v>
      </c>
      <c r="G14" s="1">
        <v>12</v>
      </c>
      <c r="H14" s="1">
        <v>16</v>
      </c>
      <c r="I14" s="1">
        <v>2</v>
      </c>
    </row>
    <row r="15" spans="1:9" s="1" customFormat="1" ht="10.199999999999999" x14ac:dyDescent="0.2">
      <c r="A15" s="1" t="s">
        <v>129</v>
      </c>
      <c r="B15" s="1">
        <f t="shared" si="1"/>
        <v>182</v>
      </c>
      <c r="C15" s="1">
        <v>31</v>
      </c>
      <c r="D15" s="1">
        <v>106</v>
      </c>
      <c r="E15" s="1">
        <f t="shared" si="2"/>
        <v>45</v>
      </c>
      <c r="F15" s="1">
        <v>10</v>
      </c>
      <c r="G15" s="1">
        <v>7</v>
      </c>
      <c r="H15" s="1">
        <v>25</v>
      </c>
      <c r="I15" s="1">
        <v>3</v>
      </c>
    </row>
    <row r="16" spans="1:9" s="1" customFormat="1" ht="10.199999999999999" x14ac:dyDescent="0.2">
      <c r="A16" s="1" t="s">
        <v>130</v>
      </c>
      <c r="B16" s="1">
        <f t="shared" si="1"/>
        <v>47</v>
      </c>
      <c r="C16" s="1">
        <v>9</v>
      </c>
      <c r="D16" s="1">
        <v>14</v>
      </c>
      <c r="E16" s="1">
        <f t="shared" si="2"/>
        <v>24</v>
      </c>
      <c r="F16" s="1">
        <v>5</v>
      </c>
      <c r="G16" s="1">
        <v>1</v>
      </c>
      <c r="H16" s="1">
        <v>18</v>
      </c>
      <c r="I16" s="1">
        <v>0</v>
      </c>
    </row>
    <row r="17" spans="1:9" s="1" customFormat="1" ht="10.199999999999999" x14ac:dyDescent="0.2">
      <c r="A17" s="1" t="s">
        <v>131</v>
      </c>
      <c r="B17" s="1">
        <f t="shared" si="1"/>
        <v>37</v>
      </c>
      <c r="C17" s="1">
        <v>2</v>
      </c>
      <c r="D17" s="1">
        <v>20</v>
      </c>
      <c r="E17" s="1">
        <f t="shared" si="2"/>
        <v>15</v>
      </c>
      <c r="F17" s="1">
        <v>4</v>
      </c>
      <c r="G17" s="1">
        <v>3</v>
      </c>
      <c r="H17" s="1">
        <v>6</v>
      </c>
      <c r="I17" s="1">
        <v>2</v>
      </c>
    </row>
    <row r="18" spans="1:9" s="1" customFormat="1" ht="10.199999999999999" x14ac:dyDescent="0.2">
      <c r="A18" s="1" t="s">
        <v>275</v>
      </c>
      <c r="B18" s="1">
        <f t="shared" si="1"/>
        <v>0</v>
      </c>
      <c r="C18" s="1">
        <f t="shared" ref="C18:I18" si="3">C6-C7-C8</f>
        <v>0</v>
      </c>
      <c r="D18" s="1">
        <f t="shared" si="3"/>
        <v>0</v>
      </c>
      <c r="E18" s="1">
        <f t="shared" si="3"/>
        <v>0</v>
      </c>
      <c r="F18" s="1">
        <f t="shared" si="3"/>
        <v>0</v>
      </c>
      <c r="G18" s="1">
        <f t="shared" si="3"/>
        <v>0</v>
      </c>
      <c r="H18" s="1">
        <f t="shared" si="3"/>
        <v>0</v>
      </c>
      <c r="I18" s="1">
        <f t="shared" si="3"/>
        <v>0</v>
      </c>
    </row>
    <row r="19" spans="1:9" s="1" customFormat="1" ht="10.199999999999999" x14ac:dyDescent="0.2">
      <c r="A19" s="16" t="s">
        <v>280</v>
      </c>
      <c r="B19" s="16"/>
      <c r="C19" s="16"/>
      <c r="D19" s="16"/>
      <c r="E19" s="16"/>
      <c r="F19" s="16"/>
      <c r="G19" s="16"/>
      <c r="H19" s="16"/>
      <c r="I19" s="16"/>
    </row>
  </sheetData>
  <mergeCells count="2">
    <mergeCell ref="A19:I19"/>
    <mergeCell ref="E2:I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C7B4A-D0F8-41AF-8275-439AC0579DD0}">
  <dimension ref="A1:I6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32.109375" style="1" customWidth="1"/>
    <col min="2" max="9" width="6.77734375" style="1" customWidth="1"/>
    <col min="10" max="14" width="7.88671875" style="1" customWidth="1"/>
    <col min="15" max="16384" width="8.88671875" style="1"/>
  </cols>
  <sheetData>
    <row r="1" spans="1:9" x14ac:dyDescent="0.2">
      <c r="A1" s="1" t="s">
        <v>290</v>
      </c>
    </row>
    <row r="2" spans="1:9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x14ac:dyDescent="0.2">
      <c r="A4" s="1" t="s">
        <v>132</v>
      </c>
    </row>
    <row r="5" spans="1:9" x14ac:dyDescent="0.2">
      <c r="A5" s="1" t="s">
        <v>133</v>
      </c>
      <c r="B5" s="1">
        <f>C5+D5+E5</f>
        <v>59227</v>
      </c>
      <c r="C5" s="1">
        <v>6966</v>
      </c>
      <c r="D5" s="1">
        <v>14659</v>
      </c>
      <c r="E5" s="1">
        <f>SUM(F5:I5)</f>
        <v>37602</v>
      </c>
      <c r="F5" s="1">
        <v>4515</v>
      </c>
      <c r="G5" s="1">
        <v>19198</v>
      </c>
      <c r="H5" s="1">
        <v>11159</v>
      </c>
      <c r="I5" s="1">
        <v>2730</v>
      </c>
    </row>
    <row r="6" spans="1:9" x14ac:dyDescent="0.2">
      <c r="A6" s="1" t="s">
        <v>134</v>
      </c>
      <c r="B6" s="1">
        <f>C6+D6+E6</f>
        <v>17099</v>
      </c>
      <c r="C6" s="1">
        <v>2896</v>
      </c>
      <c r="D6" s="1">
        <v>4405</v>
      </c>
      <c r="E6" s="1">
        <f>SUM(F6:I6)</f>
        <v>9798</v>
      </c>
      <c r="F6" s="1">
        <v>1470</v>
      </c>
      <c r="G6" s="1">
        <v>4532</v>
      </c>
      <c r="H6" s="1">
        <v>3107</v>
      </c>
      <c r="I6" s="1">
        <v>689</v>
      </c>
    </row>
    <row r="7" spans="1:9" x14ac:dyDescent="0.2">
      <c r="A7" s="1" t="s">
        <v>135</v>
      </c>
      <c r="B7" s="10">
        <f t="shared" ref="B7:I7" si="0">B6*100/B5</f>
        <v>28.870278757998886</v>
      </c>
      <c r="C7" s="10">
        <f t="shared" si="0"/>
        <v>41.573356302038469</v>
      </c>
      <c r="D7" s="10">
        <f t="shared" si="0"/>
        <v>30.049798758441913</v>
      </c>
      <c r="E7" s="10">
        <f t="shared" si="0"/>
        <v>26.057124621030795</v>
      </c>
      <c r="F7" s="10">
        <f t="shared" si="0"/>
        <v>32.558139534883722</v>
      </c>
      <c r="G7" s="10">
        <f t="shared" si="0"/>
        <v>23.60662569017606</v>
      </c>
      <c r="H7" s="10">
        <f t="shared" si="0"/>
        <v>27.842996684290707</v>
      </c>
      <c r="I7" s="10">
        <f t="shared" si="0"/>
        <v>25.238095238095237</v>
      </c>
    </row>
    <row r="8" spans="1:9" x14ac:dyDescent="0.2">
      <c r="A8" s="1" t="s">
        <v>136</v>
      </c>
      <c r="B8" s="1">
        <f>C8+D8+E8</f>
        <v>17086</v>
      </c>
      <c r="C8" s="1">
        <v>2888</v>
      </c>
      <c r="D8" s="1">
        <v>4405</v>
      </c>
      <c r="E8" s="1">
        <f>SUM(F8:I8)</f>
        <v>9793</v>
      </c>
      <c r="F8" s="1">
        <v>1469</v>
      </c>
      <c r="G8" s="1">
        <v>4529</v>
      </c>
      <c r="H8" s="1">
        <v>3107</v>
      </c>
      <c r="I8" s="1">
        <v>688</v>
      </c>
    </row>
    <row r="9" spans="1:9" x14ac:dyDescent="0.2">
      <c r="A9" s="1" t="s">
        <v>137</v>
      </c>
      <c r="B9" s="1">
        <f>C9+D9+E9</f>
        <v>14559</v>
      </c>
      <c r="C9" s="1">
        <v>2745</v>
      </c>
      <c r="D9" s="1">
        <v>3694</v>
      </c>
      <c r="E9" s="1">
        <f>SUM(F9:I9)</f>
        <v>8120</v>
      </c>
      <c r="F9" s="1">
        <v>1224</v>
      </c>
      <c r="G9" s="1">
        <v>3581</v>
      </c>
      <c r="H9" s="1">
        <v>2657</v>
      </c>
      <c r="I9" s="1">
        <v>658</v>
      </c>
    </row>
    <row r="10" spans="1:9" x14ac:dyDescent="0.2">
      <c r="A10" s="1" t="s">
        <v>138</v>
      </c>
      <c r="B10" s="1">
        <f>C10+D10+E10</f>
        <v>3729</v>
      </c>
      <c r="C10" s="1">
        <v>941</v>
      </c>
      <c r="D10" s="1">
        <v>790</v>
      </c>
      <c r="E10" s="1">
        <f>SUM(F10:I10)</f>
        <v>1998</v>
      </c>
      <c r="F10" s="1">
        <v>384</v>
      </c>
      <c r="G10" s="1">
        <v>856</v>
      </c>
      <c r="H10" s="1">
        <v>711</v>
      </c>
      <c r="I10" s="1">
        <v>47</v>
      </c>
    </row>
    <row r="11" spans="1:9" x14ac:dyDescent="0.2">
      <c r="A11" s="1" t="s">
        <v>139</v>
      </c>
      <c r="B11" s="1">
        <f>C11+D11+E11</f>
        <v>2527</v>
      </c>
      <c r="C11" s="1">
        <v>143</v>
      </c>
      <c r="D11" s="1">
        <v>711</v>
      </c>
      <c r="E11" s="1">
        <f>SUM(F11:I11)</f>
        <v>1673</v>
      </c>
      <c r="F11" s="1">
        <v>245</v>
      </c>
      <c r="G11" s="1">
        <v>948</v>
      </c>
      <c r="H11" s="1">
        <v>450</v>
      </c>
      <c r="I11" s="1">
        <v>30</v>
      </c>
    </row>
    <row r="12" spans="1:9" x14ac:dyDescent="0.2">
      <c r="A12" s="1" t="s">
        <v>140</v>
      </c>
      <c r="B12" s="10">
        <f t="shared" ref="B12:I12" si="1">B11*100/B8</f>
        <v>14.789886456748215</v>
      </c>
      <c r="C12" s="10">
        <f t="shared" si="1"/>
        <v>4.9515235457063715</v>
      </c>
      <c r="D12" s="10">
        <f t="shared" si="1"/>
        <v>16.140749148694667</v>
      </c>
      <c r="E12" s="10">
        <f t="shared" si="1"/>
        <v>17.083631165117943</v>
      </c>
      <c r="F12" s="10">
        <f t="shared" si="1"/>
        <v>16.678012253233494</v>
      </c>
      <c r="G12" s="10">
        <f t="shared" si="1"/>
        <v>20.931773018326343</v>
      </c>
      <c r="H12" s="10">
        <f t="shared" si="1"/>
        <v>14.48342452526553</v>
      </c>
      <c r="I12" s="10">
        <f t="shared" si="1"/>
        <v>4.3604651162790695</v>
      </c>
    </row>
    <row r="13" spans="1:9" x14ac:dyDescent="0.2">
      <c r="A13" s="1" t="s">
        <v>141</v>
      </c>
      <c r="B13" s="1">
        <f>C13+D13+E13</f>
        <v>42128</v>
      </c>
      <c r="C13" s="1">
        <v>4070</v>
      </c>
      <c r="D13" s="1">
        <v>10254</v>
      </c>
      <c r="E13" s="1">
        <f>SUM(F13:I13)</f>
        <v>27804</v>
      </c>
      <c r="F13" s="1">
        <v>3045</v>
      </c>
      <c r="G13" s="1">
        <v>14666</v>
      </c>
      <c r="H13" s="1">
        <v>8052</v>
      </c>
      <c r="I13" s="1">
        <v>2041</v>
      </c>
    </row>
    <row r="14" spans="1:9" x14ac:dyDescent="0.2">
      <c r="A14" s="1" t="s">
        <v>142</v>
      </c>
      <c r="B14" s="1">
        <f>C14+D14+E14</f>
        <v>13767</v>
      </c>
      <c r="C14" s="1">
        <v>2158</v>
      </c>
      <c r="D14" s="1">
        <v>2358</v>
      </c>
      <c r="E14" s="1">
        <f>SUM(F14:I14)</f>
        <v>9251</v>
      </c>
      <c r="F14" s="1">
        <v>480</v>
      </c>
      <c r="G14" s="1">
        <v>4308</v>
      </c>
      <c r="H14" s="1">
        <v>3815</v>
      </c>
      <c r="I14" s="1">
        <v>648</v>
      </c>
    </row>
    <row r="16" spans="1:9" x14ac:dyDescent="0.2">
      <c r="A16" s="1" t="s">
        <v>143</v>
      </c>
      <c r="B16" s="1">
        <f t="shared" ref="B16:I17" si="2">B5-B27</f>
        <v>29585</v>
      </c>
      <c r="C16" s="1">
        <f t="shared" si="2"/>
        <v>3622</v>
      </c>
      <c r="D16" s="1">
        <f t="shared" si="2"/>
        <v>7370</v>
      </c>
      <c r="E16" s="1">
        <f t="shared" si="2"/>
        <v>18593</v>
      </c>
      <c r="F16" s="1">
        <f t="shared" si="2"/>
        <v>2267</v>
      </c>
      <c r="G16" s="1">
        <f t="shared" si="2"/>
        <v>9339</v>
      </c>
      <c r="H16" s="1">
        <f t="shared" si="2"/>
        <v>5590</v>
      </c>
      <c r="I16" s="1">
        <f t="shared" si="2"/>
        <v>1397</v>
      </c>
    </row>
    <row r="17" spans="1:9" x14ac:dyDescent="0.2">
      <c r="A17" s="1" t="s">
        <v>134</v>
      </c>
      <c r="B17" s="1">
        <f t="shared" si="2"/>
        <v>12079</v>
      </c>
      <c r="C17" s="1">
        <f t="shared" si="2"/>
        <v>1904</v>
      </c>
      <c r="D17" s="1">
        <f t="shared" si="2"/>
        <v>3294</v>
      </c>
      <c r="E17" s="1">
        <f t="shared" si="2"/>
        <v>6881</v>
      </c>
      <c r="F17" s="1">
        <f t="shared" si="2"/>
        <v>1054</v>
      </c>
      <c r="G17" s="1">
        <f t="shared" si="2"/>
        <v>3085</v>
      </c>
      <c r="H17" s="1">
        <f t="shared" si="2"/>
        <v>2174</v>
      </c>
      <c r="I17" s="1">
        <f t="shared" si="2"/>
        <v>568</v>
      </c>
    </row>
    <row r="18" spans="1:9" x14ac:dyDescent="0.2">
      <c r="A18" s="1" t="s">
        <v>135</v>
      </c>
      <c r="B18" s="10">
        <f t="shared" ref="B18:I18" si="3">B17*100/B16</f>
        <v>40.828122359303698</v>
      </c>
      <c r="C18" s="10">
        <f t="shared" si="3"/>
        <v>52.567642186637215</v>
      </c>
      <c r="D18" s="10">
        <f t="shared" si="3"/>
        <v>44.694708276797826</v>
      </c>
      <c r="E18" s="10">
        <f t="shared" si="3"/>
        <v>37.008551605442911</v>
      </c>
      <c r="F18" s="10">
        <f t="shared" si="3"/>
        <v>46.493162770180852</v>
      </c>
      <c r="G18" s="10">
        <f t="shared" si="3"/>
        <v>33.033515365670844</v>
      </c>
      <c r="H18" s="10">
        <f t="shared" si="3"/>
        <v>38.890876565295173</v>
      </c>
      <c r="I18" s="10">
        <f t="shared" si="3"/>
        <v>40.658554044380814</v>
      </c>
    </row>
    <row r="19" spans="1:9" x14ac:dyDescent="0.2">
      <c r="A19" s="1" t="s">
        <v>136</v>
      </c>
      <c r="B19" s="1">
        <f t="shared" ref="B19:I22" si="4">B8-B30</f>
        <v>12073</v>
      </c>
      <c r="C19" s="1">
        <f t="shared" si="4"/>
        <v>1902</v>
      </c>
      <c r="D19" s="1">
        <f t="shared" si="4"/>
        <v>3294</v>
      </c>
      <c r="E19" s="1">
        <f t="shared" si="4"/>
        <v>6877</v>
      </c>
      <c r="F19" s="1">
        <f t="shared" si="4"/>
        <v>1053</v>
      </c>
      <c r="G19" s="1">
        <f t="shared" si="4"/>
        <v>3083</v>
      </c>
      <c r="H19" s="1">
        <f t="shared" si="4"/>
        <v>2174</v>
      </c>
      <c r="I19" s="1">
        <f t="shared" si="4"/>
        <v>567</v>
      </c>
    </row>
    <row r="20" spans="1:9" x14ac:dyDescent="0.2">
      <c r="A20" s="1" t="s">
        <v>137</v>
      </c>
      <c r="B20" s="1">
        <f t="shared" si="4"/>
        <v>10617</v>
      </c>
      <c r="C20" s="1">
        <f t="shared" si="4"/>
        <v>1810</v>
      </c>
      <c r="D20" s="1">
        <f t="shared" si="4"/>
        <v>2839</v>
      </c>
      <c r="E20" s="1">
        <f t="shared" si="4"/>
        <v>5968</v>
      </c>
      <c r="F20" s="1">
        <f t="shared" si="4"/>
        <v>910</v>
      </c>
      <c r="G20" s="1">
        <f t="shared" si="4"/>
        <v>2562</v>
      </c>
      <c r="H20" s="1">
        <f t="shared" si="4"/>
        <v>1938</v>
      </c>
      <c r="I20" s="1">
        <f t="shared" si="4"/>
        <v>558</v>
      </c>
    </row>
    <row r="21" spans="1:9" x14ac:dyDescent="0.2">
      <c r="A21" s="1" t="s">
        <v>138</v>
      </c>
      <c r="B21" s="1">
        <f t="shared" si="4"/>
        <v>2762</v>
      </c>
      <c r="C21" s="1">
        <f t="shared" si="4"/>
        <v>591</v>
      </c>
      <c r="D21" s="1">
        <f t="shared" si="4"/>
        <v>623</v>
      </c>
      <c r="E21" s="1">
        <f t="shared" si="4"/>
        <v>1548</v>
      </c>
      <c r="F21" s="1">
        <f t="shared" si="4"/>
        <v>280</v>
      </c>
      <c r="G21" s="1">
        <f t="shared" si="4"/>
        <v>706</v>
      </c>
      <c r="H21" s="1">
        <f t="shared" si="4"/>
        <v>526</v>
      </c>
      <c r="I21" s="1">
        <f t="shared" si="4"/>
        <v>36</v>
      </c>
    </row>
    <row r="22" spans="1:9" x14ac:dyDescent="0.2">
      <c r="A22" s="1" t="s">
        <v>139</v>
      </c>
      <c r="B22" s="1">
        <f t="shared" si="4"/>
        <v>1456</v>
      </c>
      <c r="C22" s="1">
        <f t="shared" si="4"/>
        <v>92</v>
      </c>
      <c r="D22" s="1">
        <f t="shared" si="4"/>
        <v>455</v>
      </c>
      <c r="E22" s="1">
        <f t="shared" si="4"/>
        <v>909</v>
      </c>
      <c r="F22" s="1">
        <f t="shared" si="4"/>
        <v>143</v>
      </c>
      <c r="G22" s="1">
        <f t="shared" si="4"/>
        <v>521</v>
      </c>
      <c r="H22" s="1">
        <f t="shared" si="4"/>
        <v>236</v>
      </c>
      <c r="I22" s="1">
        <f t="shared" si="4"/>
        <v>9</v>
      </c>
    </row>
    <row r="23" spans="1:9" x14ac:dyDescent="0.2">
      <c r="A23" s="1" t="s">
        <v>140</v>
      </c>
      <c r="B23" s="10">
        <f t="shared" ref="B23:I23" si="5">B22*100/B19</f>
        <v>12.059968524807422</v>
      </c>
      <c r="C23" s="10">
        <f t="shared" si="5"/>
        <v>4.8370136698212409</v>
      </c>
      <c r="D23" s="10">
        <f t="shared" si="5"/>
        <v>13.812993321190042</v>
      </c>
      <c r="E23" s="10">
        <f t="shared" si="5"/>
        <v>13.21797295332267</v>
      </c>
      <c r="F23" s="10">
        <f t="shared" si="5"/>
        <v>13.580246913580247</v>
      </c>
      <c r="G23" s="10">
        <f t="shared" si="5"/>
        <v>16.89912422964645</v>
      </c>
      <c r="H23" s="10">
        <f t="shared" si="5"/>
        <v>10.855565777368906</v>
      </c>
      <c r="I23" s="10">
        <f t="shared" si="5"/>
        <v>1.5873015873015872</v>
      </c>
    </row>
    <row r="24" spans="1:9" x14ac:dyDescent="0.2">
      <c r="A24" s="1" t="s">
        <v>141</v>
      </c>
      <c r="B24" s="1">
        <f t="shared" ref="B24:I25" si="6">B13-B35</f>
        <v>17476</v>
      </c>
      <c r="C24" s="1">
        <f t="shared" si="6"/>
        <v>1718</v>
      </c>
      <c r="D24" s="1">
        <f t="shared" si="6"/>
        <v>3776</v>
      </c>
      <c r="E24" s="1">
        <f t="shared" si="6"/>
        <v>11982</v>
      </c>
      <c r="F24" s="1">
        <f t="shared" si="6"/>
        <v>1213</v>
      </c>
      <c r="G24" s="1">
        <f t="shared" si="6"/>
        <v>6524</v>
      </c>
      <c r="H24" s="1">
        <f t="shared" si="6"/>
        <v>3416</v>
      </c>
      <c r="I24" s="1">
        <f t="shared" si="6"/>
        <v>829</v>
      </c>
    </row>
    <row r="25" spans="1:9" x14ac:dyDescent="0.2">
      <c r="A25" s="1" t="s">
        <v>142</v>
      </c>
      <c r="B25" s="1">
        <f t="shared" si="6"/>
        <v>7518</v>
      </c>
      <c r="C25" s="1">
        <f t="shared" si="6"/>
        <v>872</v>
      </c>
      <c r="D25" s="1">
        <f t="shared" si="6"/>
        <v>1303</v>
      </c>
      <c r="E25" s="1">
        <f t="shared" si="6"/>
        <v>5343</v>
      </c>
      <c r="F25" s="1">
        <f t="shared" si="6"/>
        <v>204</v>
      </c>
      <c r="G25" s="1">
        <f t="shared" si="6"/>
        <v>2387</v>
      </c>
      <c r="H25" s="1">
        <f t="shared" si="6"/>
        <v>2126</v>
      </c>
      <c r="I25" s="1">
        <f t="shared" si="6"/>
        <v>626</v>
      </c>
    </row>
    <row r="27" spans="1:9" x14ac:dyDescent="0.2">
      <c r="A27" s="1" t="s">
        <v>144</v>
      </c>
      <c r="B27" s="1">
        <f>C27+D27+E27</f>
        <v>29642</v>
      </c>
      <c r="C27" s="1">
        <v>3344</v>
      </c>
      <c r="D27" s="1">
        <v>7289</v>
      </c>
      <c r="E27" s="1">
        <f>SUM(F27:I27)</f>
        <v>19009</v>
      </c>
      <c r="F27" s="1">
        <v>2248</v>
      </c>
      <c r="G27" s="1">
        <v>9859</v>
      </c>
      <c r="H27" s="1">
        <v>5569</v>
      </c>
      <c r="I27" s="1">
        <v>1333</v>
      </c>
    </row>
    <row r="28" spans="1:9" x14ac:dyDescent="0.2">
      <c r="A28" s="1" t="s">
        <v>134</v>
      </c>
      <c r="B28" s="1">
        <f>C28+D28+E28</f>
        <v>5020</v>
      </c>
      <c r="C28" s="1">
        <v>992</v>
      </c>
      <c r="D28" s="1">
        <v>1111</v>
      </c>
      <c r="E28" s="1">
        <f>SUM(F28:I28)</f>
        <v>2917</v>
      </c>
      <c r="F28" s="1">
        <v>416</v>
      </c>
      <c r="G28" s="1">
        <v>1447</v>
      </c>
      <c r="H28" s="1">
        <v>933</v>
      </c>
      <c r="I28" s="1">
        <v>121</v>
      </c>
    </row>
    <row r="29" spans="1:9" x14ac:dyDescent="0.2">
      <c r="A29" s="1" t="s">
        <v>135</v>
      </c>
      <c r="B29" s="12">
        <f t="shared" ref="B29:I29" si="7">B28*100/B27</f>
        <v>16.935429458201202</v>
      </c>
      <c r="C29" s="12">
        <f t="shared" si="7"/>
        <v>29.665071770334929</v>
      </c>
      <c r="D29" s="12">
        <f t="shared" si="7"/>
        <v>15.24214569899849</v>
      </c>
      <c r="E29" s="12">
        <f t="shared" si="7"/>
        <v>15.345362722920722</v>
      </c>
      <c r="F29" s="12">
        <f t="shared" si="7"/>
        <v>18.505338078291814</v>
      </c>
      <c r="G29" s="12">
        <f t="shared" si="7"/>
        <v>14.676944923420224</v>
      </c>
      <c r="H29" s="12">
        <f t="shared" si="7"/>
        <v>16.753456634943436</v>
      </c>
      <c r="I29" s="12">
        <f t="shared" si="7"/>
        <v>9.077269317329332</v>
      </c>
    </row>
    <row r="30" spans="1:9" x14ac:dyDescent="0.2">
      <c r="A30" s="1" t="s">
        <v>136</v>
      </c>
      <c r="B30" s="1">
        <f>C30+D30+E30</f>
        <v>5013</v>
      </c>
      <c r="C30" s="1">
        <v>986</v>
      </c>
      <c r="D30" s="1">
        <v>1111</v>
      </c>
      <c r="E30" s="1">
        <f>SUM(F30:I30)</f>
        <v>2916</v>
      </c>
      <c r="F30" s="1">
        <v>416</v>
      </c>
      <c r="G30" s="1">
        <v>1446</v>
      </c>
      <c r="H30" s="1">
        <v>933</v>
      </c>
      <c r="I30" s="1">
        <v>121</v>
      </c>
    </row>
    <row r="31" spans="1:9" x14ac:dyDescent="0.2">
      <c r="A31" s="1" t="s">
        <v>137</v>
      </c>
      <c r="B31" s="1">
        <f>C31+D31+E31</f>
        <v>3942</v>
      </c>
      <c r="C31" s="1">
        <v>935</v>
      </c>
      <c r="D31" s="1">
        <v>855</v>
      </c>
      <c r="E31" s="1">
        <f>SUM(F31:I31)</f>
        <v>2152</v>
      </c>
      <c r="F31" s="1">
        <v>314</v>
      </c>
      <c r="G31" s="1">
        <v>1019</v>
      </c>
      <c r="H31" s="1">
        <v>719</v>
      </c>
      <c r="I31" s="1">
        <v>100</v>
      </c>
    </row>
    <row r="32" spans="1:9" x14ac:dyDescent="0.2">
      <c r="A32" s="1" t="s">
        <v>138</v>
      </c>
      <c r="B32" s="1">
        <f>C32+D32+E32</f>
        <v>967</v>
      </c>
      <c r="C32" s="1">
        <v>350</v>
      </c>
      <c r="D32" s="1">
        <v>167</v>
      </c>
      <c r="E32" s="1">
        <f>SUM(F32:I32)</f>
        <v>450</v>
      </c>
      <c r="F32" s="1">
        <v>104</v>
      </c>
      <c r="G32" s="1">
        <v>150</v>
      </c>
      <c r="H32" s="1">
        <v>185</v>
      </c>
      <c r="I32" s="1">
        <v>11</v>
      </c>
    </row>
    <row r="33" spans="1:9" x14ac:dyDescent="0.2">
      <c r="A33" s="1" t="s">
        <v>139</v>
      </c>
      <c r="B33" s="1">
        <f>C33+D33+E33</f>
        <v>1071</v>
      </c>
      <c r="C33" s="1">
        <v>51</v>
      </c>
      <c r="D33" s="1">
        <v>256</v>
      </c>
      <c r="E33" s="1">
        <f>SUM(F33:I33)</f>
        <v>764</v>
      </c>
      <c r="F33" s="1">
        <v>102</v>
      </c>
      <c r="G33" s="1">
        <v>427</v>
      </c>
      <c r="H33" s="1">
        <v>214</v>
      </c>
      <c r="I33" s="1">
        <v>21</v>
      </c>
    </row>
    <row r="34" spans="1:9" x14ac:dyDescent="0.2">
      <c r="A34" s="1" t="s">
        <v>140</v>
      </c>
      <c r="B34" s="12">
        <f t="shared" ref="B34:I34" si="8">B33*100/B30</f>
        <v>21.364452423698385</v>
      </c>
      <c r="C34" s="12">
        <f t="shared" si="8"/>
        <v>5.1724137931034484</v>
      </c>
      <c r="D34" s="12">
        <f t="shared" si="8"/>
        <v>23.042304230423042</v>
      </c>
      <c r="E34" s="12">
        <f t="shared" si="8"/>
        <v>26.200274348422496</v>
      </c>
      <c r="F34" s="12">
        <f t="shared" si="8"/>
        <v>24.51923076923077</v>
      </c>
      <c r="G34" s="12">
        <f t="shared" si="8"/>
        <v>29.529737206085755</v>
      </c>
      <c r="H34" s="12">
        <f t="shared" si="8"/>
        <v>22.936763129689176</v>
      </c>
      <c r="I34" s="12">
        <f t="shared" si="8"/>
        <v>17.355371900826448</v>
      </c>
    </row>
    <row r="35" spans="1:9" x14ac:dyDescent="0.2">
      <c r="A35" s="1" t="s">
        <v>141</v>
      </c>
      <c r="B35" s="1">
        <f>C35+D35+E35</f>
        <v>24652</v>
      </c>
      <c r="C35" s="1">
        <v>2352</v>
      </c>
      <c r="D35" s="1">
        <v>6478</v>
      </c>
      <c r="E35" s="1">
        <f>SUM(F35:I35)</f>
        <v>15822</v>
      </c>
      <c r="F35" s="1">
        <v>1832</v>
      </c>
      <c r="G35" s="1">
        <v>8142</v>
      </c>
      <c r="H35" s="1">
        <v>4636</v>
      </c>
      <c r="I35" s="1">
        <v>1212</v>
      </c>
    </row>
    <row r="36" spans="1:9" x14ac:dyDescent="0.2">
      <c r="A36" s="1" t="s">
        <v>142</v>
      </c>
      <c r="B36" s="1">
        <f>C36+D36+E36</f>
        <v>6249</v>
      </c>
      <c r="C36" s="1">
        <v>1286</v>
      </c>
      <c r="D36" s="1">
        <v>1055</v>
      </c>
      <c r="E36" s="1">
        <f>SUM(F36:I36)</f>
        <v>3908</v>
      </c>
      <c r="F36" s="1">
        <v>276</v>
      </c>
      <c r="G36" s="1">
        <v>1921</v>
      </c>
      <c r="H36" s="1">
        <v>1689</v>
      </c>
      <c r="I36" s="1">
        <v>22</v>
      </c>
    </row>
    <row r="38" spans="1:9" x14ac:dyDescent="0.2">
      <c r="A38" s="1" t="s">
        <v>145</v>
      </c>
    </row>
    <row r="40" spans="1:9" x14ac:dyDescent="0.2">
      <c r="A40" s="1" t="s">
        <v>146</v>
      </c>
      <c r="B40" s="1">
        <f t="shared" ref="B40:B46" si="9">C40+D40+E40</f>
        <v>14559</v>
      </c>
      <c r="C40" s="1">
        <f>SUM(C41:C46)</f>
        <v>2745</v>
      </c>
      <c r="D40" s="1">
        <f>SUM(D41:D46)</f>
        <v>3694</v>
      </c>
      <c r="E40" s="1">
        <f t="shared" ref="E40:E46" si="10">SUM(F40:I40)</f>
        <v>8120</v>
      </c>
      <c r="F40" s="1">
        <f>SUM(F41:F46)</f>
        <v>1224</v>
      </c>
      <c r="G40" s="1">
        <f>SUM(G41:G46)</f>
        <v>3581</v>
      </c>
      <c r="H40" s="1">
        <f>SUM(H41:H46)</f>
        <v>2657</v>
      </c>
      <c r="I40" s="1">
        <f>SUM(I41:I46)</f>
        <v>658</v>
      </c>
    </row>
    <row r="41" spans="1:9" x14ac:dyDescent="0.2">
      <c r="A41" s="1" t="s">
        <v>147</v>
      </c>
      <c r="B41" s="1">
        <f t="shared" si="9"/>
        <v>4888</v>
      </c>
      <c r="C41" s="1">
        <v>1016</v>
      </c>
      <c r="D41" s="1">
        <v>1631</v>
      </c>
      <c r="E41" s="1">
        <f t="shared" si="10"/>
        <v>2241</v>
      </c>
      <c r="F41" s="1">
        <v>288</v>
      </c>
      <c r="G41" s="1">
        <v>1043</v>
      </c>
      <c r="H41" s="1">
        <v>808</v>
      </c>
      <c r="I41" s="1">
        <v>102</v>
      </c>
    </row>
    <row r="42" spans="1:9" x14ac:dyDescent="0.2">
      <c r="A42" s="1" t="s">
        <v>148</v>
      </c>
      <c r="B42" s="1">
        <f t="shared" si="9"/>
        <v>840</v>
      </c>
      <c r="C42" s="1">
        <v>114</v>
      </c>
      <c r="D42" s="1">
        <v>208</v>
      </c>
      <c r="E42" s="1">
        <f t="shared" si="10"/>
        <v>518</v>
      </c>
      <c r="F42" s="1">
        <v>130</v>
      </c>
      <c r="G42" s="1">
        <v>247</v>
      </c>
      <c r="H42" s="1">
        <v>127</v>
      </c>
      <c r="I42" s="1">
        <v>14</v>
      </c>
    </row>
    <row r="43" spans="1:9" x14ac:dyDescent="0.2">
      <c r="A43" s="1" t="s">
        <v>149</v>
      </c>
      <c r="B43" s="1">
        <f t="shared" si="9"/>
        <v>7579</v>
      </c>
      <c r="C43" s="1">
        <v>1449</v>
      </c>
      <c r="D43" s="1">
        <v>1601</v>
      </c>
      <c r="E43" s="1">
        <f t="shared" si="10"/>
        <v>4529</v>
      </c>
      <c r="F43" s="1">
        <v>701</v>
      </c>
      <c r="G43" s="1">
        <v>1834</v>
      </c>
      <c r="H43" s="1">
        <v>1475</v>
      </c>
      <c r="I43" s="1">
        <v>519</v>
      </c>
    </row>
    <row r="44" spans="1:9" x14ac:dyDescent="0.2">
      <c r="A44" s="1" t="s">
        <v>150</v>
      </c>
      <c r="B44" s="1">
        <f t="shared" si="9"/>
        <v>493</v>
      </c>
      <c r="C44" s="1">
        <v>86</v>
      </c>
      <c r="D44" s="1">
        <v>144</v>
      </c>
      <c r="E44" s="1">
        <f t="shared" si="10"/>
        <v>263</v>
      </c>
      <c r="F44" s="1">
        <v>40</v>
      </c>
      <c r="G44" s="1">
        <v>61</v>
      </c>
      <c r="H44" s="1">
        <v>151</v>
      </c>
      <c r="I44" s="1">
        <v>11</v>
      </c>
    </row>
    <row r="45" spans="1:9" x14ac:dyDescent="0.2">
      <c r="A45" s="1" t="s">
        <v>151</v>
      </c>
      <c r="B45" s="1">
        <f t="shared" si="9"/>
        <v>26</v>
      </c>
      <c r="C45" s="1">
        <v>0</v>
      </c>
      <c r="D45" s="1">
        <v>12</v>
      </c>
      <c r="E45" s="1">
        <f t="shared" si="10"/>
        <v>14</v>
      </c>
      <c r="F45" s="1">
        <v>0</v>
      </c>
      <c r="G45" s="1">
        <v>2</v>
      </c>
      <c r="H45" s="1">
        <v>6</v>
      </c>
      <c r="I45" s="1">
        <v>6</v>
      </c>
    </row>
    <row r="46" spans="1:9" x14ac:dyDescent="0.2">
      <c r="A46" s="1" t="s">
        <v>152</v>
      </c>
      <c r="B46" s="1">
        <f t="shared" si="9"/>
        <v>733</v>
      </c>
      <c r="C46" s="1">
        <v>80</v>
      </c>
      <c r="D46" s="1">
        <v>98</v>
      </c>
      <c r="E46" s="1">
        <f t="shared" si="10"/>
        <v>555</v>
      </c>
      <c r="F46" s="1">
        <v>65</v>
      </c>
      <c r="G46" s="1">
        <v>394</v>
      </c>
      <c r="H46" s="1">
        <v>90</v>
      </c>
      <c r="I46" s="1">
        <v>6</v>
      </c>
    </row>
    <row r="48" spans="1:9" x14ac:dyDescent="0.2">
      <c r="A48" s="1" t="s">
        <v>154</v>
      </c>
      <c r="B48" s="1">
        <f t="shared" ref="B48:I54" si="11">B40-B56</f>
        <v>10662</v>
      </c>
      <c r="C48" s="1">
        <f t="shared" si="11"/>
        <v>2155</v>
      </c>
      <c r="D48" s="1">
        <f t="shared" si="11"/>
        <v>2839</v>
      </c>
      <c r="E48" s="1">
        <f t="shared" si="11"/>
        <v>5668</v>
      </c>
      <c r="F48" s="1">
        <f t="shared" si="11"/>
        <v>910</v>
      </c>
      <c r="G48" s="1">
        <f t="shared" si="11"/>
        <v>2562</v>
      </c>
      <c r="H48" s="1">
        <f t="shared" si="11"/>
        <v>1638</v>
      </c>
      <c r="I48" s="1">
        <f t="shared" si="11"/>
        <v>558</v>
      </c>
    </row>
    <row r="49" spans="1:9" x14ac:dyDescent="0.2">
      <c r="A49" s="1" t="s">
        <v>147</v>
      </c>
      <c r="B49" s="1">
        <f t="shared" si="11"/>
        <v>3451</v>
      </c>
      <c r="C49" s="1">
        <f t="shared" si="11"/>
        <v>978</v>
      </c>
      <c r="D49" s="1">
        <f t="shared" si="11"/>
        <v>1212</v>
      </c>
      <c r="E49" s="1">
        <f t="shared" si="11"/>
        <v>1261</v>
      </c>
      <c r="F49" s="1">
        <f t="shared" si="11"/>
        <v>207</v>
      </c>
      <c r="G49" s="1">
        <f t="shared" si="11"/>
        <v>708</v>
      </c>
      <c r="H49" s="1">
        <f t="shared" si="11"/>
        <v>262</v>
      </c>
      <c r="I49" s="1">
        <f t="shared" si="11"/>
        <v>84</v>
      </c>
    </row>
    <row r="50" spans="1:9" x14ac:dyDescent="0.2">
      <c r="A50" s="1" t="s">
        <v>148</v>
      </c>
      <c r="B50" s="1">
        <f t="shared" si="11"/>
        <v>638</v>
      </c>
      <c r="C50" s="1">
        <f t="shared" si="11"/>
        <v>82</v>
      </c>
      <c r="D50" s="1">
        <f t="shared" si="11"/>
        <v>176</v>
      </c>
      <c r="E50" s="1">
        <f t="shared" si="11"/>
        <v>380</v>
      </c>
      <c r="F50" s="1">
        <f t="shared" si="11"/>
        <v>96</v>
      </c>
      <c r="G50" s="1">
        <f t="shared" si="11"/>
        <v>178</v>
      </c>
      <c r="H50" s="1">
        <f t="shared" si="11"/>
        <v>93</v>
      </c>
      <c r="I50" s="1">
        <f t="shared" si="11"/>
        <v>13</v>
      </c>
    </row>
    <row r="51" spans="1:9" x14ac:dyDescent="0.2">
      <c r="A51" s="1" t="s">
        <v>149</v>
      </c>
      <c r="B51" s="1">
        <f t="shared" si="11"/>
        <v>5849</v>
      </c>
      <c r="C51" s="1">
        <f t="shared" si="11"/>
        <v>988</v>
      </c>
      <c r="D51" s="1">
        <f t="shared" si="11"/>
        <v>1281</v>
      </c>
      <c r="E51" s="1">
        <f t="shared" si="11"/>
        <v>3580</v>
      </c>
      <c r="F51" s="1">
        <f t="shared" si="11"/>
        <v>556</v>
      </c>
      <c r="G51" s="1">
        <f t="shared" si="11"/>
        <v>1435</v>
      </c>
      <c r="H51" s="1">
        <f t="shared" si="11"/>
        <v>1142</v>
      </c>
      <c r="I51" s="1">
        <f t="shared" si="11"/>
        <v>447</v>
      </c>
    </row>
    <row r="52" spans="1:9" x14ac:dyDescent="0.2">
      <c r="A52" s="1" t="s">
        <v>150</v>
      </c>
      <c r="B52" s="1">
        <f t="shared" si="11"/>
        <v>346</v>
      </c>
      <c r="C52" s="1">
        <f t="shared" si="11"/>
        <v>76</v>
      </c>
      <c r="D52" s="1">
        <f t="shared" si="11"/>
        <v>107</v>
      </c>
      <c r="E52" s="1">
        <f t="shared" si="11"/>
        <v>163</v>
      </c>
      <c r="F52" s="1">
        <f t="shared" si="11"/>
        <v>24</v>
      </c>
      <c r="G52" s="1">
        <f t="shared" si="11"/>
        <v>36</v>
      </c>
      <c r="H52" s="1">
        <f t="shared" si="11"/>
        <v>97</v>
      </c>
      <c r="I52" s="1">
        <f t="shared" si="11"/>
        <v>6</v>
      </c>
    </row>
    <row r="53" spans="1:9" x14ac:dyDescent="0.2">
      <c r="A53" s="1" t="s">
        <v>151</v>
      </c>
      <c r="B53" s="1">
        <f t="shared" si="11"/>
        <v>11</v>
      </c>
      <c r="C53" s="1">
        <f t="shared" si="11"/>
        <v>0</v>
      </c>
      <c r="D53" s="1">
        <f t="shared" si="11"/>
        <v>4</v>
      </c>
      <c r="E53" s="1">
        <f t="shared" si="11"/>
        <v>7</v>
      </c>
      <c r="F53" s="1">
        <f t="shared" si="11"/>
        <v>0</v>
      </c>
      <c r="G53" s="1">
        <f t="shared" si="11"/>
        <v>1</v>
      </c>
      <c r="H53" s="1">
        <f t="shared" si="11"/>
        <v>4</v>
      </c>
      <c r="I53" s="1">
        <f t="shared" si="11"/>
        <v>2</v>
      </c>
    </row>
    <row r="54" spans="1:9" x14ac:dyDescent="0.2">
      <c r="A54" s="1" t="s">
        <v>152</v>
      </c>
      <c r="B54" s="1">
        <f t="shared" si="11"/>
        <v>367</v>
      </c>
      <c r="C54" s="1">
        <f t="shared" si="11"/>
        <v>31</v>
      </c>
      <c r="D54" s="1">
        <f t="shared" si="11"/>
        <v>59</v>
      </c>
      <c r="E54" s="1">
        <f t="shared" si="11"/>
        <v>277</v>
      </c>
      <c r="F54" s="1">
        <f t="shared" si="11"/>
        <v>27</v>
      </c>
      <c r="G54" s="1">
        <f t="shared" si="11"/>
        <v>204</v>
      </c>
      <c r="H54" s="1">
        <f t="shared" si="11"/>
        <v>40</v>
      </c>
      <c r="I54" s="1">
        <f t="shared" si="11"/>
        <v>6</v>
      </c>
    </row>
    <row r="56" spans="1:9" x14ac:dyDescent="0.2">
      <c r="A56" s="1" t="s">
        <v>153</v>
      </c>
      <c r="B56" s="1">
        <f t="shared" ref="B56:B62" si="12">C56+D56+E56</f>
        <v>3897</v>
      </c>
      <c r="C56" s="1">
        <f>SUM(C57:C62)</f>
        <v>590</v>
      </c>
      <c r="D56" s="1">
        <f>SUM(D57:D62)</f>
        <v>855</v>
      </c>
      <c r="E56" s="1">
        <f t="shared" ref="E56:E62" si="13">SUM(F56:I56)</f>
        <v>2452</v>
      </c>
      <c r="F56" s="1">
        <f>SUM(F57:F62)</f>
        <v>314</v>
      </c>
      <c r="G56" s="1">
        <f>SUM(G57:G62)</f>
        <v>1019</v>
      </c>
      <c r="H56" s="1">
        <f>SUM(H57:H62)</f>
        <v>1019</v>
      </c>
      <c r="I56" s="1">
        <f>SUM(I57:I62)</f>
        <v>100</v>
      </c>
    </row>
    <row r="57" spans="1:9" x14ac:dyDescent="0.2">
      <c r="A57" s="1" t="s">
        <v>147</v>
      </c>
      <c r="B57" s="1">
        <f t="shared" si="12"/>
        <v>1437</v>
      </c>
      <c r="C57" s="1">
        <v>38</v>
      </c>
      <c r="D57" s="1">
        <v>419</v>
      </c>
      <c r="E57" s="1">
        <f t="shared" si="13"/>
        <v>980</v>
      </c>
      <c r="F57" s="1">
        <v>81</v>
      </c>
      <c r="G57" s="1">
        <v>335</v>
      </c>
      <c r="H57" s="1">
        <v>546</v>
      </c>
      <c r="I57" s="1">
        <v>18</v>
      </c>
    </row>
    <row r="58" spans="1:9" x14ac:dyDescent="0.2">
      <c r="A58" s="1" t="s">
        <v>148</v>
      </c>
      <c r="B58" s="1">
        <f t="shared" si="12"/>
        <v>202</v>
      </c>
      <c r="C58" s="1">
        <v>32</v>
      </c>
      <c r="D58" s="1">
        <v>32</v>
      </c>
      <c r="E58" s="1">
        <f t="shared" si="13"/>
        <v>138</v>
      </c>
      <c r="F58" s="1">
        <v>34</v>
      </c>
      <c r="G58" s="1">
        <v>69</v>
      </c>
      <c r="H58" s="1">
        <v>34</v>
      </c>
      <c r="I58" s="1">
        <v>1</v>
      </c>
    </row>
    <row r="59" spans="1:9" x14ac:dyDescent="0.2">
      <c r="A59" s="1" t="s">
        <v>149</v>
      </c>
      <c r="B59" s="1">
        <f t="shared" si="12"/>
        <v>1730</v>
      </c>
      <c r="C59" s="1">
        <v>461</v>
      </c>
      <c r="D59" s="1">
        <v>320</v>
      </c>
      <c r="E59" s="1">
        <f t="shared" si="13"/>
        <v>949</v>
      </c>
      <c r="F59" s="1">
        <v>145</v>
      </c>
      <c r="G59" s="1">
        <v>399</v>
      </c>
      <c r="H59" s="1">
        <v>333</v>
      </c>
      <c r="I59" s="1">
        <v>72</v>
      </c>
    </row>
    <row r="60" spans="1:9" x14ac:dyDescent="0.2">
      <c r="A60" s="1" t="s">
        <v>150</v>
      </c>
      <c r="B60" s="1">
        <f t="shared" si="12"/>
        <v>147</v>
      </c>
      <c r="C60" s="1">
        <v>10</v>
      </c>
      <c r="D60" s="1">
        <v>37</v>
      </c>
      <c r="E60" s="1">
        <f t="shared" si="13"/>
        <v>100</v>
      </c>
      <c r="F60" s="1">
        <v>16</v>
      </c>
      <c r="G60" s="1">
        <v>25</v>
      </c>
      <c r="H60" s="1">
        <v>54</v>
      </c>
      <c r="I60" s="1">
        <v>5</v>
      </c>
    </row>
    <row r="61" spans="1:9" x14ac:dyDescent="0.2">
      <c r="A61" s="1" t="s">
        <v>151</v>
      </c>
      <c r="B61" s="1">
        <f t="shared" si="12"/>
        <v>15</v>
      </c>
      <c r="C61" s="1">
        <v>0</v>
      </c>
      <c r="D61" s="1">
        <v>8</v>
      </c>
      <c r="E61" s="1">
        <f t="shared" si="13"/>
        <v>7</v>
      </c>
      <c r="F61" s="1">
        <v>0</v>
      </c>
      <c r="G61" s="1">
        <v>1</v>
      </c>
      <c r="H61" s="1">
        <v>2</v>
      </c>
      <c r="I61" s="1">
        <v>4</v>
      </c>
    </row>
    <row r="62" spans="1:9" x14ac:dyDescent="0.2">
      <c r="A62" s="1" t="s">
        <v>152</v>
      </c>
      <c r="B62" s="1">
        <f t="shared" si="12"/>
        <v>366</v>
      </c>
      <c r="C62" s="1">
        <v>49</v>
      </c>
      <c r="D62" s="1">
        <v>39</v>
      </c>
      <c r="E62" s="1">
        <f t="shared" si="13"/>
        <v>278</v>
      </c>
      <c r="F62" s="1">
        <v>38</v>
      </c>
      <c r="G62" s="1">
        <v>190</v>
      </c>
      <c r="H62" s="1">
        <v>50</v>
      </c>
      <c r="I62" s="1">
        <v>0</v>
      </c>
    </row>
    <row r="63" spans="1:9" x14ac:dyDescent="0.2">
      <c r="A63" s="16" t="s">
        <v>280</v>
      </c>
      <c r="B63" s="16"/>
      <c r="C63" s="16"/>
      <c r="D63" s="16"/>
      <c r="E63" s="16"/>
      <c r="F63" s="16"/>
      <c r="G63" s="16"/>
      <c r="H63" s="16"/>
      <c r="I63" s="16"/>
    </row>
    <row r="64" spans="1:9" x14ac:dyDescent="0.2">
      <c r="A64" s="13"/>
      <c r="B64" s="13"/>
      <c r="C64" s="13"/>
      <c r="D64" s="13"/>
      <c r="E64" s="13"/>
      <c r="F64" s="13"/>
      <c r="G64" s="13"/>
      <c r="H64" s="13"/>
      <c r="I64" s="13"/>
    </row>
  </sheetData>
  <mergeCells count="2">
    <mergeCell ref="E2:I2"/>
    <mergeCell ref="A63:I63"/>
  </mergeCells>
  <pageMargins left="0.7" right="0.7" top="0.75" bottom="0.75" header="0.3" footer="0.3"/>
  <pageSetup orientation="portrait" r:id="rId1"/>
  <rowBreaks count="3" manualBreakCount="3">
    <brk id="64" max="16383" man="1"/>
    <brk id="130" max="16383" man="1"/>
    <brk id="19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9475B-47C1-4C25-894E-9C1A49A4A9EE}">
  <dimension ref="A1:I66"/>
  <sheetViews>
    <sheetView view="pageBreakPreview" zoomScale="125" zoomScaleNormal="100" zoomScaleSheetLayoutView="125" workbookViewId="0">
      <selection activeCell="A2" sqref="A2"/>
    </sheetView>
  </sheetViews>
  <sheetFormatPr defaultRowHeight="14.4" x14ac:dyDescent="0.3"/>
  <cols>
    <col min="1" max="1" width="28.6640625" customWidth="1"/>
    <col min="2" max="9" width="7.33203125" customWidth="1"/>
  </cols>
  <sheetData>
    <row r="1" spans="1:9" s="1" customFormat="1" ht="10.199999999999999" x14ac:dyDescent="0.2">
      <c r="A1" s="1" t="s">
        <v>292</v>
      </c>
    </row>
    <row r="2" spans="1:9" s="1" customFormat="1" ht="10.199999999999999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s="1" customFormat="1" ht="10.199999999999999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s="1" customFormat="1" ht="10.199999999999999" x14ac:dyDescent="0.2">
      <c r="A4" s="1" t="s">
        <v>155</v>
      </c>
    </row>
    <row r="5" spans="1:9" s="1" customFormat="1" ht="10.199999999999999" x14ac:dyDescent="0.2"/>
    <row r="6" spans="1:9" s="1" customFormat="1" ht="10.199999999999999" x14ac:dyDescent="0.2">
      <c r="A6" s="1" t="s">
        <v>156</v>
      </c>
      <c r="B6" s="1">
        <f t="shared" ref="B6:B24" si="0">C6+D6+E6</f>
        <v>14559</v>
      </c>
      <c r="C6" s="1">
        <f>C7+C10+C14+C18+C19+C20+C24</f>
        <v>2745</v>
      </c>
      <c r="D6" s="1">
        <f>D7+D10+D14+D18+D19+D20+D24</f>
        <v>3694</v>
      </c>
      <c r="E6" s="1">
        <f t="shared" ref="E6:E24" si="1">SUM(F6:I6)</f>
        <v>8120</v>
      </c>
      <c r="F6" s="1">
        <f>F7+F10+F14+F18+F19+F20+F24</f>
        <v>1224</v>
      </c>
      <c r="G6" s="1">
        <f>G7+G10+G14+G18+G19+G20+G24</f>
        <v>3581</v>
      </c>
      <c r="H6" s="1">
        <f>H7+H10+H14+H18+H19+H20+H24</f>
        <v>2657</v>
      </c>
      <c r="I6" s="1">
        <f>I7+I10+I14+I18+I19+I20+I24</f>
        <v>658</v>
      </c>
    </row>
    <row r="7" spans="1:9" s="1" customFormat="1" ht="10.199999999999999" x14ac:dyDescent="0.2">
      <c r="A7" s="1" t="s">
        <v>157</v>
      </c>
      <c r="B7" s="1">
        <f t="shared" si="0"/>
        <v>3929</v>
      </c>
      <c r="C7" s="1">
        <v>653</v>
      </c>
      <c r="D7" s="1">
        <v>858</v>
      </c>
      <c r="E7" s="1">
        <f t="shared" si="1"/>
        <v>2418</v>
      </c>
      <c r="F7" s="1">
        <v>385</v>
      </c>
      <c r="G7" s="1">
        <v>1011</v>
      </c>
      <c r="H7" s="1">
        <v>741</v>
      </c>
      <c r="I7" s="1">
        <v>281</v>
      </c>
    </row>
    <row r="8" spans="1:9" s="1" customFormat="1" ht="10.199999999999999" x14ac:dyDescent="0.2">
      <c r="A8" s="1" t="s">
        <v>158</v>
      </c>
      <c r="B8" s="1">
        <f t="shared" si="0"/>
        <v>1143</v>
      </c>
      <c r="C8" s="1">
        <v>189</v>
      </c>
      <c r="D8" s="1">
        <v>283</v>
      </c>
      <c r="E8" s="1">
        <f t="shared" si="1"/>
        <v>671</v>
      </c>
      <c r="F8" s="1">
        <v>125</v>
      </c>
      <c r="G8" s="1">
        <v>242</v>
      </c>
      <c r="H8" s="1">
        <v>226</v>
      </c>
      <c r="I8" s="1">
        <v>78</v>
      </c>
    </row>
    <row r="9" spans="1:9" s="1" customFormat="1" ht="10.199999999999999" x14ac:dyDescent="0.2">
      <c r="A9" s="1" t="s">
        <v>159</v>
      </c>
      <c r="B9" s="1">
        <f t="shared" si="0"/>
        <v>2786</v>
      </c>
      <c r="C9" s="1">
        <v>464</v>
      </c>
      <c r="D9" s="1">
        <v>575</v>
      </c>
      <c r="E9" s="1">
        <f t="shared" si="1"/>
        <v>1747</v>
      </c>
      <c r="F9" s="1">
        <v>260</v>
      </c>
      <c r="G9" s="1">
        <v>769</v>
      </c>
      <c r="H9" s="1">
        <v>515</v>
      </c>
      <c r="I9" s="1">
        <v>203</v>
      </c>
    </row>
    <row r="10" spans="1:9" s="1" customFormat="1" ht="10.199999999999999" x14ac:dyDescent="0.2">
      <c r="A10" s="1" t="s">
        <v>160</v>
      </c>
      <c r="B10" s="1">
        <f t="shared" si="0"/>
        <v>3032</v>
      </c>
      <c r="C10" s="1">
        <v>653</v>
      </c>
      <c r="D10" s="1">
        <v>720</v>
      </c>
      <c r="E10" s="1">
        <f t="shared" si="1"/>
        <v>1659</v>
      </c>
      <c r="F10" s="1">
        <v>300</v>
      </c>
      <c r="G10" s="1">
        <v>627</v>
      </c>
      <c r="H10" s="1">
        <v>587</v>
      </c>
      <c r="I10" s="1">
        <v>145</v>
      </c>
    </row>
    <row r="11" spans="1:9" s="1" customFormat="1" ht="10.199999999999999" x14ac:dyDescent="0.2">
      <c r="A11" s="1" t="s">
        <v>161</v>
      </c>
      <c r="B11" s="1">
        <f t="shared" si="0"/>
        <v>521</v>
      </c>
      <c r="C11" s="1">
        <v>123</v>
      </c>
      <c r="D11" s="1">
        <v>109</v>
      </c>
      <c r="E11" s="1">
        <f t="shared" si="1"/>
        <v>289</v>
      </c>
      <c r="F11" s="1">
        <v>77</v>
      </c>
      <c r="G11" s="1">
        <v>79</v>
      </c>
      <c r="H11" s="1">
        <v>92</v>
      </c>
      <c r="I11" s="1">
        <v>41</v>
      </c>
    </row>
    <row r="12" spans="1:9" s="1" customFormat="1" ht="10.199999999999999" x14ac:dyDescent="0.2">
      <c r="A12" s="1" t="s">
        <v>162</v>
      </c>
      <c r="B12" s="1">
        <f t="shared" si="0"/>
        <v>841</v>
      </c>
      <c r="C12" s="1">
        <v>185</v>
      </c>
      <c r="D12" s="1">
        <v>225</v>
      </c>
      <c r="E12" s="1">
        <f t="shared" si="1"/>
        <v>431</v>
      </c>
      <c r="F12" s="1">
        <v>72</v>
      </c>
      <c r="G12" s="1">
        <v>174</v>
      </c>
      <c r="H12" s="1">
        <v>162</v>
      </c>
      <c r="I12" s="1">
        <v>23</v>
      </c>
    </row>
    <row r="13" spans="1:9" s="1" customFormat="1" ht="10.199999999999999" x14ac:dyDescent="0.2">
      <c r="A13" s="1" t="s">
        <v>163</v>
      </c>
      <c r="B13" s="1">
        <f t="shared" si="0"/>
        <v>4670</v>
      </c>
      <c r="C13" s="1">
        <v>345</v>
      </c>
      <c r="D13" s="1">
        <v>386</v>
      </c>
      <c r="E13" s="1">
        <f t="shared" si="1"/>
        <v>3939</v>
      </c>
      <c r="F13" s="1">
        <v>151</v>
      </c>
      <c r="G13" s="1">
        <v>3374</v>
      </c>
      <c r="H13" s="1">
        <v>333</v>
      </c>
      <c r="I13" s="1">
        <v>81</v>
      </c>
    </row>
    <row r="14" spans="1:9" s="1" customFormat="1" ht="10.199999999999999" x14ac:dyDescent="0.2">
      <c r="A14" s="1" t="s">
        <v>276</v>
      </c>
      <c r="B14" s="1">
        <f t="shared" si="0"/>
        <v>2587</v>
      </c>
      <c r="C14" s="1">
        <v>430</v>
      </c>
      <c r="D14" s="1">
        <v>741</v>
      </c>
      <c r="E14" s="1">
        <f t="shared" si="1"/>
        <v>1416</v>
      </c>
      <c r="F14" s="1">
        <v>169</v>
      </c>
      <c r="G14" s="1">
        <v>741</v>
      </c>
      <c r="H14" s="1">
        <v>411</v>
      </c>
      <c r="I14" s="1">
        <v>95</v>
      </c>
    </row>
    <row r="15" spans="1:9" s="1" customFormat="1" ht="10.199999999999999" x14ac:dyDescent="0.2">
      <c r="A15" s="1" t="s">
        <v>277</v>
      </c>
      <c r="B15" s="1">
        <f t="shared" si="0"/>
        <v>55</v>
      </c>
      <c r="C15" s="1">
        <v>17</v>
      </c>
      <c r="D15" s="1">
        <v>11</v>
      </c>
      <c r="E15" s="1">
        <f t="shared" si="1"/>
        <v>27</v>
      </c>
      <c r="F15" s="1">
        <v>4</v>
      </c>
      <c r="G15" s="1">
        <v>5</v>
      </c>
      <c r="H15" s="1">
        <v>18</v>
      </c>
      <c r="I15" s="1">
        <v>0</v>
      </c>
    </row>
    <row r="16" spans="1:9" s="1" customFormat="1" ht="10.199999999999999" x14ac:dyDescent="0.2">
      <c r="A16" s="1" t="s">
        <v>278</v>
      </c>
      <c r="B16" s="1">
        <f t="shared" si="0"/>
        <v>609</v>
      </c>
      <c r="C16" s="1">
        <v>91</v>
      </c>
      <c r="D16" s="1">
        <v>142</v>
      </c>
      <c r="E16" s="1">
        <f t="shared" si="1"/>
        <v>376</v>
      </c>
      <c r="F16" s="1">
        <v>46</v>
      </c>
      <c r="G16" s="1">
        <v>210</v>
      </c>
      <c r="H16" s="1">
        <v>86</v>
      </c>
      <c r="I16" s="1">
        <v>34</v>
      </c>
    </row>
    <row r="17" spans="1:9" s="1" customFormat="1" ht="10.199999999999999" x14ac:dyDescent="0.2">
      <c r="A17" s="1" t="s">
        <v>279</v>
      </c>
      <c r="B17" s="1">
        <f t="shared" si="0"/>
        <v>1923</v>
      </c>
      <c r="C17" s="1">
        <v>322</v>
      </c>
      <c r="D17" s="1">
        <v>588</v>
      </c>
      <c r="E17" s="1">
        <f t="shared" si="1"/>
        <v>1013</v>
      </c>
      <c r="F17" s="1">
        <v>119</v>
      </c>
      <c r="G17" s="1">
        <v>526</v>
      </c>
      <c r="H17" s="1">
        <v>307</v>
      </c>
      <c r="I17" s="1">
        <v>61</v>
      </c>
    </row>
    <row r="18" spans="1:9" s="1" customFormat="1" ht="10.199999999999999" x14ac:dyDescent="0.2">
      <c r="A18" s="1" t="s">
        <v>164</v>
      </c>
      <c r="B18" s="1">
        <f t="shared" si="0"/>
        <v>341</v>
      </c>
      <c r="C18" s="1">
        <v>65</v>
      </c>
      <c r="D18" s="1">
        <v>84</v>
      </c>
      <c r="E18" s="1">
        <f t="shared" si="1"/>
        <v>192</v>
      </c>
      <c r="F18" s="1">
        <v>18</v>
      </c>
      <c r="G18" s="1">
        <v>47</v>
      </c>
      <c r="H18" s="1">
        <v>109</v>
      </c>
      <c r="I18" s="1">
        <v>18</v>
      </c>
    </row>
    <row r="19" spans="1:9" s="1" customFormat="1" ht="10.199999999999999" x14ac:dyDescent="0.2">
      <c r="A19" s="1" t="s">
        <v>165</v>
      </c>
      <c r="B19" s="1">
        <f t="shared" si="0"/>
        <v>1908</v>
      </c>
      <c r="C19" s="1">
        <v>423</v>
      </c>
      <c r="D19" s="1">
        <v>553</v>
      </c>
      <c r="E19" s="1">
        <f t="shared" si="1"/>
        <v>932</v>
      </c>
      <c r="F19" s="1">
        <v>177</v>
      </c>
      <c r="G19" s="1">
        <v>345</v>
      </c>
      <c r="H19" s="1">
        <v>365</v>
      </c>
      <c r="I19" s="1">
        <v>45</v>
      </c>
    </row>
    <row r="20" spans="1:9" s="1" customFormat="1" ht="10.199999999999999" x14ac:dyDescent="0.2">
      <c r="A20" s="1" t="s">
        <v>166</v>
      </c>
      <c r="B20" s="1">
        <f t="shared" si="0"/>
        <v>2029</v>
      </c>
      <c r="C20" s="1">
        <v>441</v>
      </c>
      <c r="D20" s="1">
        <v>640</v>
      </c>
      <c r="E20" s="1">
        <f t="shared" si="1"/>
        <v>948</v>
      </c>
      <c r="F20" s="1">
        <v>110</v>
      </c>
      <c r="G20" s="1">
        <v>416</v>
      </c>
      <c r="H20" s="1">
        <v>354</v>
      </c>
      <c r="I20" s="1">
        <v>68</v>
      </c>
    </row>
    <row r="21" spans="1:9" s="1" customFormat="1" ht="10.199999999999999" x14ac:dyDescent="0.2">
      <c r="A21" s="1" t="s">
        <v>167</v>
      </c>
      <c r="B21" s="1">
        <f t="shared" si="0"/>
        <v>329</v>
      </c>
      <c r="C21" s="1">
        <v>43</v>
      </c>
      <c r="D21" s="1">
        <v>147</v>
      </c>
      <c r="E21" s="1">
        <f t="shared" si="1"/>
        <v>139</v>
      </c>
      <c r="F21" s="1">
        <v>13</v>
      </c>
      <c r="G21" s="1">
        <v>38</v>
      </c>
      <c r="H21" s="1">
        <v>75</v>
      </c>
      <c r="I21" s="1">
        <v>13</v>
      </c>
    </row>
    <row r="22" spans="1:9" s="1" customFormat="1" ht="10.199999999999999" x14ac:dyDescent="0.2">
      <c r="A22" s="1" t="s">
        <v>168</v>
      </c>
      <c r="B22" s="1">
        <f t="shared" si="0"/>
        <v>968</v>
      </c>
      <c r="C22" s="1">
        <v>181</v>
      </c>
      <c r="D22" s="1">
        <v>325</v>
      </c>
      <c r="E22" s="1">
        <f t="shared" si="1"/>
        <v>462</v>
      </c>
      <c r="F22" s="1">
        <v>50</v>
      </c>
      <c r="G22" s="1">
        <v>209</v>
      </c>
      <c r="H22" s="1">
        <v>167</v>
      </c>
      <c r="I22" s="1">
        <v>36</v>
      </c>
    </row>
    <row r="23" spans="1:9" s="1" customFormat="1" ht="10.199999999999999" x14ac:dyDescent="0.2">
      <c r="A23" s="1" t="s">
        <v>169</v>
      </c>
      <c r="B23" s="1">
        <f t="shared" si="0"/>
        <v>732</v>
      </c>
      <c r="C23" s="1">
        <v>217</v>
      </c>
      <c r="D23" s="1">
        <v>168</v>
      </c>
      <c r="E23" s="1">
        <f t="shared" si="1"/>
        <v>347</v>
      </c>
      <c r="F23" s="1">
        <v>47</v>
      </c>
      <c r="G23" s="1">
        <v>169</v>
      </c>
      <c r="H23" s="1">
        <v>112</v>
      </c>
      <c r="I23" s="1">
        <v>19</v>
      </c>
    </row>
    <row r="24" spans="1:9" s="1" customFormat="1" ht="10.199999999999999" x14ac:dyDescent="0.2">
      <c r="A24" s="1" t="s">
        <v>152</v>
      </c>
      <c r="B24" s="1">
        <f t="shared" si="0"/>
        <v>733</v>
      </c>
      <c r="C24" s="1">
        <v>80</v>
      </c>
      <c r="D24" s="1">
        <v>98</v>
      </c>
      <c r="E24" s="1">
        <f t="shared" si="1"/>
        <v>555</v>
      </c>
      <c r="F24" s="1">
        <v>65</v>
      </c>
      <c r="G24" s="1">
        <v>394</v>
      </c>
      <c r="H24" s="1">
        <v>90</v>
      </c>
      <c r="I24" s="1">
        <v>6</v>
      </c>
    </row>
    <row r="25" spans="1:9" s="1" customFormat="1" ht="10.199999999999999" x14ac:dyDescent="0.2"/>
    <row r="26" spans="1:9" s="1" customFormat="1" ht="10.199999999999999" x14ac:dyDescent="0.2">
      <c r="A26" s="1" t="s">
        <v>171</v>
      </c>
      <c r="B26" s="1">
        <f t="shared" ref="B26:I35" si="2">B6-B46</f>
        <v>10614</v>
      </c>
      <c r="C26" s="1">
        <f t="shared" si="2"/>
        <v>1810</v>
      </c>
      <c r="D26" s="1">
        <f t="shared" si="2"/>
        <v>2839</v>
      </c>
      <c r="E26" s="1">
        <f t="shared" si="2"/>
        <v>5965</v>
      </c>
      <c r="F26" s="1">
        <f t="shared" si="2"/>
        <v>910</v>
      </c>
      <c r="G26" s="1">
        <f t="shared" si="2"/>
        <v>2562</v>
      </c>
      <c r="H26" s="1">
        <f t="shared" si="2"/>
        <v>1938</v>
      </c>
      <c r="I26" s="1">
        <f t="shared" si="2"/>
        <v>555</v>
      </c>
    </row>
    <row r="27" spans="1:9" s="1" customFormat="1" ht="10.199999999999999" x14ac:dyDescent="0.2">
      <c r="A27" s="1" t="s">
        <v>157</v>
      </c>
      <c r="B27" s="1">
        <f t="shared" si="2"/>
        <v>2992</v>
      </c>
      <c r="C27" s="1">
        <f t="shared" si="2"/>
        <v>410</v>
      </c>
      <c r="D27" s="1">
        <f t="shared" si="2"/>
        <v>652</v>
      </c>
      <c r="E27" s="1">
        <f t="shared" si="2"/>
        <v>1930</v>
      </c>
      <c r="F27" s="1">
        <f t="shared" si="2"/>
        <v>307</v>
      </c>
      <c r="G27" s="1">
        <f t="shared" si="2"/>
        <v>789</v>
      </c>
      <c r="H27" s="1">
        <f t="shared" si="2"/>
        <v>579</v>
      </c>
      <c r="I27" s="1">
        <f t="shared" si="2"/>
        <v>255</v>
      </c>
    </row>
    <row r="28" spans="1:9" s="1" customFormat="1" ht="10.199999999999999" x14ac:dyDescent="0.2">
      <c r="A28" s="1" t="s">
        <v>158</v>
      </c>
      <c r="B28" s="1">
        <f t="shared" si="2"/>
        <v>1011</v>
      </c>
      <c r="C28" s="1">
        <f t="shared" si="2"/>
        <v>158</v>
      </c>
      <c r="D28" s="1">
        <f t="shared" si="2"/>
        <v>252</v>
      </c>
      <c r="E28" s="1">
        <f t="shared" si="2"/>
        <v>601</v>
      </c>
      <c r="F28" s="1">
        <f t="shared" si="2"/>
        <v>111</v>
      </c>
      <c r="G28" s="1">
        <f t="shared" si="2"/>
        <v>215</v>
      </c>
      <c r="H28" s="1">
        <f t="shared" si="2"/>
        <v>200</v>
      </c>
      <c r="I28" s="1">
        <f t="shared" si="2"/>
        <v>75</v>
      </c>
    </row>
    <row r="29" spans="1:9" s="1" customFormat="1" ht="10.199999999999999" x14ac:dyDescent="0.2">
      <c r="A29" s="1" t="s">
        <v>159</v>
      </c>
      <c r="B29" s="1">
        <f t="shared" si="2"/>
        <v>1981</v>
      </c>
      <c r="C29" s="1">
        <f t="shared" si="2"/>
        <v>252</v>
      </c>
      <c r="D29" s="1">
        <f t="shared" si="2"/>
        <v>400</v>
      </c>
      <c r="E29" s="1">
        <f t="shared" si="2"/>
        <v>1329</v>
      </c>
      <c r="F29" s="1">
        <f t="shared" si="2"/>
        <v>196</v>
      </c>
      <c r="G29" s="1">
        <f t="shared" si="2"/>
        <v>574</v>
      </c>
      <c r="H29" s="1">
        <f t="shared" si="2"/>
        <v>379</v>
      </c>
      <c r="I29" s="1">
        <f t="shared" si="2"/>
        <v>180</v>
      </c>
    </row>
    <row r="30" spans="1:9" s="1" customFormat="1" ht="10.199999999999999" x14ac:dyDescent="0.2">
      <c r="A30" s="1" t="s">
        <v>160</v>
      </c>
      <c r="B30" s="1">
        <f t="shared" si="2"/>
        <v>1615</v>
      </c>
      <c r="C30" s="1">
        <f t="shared" si="2"/>
        <v>278</v>
      </c>
      <c r="D30" s="1">
        <f t="shared" si="2"/>
        <v>432</v>
      </c>
      <c r="E30" s="1">
        <f t="shared" si="2"/>
        <v>905</v>
      </c>
      <c r="F30" s="1">
        <f t="shared" si="2"/>
        <v>189</v>
      </c>
      <c r="G30" s="1">
        <f t="shared" si="2"/>
        <v>304</v>
      </c>
      <c r="H30" s="1">
        <f t="shared" si="2"/>
        <v>314</v>
      </c>
      <c r="I30" s="1">
        <f t="shared" si="2"/>
        <v>98</v>
      </c>
    </row>
    <row r="31" spans="1:9" s="1" customFormat="1" ht="10.199999999999999" x14ac:dyDescent="0.2">
      <c r="A31" s="1" t="s">
        <v>161</v>
      </c>
      <c r="B31" s="1">
        <f t="shared" si="2"/>
        <v>397</v>
      </c>
      <c r="C31" s="1">
        <f t="shared" si="2"/>
        <v>94</v>
      </c>
      <c r="D31" s="1">
        <f t="shared" si="2"/>
        <v>79</v>
      </c>
      <c r="E31" s="1">
        <f t="shared" si="2"/>
        <v>224</v>
      </c>
      <c r="F31" s="1">
        <f t="shared" si="2"/>
        <v>60</v>
      </c>
      <c r="G31" s="1">
        <f t="shared" si="2"/>
        <v>59</v>
      </c>
      <c r="H31" s="1">
        <f t="shared" si="2"/>
        <v>73</v>
      </c>
      <c r="I31" s="1">
        <f t="shared" si="2"/>
        <v>32</v>
      </c>
    </row>
    <row r="32" spans="1:9" s="1" customFormat="1" ht="10.199999999999999" x14ac:dyDescent="0.2">
      <c r="A32" s="1" t="s">
        <v>162</v>
      </c>
      <c r="B32" s="1">
        <f t="shared" si="2"/>
        <v>343</v>
      </c>
      <c r="C32" s="1">
        <f t="shared" si="2"/>
        <v>58</v>
      </c>
      <c r="D32" s="1">
        <f t="shared" si="2"/>
        <v>105</v>
      </c>
      <c r="E32" s="1">
        <f t="shared" si="2"/>
        <v>180</v>
      </c>
      <c r="F32" s="1">
        <f t="shared" si="2"/>
        <v>40</v>
      </c>
      <c r="G32" s="1">
        <f t="shared" si="2"/>
        <v>62</v>
      </c>
      <c r="H32" s="1">
        <f t="shared" si="2"/>
        <v>63</v>
      </c>
      <c r="I32" s="1">
        <f t="shared" si="2"/>
        <v>15</v>
      </c>
    </row>
    <row r="33" spans="1:9" s="1" customFormat="1" ht="10.199999999999999" x14ac:dyDescent="0.2">
      <c r="A33" s="1" t="s">
        <v>163</v>
      </c>
      <c r="B33" s="1">
        <f t="shared" si="2"/>
        <v>3875</v>
      </c>
      <c r="C33" s="1">
        <f t="shared" si="2"/>
        <v>126</v>
      </c>
      <c r="D33" s="1">
        <f t="shared" si="2"/>
        <v>248</v>
      </c>
      <c r="E33" s="1">
        <f t="shared" si="2"/>
        <v>3501</v>
      </c>
      <c r="F33" s="1">
        <f t="shared" si="2"/>
        <v>89</v>
      </c>
      <c r="G33" s="1">
        <f t="shared" si="2"/>
        <v>3183</v>
      </c>
      <c r="H33" s="1">
        <f t="shared" si="2"/>
        <v>178</v>
      </c>
      <c r="I33" s="1">
        <f t="shared" si="2"/>
        <v>51</v>
      </c>
    </row>
    <row r="34" spans="1:9" s="1" customFormat="1" ht="10.199999999999999" x14ac:dyDescent="0.2">
      <c r="A34" s="1" t="s">
        <v>276</v>
      </c>
      <c r="B34" s="1">
        <f t="shared" si="2"/>
        <v>1644</v>
      </c>
      <c r="C34" s="1">
        <f t="shared" si="2"/>
        <v>242</v>
      </c>
      <c r="D34" s="1">
        <f t="shared" si="2"/>
        <v>483</v>
      </c>
      <c r="E34" s="1">
        <f t="shared" si="2"/>
        <v>919</v>
      </c>
      <c r="F34" s="1">
        <f t="shared" si="2"/>
        <v>96</v>
      </c>
      <c r="G34" s="1">
        <f t="shared" si="2"/>
        <v>506</v>
      </c>
      <c r="H34" s="1">
        <f t="shared" si="2"/>
        <v>242</v>
      </c>
      <c r="I34" s="1">
        <f t="shared" si="2"/>
        <v>75</v>
      </c>
    </row>
    <row r="35" spans="1:9" s="1" customFormat="1" ht="10.199999999999999" x14ac:dyDescent="0.2">
      <c r="A35" s="1" t="s">
        <v>277</v>
      </c>
      <c r="B35" s="1">
        <f t="shared" si="2"/>
        <v>5</v>
      </c>
      <c r="C35" s="1">
        <f t="shared" si="2"/>
        <v>5</v>
      </c>
      <c r="D35" s="1">
        <f t="shared" si="2"/>
        <v>0</v>
      </c>
      <c r="E35" s="1">
        <f t="shared" si="2"/>
        <v>0</v>
      </c>
      <c r="F35" s="1">
        <f t="shared" si="2"/>
        <v>0</v>
      </c>
      <c r="G35" s="1">
        <f t="shared" si="2"/>
        <v>0</v>
      </c>
      <c r="H35" s="1">
        <f t="shared" si="2"/>
        <v>0</v>
      </c>
      <c r="I35" s="1">
        <f t="shared" si="2"/>
        <v>0</v>
      </c>
    </row>
    <row r="36" spans="1:9" s="1" customFormat="1" ht="10.199999999999999" x14ac:dyDescent="0.2">
      <c r="A36" s="1" t="s">
        <v>278</v>
      </c>
      <c r="B36" s="1">
        <f t="shared" ref="B36:I45" si="3">B16-B56</f>
        <v>592</v>
      </c>
      <c r="C36" s="1">
        <f t="shared" si="3"/>
        <v>90</v>
      </c>
      <c r="D36" s="1">
        <f t="shared" si="3"/>
        <v>137</v>
      </c>
      <c r="E36" s="1">
        <f t="shared" si="3"/>
        <v>365</v>
      </c>
      <c r="F36" s="1">
        <f t="shared" si="3"/>
        <v>43</v>
      </c>
      <c r="G36" s="1">
        <f t="shared" si="3"/>
        <v>203</v>
      </c>
      <c r="H36" s="1">
        <f t="shared" si="3"/>
        <v>85</v>
      </c>
      <c r="I36" s="1">
        <f t="shared" si="3"/>
        <v>34</v>
      </c>
    </row>
    <row r="37" spans="1:9" s="1" customFormat="1" ht="10.199999999999999" x14ac:dyDescent="0.2">
      <c r="A37" s="1" t="s">
        <v>279</v>
      </c>
      <c r="B37" s="1">
        <f t="shared" si="3"/>
        <v>1047</v>
      </c>
      <c r="C37" s="1">
        <f t="shared" si="3"/>
        <v>147</v>
      </c>
      <c r="D37" s="1">
        <f t="shared" si="3"/>
        <v>346</v>
      </c>
      <c r="E37" s="1">
        <f t="shared" si="3"/>
        <v>554</v>
      </c>
      <c r="F37" s="1">
        <f t="shared" si="3"/>
        <v>53</v>
      </c>
      <c r="G37" s="1">
        <f t="shared" si="3"/>
        <v>303</v>
      </c>
      <c r="H37" s="1">
        <f t="shared" si="3"/>
        <v>157</v>
      </c>
      <c r="I37" s="1">
        <f t="shared" si="3"/>
        <v>41</v>
      </c>
    </row>
    <row r="38" spans="1:9" s="1" customFormat="1" ht="10.199999999999999" x14ac:dyDescent="0.2">
      <c r="A38" s="1" t="s">
        <v>164</v>
      </c>
      <c r="B38" s="1">
        <f t="shared" si="3"/>
        <v>307</v>
      </c>
      <c r="C38" s="1">
        <f t="shared" si="3"/>
        <v>55</v>
      </c>
      <c r="D38" s="1">
        <f t="shared" si="3"/>
        <v>80</v>
      </c>
      <c r="E38" s="1">
        <f t="shared" si="3"/>
        <v>172</v>
      </c>
      <c r="F38" s="1">
        <f t="shared" si="3"/>
        <v>15</v>
      </c>
      <c r="G38" s="1">
        <f t="shared" si="3"/>
        <v>41</v>
      </c>
      <c r="H38" s="1">
        <f t="shared" si="3"/>
        <v>98</v>
      </c>
      <c r="I38" s="1">
        <f t="shared" si="3"/>
        <v>18</v>
      </c>
    </row>
    <row r="39" spans="1:9" s="1" customFormat="1" ht="10.199999999999999" x14ac:dyDescent="0.2">
      <c r="A39" s="1" t="s">
        <v>165</v>
      </c>
      <c r="B39" s="1">
        <f t="shared" si="3"/>
        <v>1806</v>
      </c>
      <c r="C39" s="1">
        <f t="shared" si="3"/>
        <v>408</v>
      </c>
      <c r="D39" s="1">
        <f t="shared" si="3"/>
        <v>532</v>
      </c>
      <c r="E39" s="1">
        <f t="shared" si="3"/>
        <v>866</v>
      </c>
      <c r="F39" s="1">
        <f t="shared" si="3"/>
        <v>169</v>
      </c>
      <c r="G39" s="1">
        <f t="shared" si="3"/>
        <v>314</v>
      </c>
      <c r="H39" s="1">
        <f t="shared" si="3"/>
        <v>344</v>
      </c>
      <c r="I39" s="1">
        <f t="shared" si="3"/>
        <v>39</v>
      </c>
    </row>
    <row r="40" spans="1:9" s="1" customFormat="1" ht="10.199999999999999" x14ac:dyDescent="0.2">
      <c r="A40" s="1" t="s">
        <v>166</v>
      </c>
      <c r="B40" s="1">
        <f t="shared" si="3"/>
        <v>1883</v>
      </c>
      <c r="C40" s="1">
        <f t="shared" si="3"/>
        <v>386</v>
      </c>
      <c r="D40" s="1">
        <f t="shared" si="3"/>
        <v>601</v>
      </c>
      <c r="E40" s="1">
        <f t="shared" si="3"/>
        <v>896</v>
      </c>
      <c r="F40" s="1">
        <f t="shared" si="3"/>
        <v>107</v>
      </c>
      <c r="G40" s="1">
        <f t="shared" si="3"/>
        <v>404</v>
      </c>
      <c r="H40" s="1">
        <f t="shared" si="3"/>
        <v>321</v>
      </c>
      <c r="I40" s="1">
        <f t="shared" si="3"/>
        <v>64</v>
      </c>
    </row>
    <row r="41" spans="1:9" s="1" customFormat="1" ht="10.199999999999999" x14ac:dyDescent="0.2">
      <c r="A41" s="1" t="s">
        <v>167</v>
      </c>
      <c r="B41" s="1">
        <f t="shared" si="3"/>
        <v>256</v>
      </c>
      <c r="C41" s="1">
        <f t="shared" si="3"/>
        <v>34</v>
      </c>
      <c r="D41" s="1">
        <f t="shared" si="3"/>
        <v>119</v>
      </c>
      <c r="E41" s="1">
        <f t="shared" si="3"/>
        <v>103</v>
      </c>
      <c r="F41" s="1">
        <f t="shared" si="3"/>
        <v>11</v>
      </c>
      <c r="G41" s="1">
        <f t="shared" si="3"/>
        <v>34</v>
      </c>
      <c r="H41" s="1">
        <f t="shared" si="3"/>
        <v>49</v>
      </c>
      <c r="I41" s="1">
        <f t="shared" si="3"/>
        <v>9</v>
      </c>
    </row>
    <row r="42" spans="1:9" s="1" customFormat="1" ht="10.199999999999999" x14ac:dyDescent="0.2">
      <c r="A42" s="1" t="s">
        <v>168</v>
      </c>
      <c r="B42" s="1">
        <f t="shared" si="3"/>
        <v>957</v>
      </c>
      <c r="C42" s="1">
        <f t="shared" si="3"/>
        <v>180</v>
      </c>
      <c r="D42" s="1">
        <f t="shared" si="3"/>
        <v>319</v>
      </c>
      <c r="E42" s="1">
        <f t="shared" si="3"/>
        <v>458</v>
      </c>
      <c r="F42" s="1">
        <f t="shared" si="3"/>
        <v>50</v>
      </c>
      <c r="G42" s="1">
        <f t="shared" si="3"/>
        <v>207</v>
      </c>
      <c r="H42" s="1">
        <f t="shared" si="3"/>
        <v>165</v>
      </c>
      <c r="I42" s="1">
        <f t="shared" si="3"/>
        <v>36</v>
      </c>
    </row>
    <row r="43" spans="1:9" s="1" customFormat="1" ht="10.199999999999999" x14ac:dyDescent="0.2">
      <c r="A43" s="1" t="s">
        <v>169</v>
      </c>
      <c r="B43" s="1">
        <f t="shared" si="3"/>
        <v>670</v>
      </c>
      <c r="C43" s="1">
        <f t="shared" si="3"/>
        <v>172</v>
      </c>
      <c r="D43" s="1">
        <f t="shared" si="3"/>
        <v>163</v>
      </c>
      <c r="E43" s="1">
        <f t="shared" si="3"/>
        <v>335</v>
      </c>
      <c r="F43" s="1">
        <f t="shared" si="3"/>
        <v>46</v>
      </c>
      <c r="G43" s="1">
        <f t="shared" si="3"/>
        <v>163</v>
      </c>
      <c r="H43" s="1">
        <f t="shared" si="3"/>
        <v>107</v>
      </c>
      <c r="I43" s="1">
        <f t="shared" si="3"/>
        <v>19</v>
      </c>
    </row>
    <row r="44" spans="1:9" s="1" customFormat="1" ht="10.199999999999999" x14ac:dyDescent="0.2">
      <c r="A44" s="1" t="s">
        <v>152</v>
      </c>
      <c r="B44" s="1">
        <f t="shared" si="3"/>
        <v>367</v>
      </c>
      <c r="C44" s="1">
        <f t="shared" si="3"/>
        <v>31</v>
      </c>
      <c r="D44" s="1">
        <f t="shared" si="3"/>
        <v>59</v>
      </c>
      <c r="E44" s="1">
        <f t="shared" si="3"/>
        <v>277</v>
      </c>
      <c r="F44" s="1">
        <f t="shared" si="3"/>
        <v>27</v>
      </c>
      <c r="G44" s="1">
        <f t="shared" si="3"/>
        <v>204</v>
      </c>
      <c r="H44" s="1">
        <f t="shared" si="3"/>
        <v>40</v>
      </c>
      <c r="I44" s="1">
        <f t="shared" si="3"/>
        <v>6</v>
      </c>
    </row>
    <row r="45" spans="1:9" s="1" customFormat="1" ht="10.199999999999999" x14ac:dyDescent="0.2"/>
    <row r="46" spans="1:9" s="1" customFormat="1" ht="10.199999999999999" x14ac:dyDescent="0.2">
      <c r="A46" s="1" t="s">
        <v>170</v>
      </c>
      <c r="B46" s="1">
        <f t="shared" ref="B46:B64" si="4">C46+D46+E46</f>
        <v>3945</v>
      </c>
      <c r="C46" s="1">
        <f>C47+C50+C54+C58+C59+C60+C64</f>
        <v>935</v>
      </c>
      <c r="D46" s="1">
        <f>D47+D50+D54+D58+D59+D60+D64</f>
        <v>855</v>
      </c>
      <c r="E46" s="1">
        <f t="shared" ref="E46:E64" si="5">SUM(F46:I46)</f>
        <v>2155</v>
      </c>
      <c r="F46" s="1">
        <f>F47+F50+F54+F58+F59+F60+F64</f>
        <v>314</v>
      </c>
      <c r="G46" s="1">
        <f>G47+G50+G54+G58+G59+G60+G64</f>
        <v>1019</v>
      </c>
      <c r="H46" s="1">
        <f>H47+H50+H54+H58+H59+H60+H64</f>
        <v>719</v>
      </c>
      <c r="I46" s="1">
        <f>I47+I50+I54+I58+I59+I60+I64</f>
        <v>103</v>
      </c>
    </row>
    <row r="47" spans="1:9" s="1" customFormat="1" ht="10.199999999999999" x14ac:dyDescent="0.2">
      <c r="A47" s="1" t="s">
        <v>157</v>
      </c>
      <c r="B47" s="1">
        <f t="shared" si="4"/>
        <v>937</v>
      </c>
      <c r="C47" s="1">
        <v>243</v>
      </c>
      <c r="D47" s="1">
        <v>206</v>
      </c>
      <c r="E47" s="1">
        <f t="shared" si="5"/>
        <v>488</v>
      </c>
      <c r="F47" s="1">
        <v>78</v>
      </c>
      <c r="G47" s="1">
        <v>222</v>
      </c>
      <c r="H47" s="1">
        <v>162</v>
      </c>
      <c r="I47" s="1">
        <v>26</v>
      </c>
    </row>
    <row r="48" spans="1:9" s="1" customFormat="1" ht="10.199999999999999" x14ac:dyDescent="0.2">
      <c r="A48" s="1" t="s">
        <v>158</v>
      </c>
      <c r="B48" s="1">
        <f t="shared" si="4"/>
        <v>132</v>
      </c>
      <c r="C48" s="1">
        <v>31</v>
      </c>
      <c r="D48" s="1">
        <v>31</v>
      </c>
      <c r="E48" s="1">
        <f t="shared" si="5"/>
        <v>70</v>
      </c>
      <c r="F48" s="1">
        <v>14</v>
      </c>
      <c r="G48" s="1">
        <v>27</v>
      </c>
      <c r="H48" s="1">
        <v>26</v>
      </c>
      <c r="I48" s="1">
        <v>3</v>
      </c>
    </row>
    <row r="49" spans="1:9" s="1" customFormat="1" ht="10.199999999999999" x14ac:dyDescent="0.2">
      <c r="A49" s="1" t="s">
        <v>159</v>
      </c>
      <c r="B49" s="1">
        <f t="shared" si="4"/>
        <v>805</v>
      </c>
      <c r="C49" s="1">
        <v>212</v>
      </c>
      <c r="D49" s="1">
        <v>175</v>
      </c>
      <c r="E49" s="1">
        <f t="shared" si="5"/>
        <v>418</v>
      </c>
      <c r="F49" s="1">
        <v>64</v>
      </c>
      <c r="G49" s="1">
        <v>195</v>
      </c>
      <c r="H49" s="1">
        <v>136</v>
      </c>
      <c r="I49" s="1">
        <v>23</v>
      </c>
    </row>
    <row r="50" spans="1:9" s="1" customFormat="1" ht="10.199999999999999" x14ac:dyDescent="0.2">
      <c r="A50" s="1" t="s">
        <v>160</v>
      </c>
      <c r="B50" s="1">
        <f t="shared" si="4"/>
        <v>1417</v>
      </c>
      <c r="C50" s="1">
        <v>375</v>
      </c>
      <c r="D50" s="1">
        <v>288</v>
      </c>
      <c r="E50" s="1">
        <f t="shared" si="5"/>
        <v>754</v>
      </c>
      <c r="F50" s="1">
        <v>111</v>
      </c>
      <c r="G50" s="1">
        <v>323</v>
      </c>
      <c r="H50" s="1">
        <v>273</v>
      </c>
      <c r="I50" s="1">
        <v>47</v>
      </c>
    </row>
    <row r="51" spans="1:9" s="1" customFormat="1" ht="10.199999999999999" x14ac:dyDescent="0.2">
      <c r="A51" s="1" t="s">
        <v>161</v>
      </c>
      <c r="B51" s="1">
        <f t="shared" si="4"/>
        <v>124</v>
      </c>
      <c r="C51" s="1">
        <v>29</v>
      </c>
      <c r="D51" s="1">
        <v>30</v>
      </c>
      <c r="E51" s="1">
        <f t="shared" si="5"/>
        <v>65</v>
      </c>
      <c r="F51" s="1">
        <v>17</v>
      </c>
      <c r="G51" s="1">
        <v>20</v>
      </c>
      <c r="H51" s="1">
        <v>19</v>
      </c>
      <c r="I51" s="1">
        <v>9</v>
      </c>
    </row>
    <row r="52" spans="1:9" s="1" customFormat="1" ht="10.199999999999999" x14ac:dyDescent="0.2">
      <c r="A52" s="1" t="s">
        <v>162</v>
      </c>
      <c r="B52" s="1">
        <f t="shared" si="4"/>
        <v>498</v>
      </c>
      <c r="C52" s="1">
        <v>127</v>
      </c>
      <c r="D52" s="1">
        <v>120</v>
      </c>
      <c r="E52" s="1">
        <f t="shared" si="5"/>
        <v>251</v>
      </c>
      <c r="F52" s="1">
        <v>32</v>
      </c>
      <c r="G52" s="1">
        <v>112</v>
      </c>
      <c r="H52" s="1">
        <v>99</v>
      </c>
      <c r="I52" s="1">
        <v>8</v>
      </c>
    </row>
    <row r="53" spans="1:9" s="1" customFormat="1" ht="10.199999999999999" x14ac:dyDescent="0.2">
      <c r="A53" s="1" t="s">
        <v>163</v>
      </c>
      <c r="B53" s="1">
        <f t="shared" si="4"/>
        <v>795</v>
      </c>
      <c r="C53" s="1">
        <v>219</v>
      </c>
      <c r="D53" s="1">
        <v>138</v>
      </c>
      <c r="E53" s="1">
        <f t="shared" si="5"/>
        <v>438</v>
      </c>
      <c r="F53" s="1">
        <v>62</v>
      </c>
      <c r="G53" s="1">
        <v>191</v>
      </c>
      <c r="H53" s="1">
        <v>155</v>
      </c>
      <c r="I53" s="1">
        <v>30</v>
      </c>
    </row>
    <row r="54" spans="1:9" s="1" customFormat="1" ht="10.199999999999999" x14ac:dyDescent="0.2">
      <c r="A54" s="1" t="s">
        <v>276</v>
      </c>
      <c r="B54" s="1">
        <f t="shared" si="4"/>
        <v>943</v>
      </c>
      <c r="C54" s="1">
        <v>188</v>
      </c>
      <c r="D54" s="1">
        <v>258</v>
      </c>
      <c r="E54" s="1">
        <f t="shared" si="5"/>
        <v>497</v>
      </c>
      <c r="F54" s="1">
        <v>73</v>
      </c>
      <c r="G54" s="1">
        <v>235</v>
      </c>
      <c r="H54" s="1">
        <v>169</v>
      </c>
      <c r="I54" s="1">
        <v>20</v>
      </c>
    </row>
    <row r="55" spans="1:9" s="1" customFormat="1" ht="10.199999999999999" x14ac:dyDescent="0.2">
      <c r="A55" s="1" t="s">
        <v>277</v>
      </c>
      <c r="B55" s="1">
        <f t="shared" si="4"/>
        <v>50</v>
      </c>
      <c r="C55" s="1">
        <v>12</v>
      </c>
      <c r="D55" s="1">
        <v>11</v>
      </c>
      <c r="E55" s="1">
        <f t="shared" si="5"/>
        <v>27</v>
      </c>
      <c r="F55" s="1">
        <v>4</v>
      </c>
      <c r="G55" s="1">
        <v>5</v>
      </c>
      <c r="H55" s="1">
        <v>18</v>
      </c>
      <c r="I55" s="1">
        <v>0</v>
      </c>
    </row>
    <row r="56" spans="1:9" s="1" customFormat="1" ht="10.199999999999999" x14ac:dyDescent="0.2">
      <c r="A56" s="1" t="s">
        <v>278</v>
      </c>
      <c r="B56" s="1">
        <f t="shared" si="4"/>
        <v>17</v>
      </c>
      <c r="C56" s="1">
        <v>1</v>
      </c>
      <c r="D56" s="1">
        <v>5</v>
      </c>
      <c r="E56" s="1">
        <f t="shared" si="5"/>
        <v>11</v>
      </c>
      <c r="F56" s="1">
        <v>3</v>
      </c>
      <c r="G56" s="1">
        <v>7</v>
      </c>
      <c r="H56" s="1">
        <v>1</v>
      </c>
      <c r="I56" s="1">
        <v>0</v>
      </c>
    </row>
    <row r="57" spans="1:9" s="1" customFormat="1" ht="10.199999999999999" x14ac:dyDescent="0.2">
      <c r="A57" s="1" t="s">
        <v>279</v>
      </c>
      <c r="B57" s="1">
        <f t="shared" si="4"/>
        <v>876</v>
      </c>
      <c r="C57" s="1">
        <v>175</v>
      </c>
      <c r="D57" s="1">
        <v>242</v>
      </c>
      <c r="E57" s="1">
        <f t="shared" si="5"/>
        <v>459</v>
      </c>
      <c r="F57" s="1">
        <v>66</v>
      </c>
      <c r="G57" s="1">
        <v>223</v>
      </c>
      <c r="H57" s="1">
        <v>150</v>
      </c>
      <c r="I57" s="1">
        <v>20</v>
      </c>
    </row>
    <row r="58" spans="1:9" s="1" customFormat="1" ht="10.199999999999999" x14ac:dyDescent="0.2">
      <c r="A58" s="1" t="s">
        <v>164</v>
      </c>
      <c r="B58" s="1">
        <f t="shared" si="4"/>
        <v>34</v>
      </c>
      <c r="C58" s="1">
        <v>10</v>
      </c>
      <c r="D58" s="1">
        <v>4</v>
      </c>
      <c r="E58" s="1">
        <f t="shared" si="5"/>
        <v>20</v>
      </c>
      <c r="F58" s="1">
        <v>3</v>
      </c>
      <c r="G58" s="1">
        <v>6</v>
      </c>
      <c r="H58" s="1">
        <v>11</v>
      </c>
      <c r="I58" s="1">
        <v>0</v>
      </c>
    </row>
    <row r="59" spans="1:9" s="1" customFormat="1" ht="10.199999999999999" x14ac:dyDescent="0.2">
      <c r="A59" s="1" t="s">
        <v>165</v>
      </c>
      <c r="B59" s="1">
        <f t="shared" si="4"/>
        <v>102</v>
      </c>
      <c r="C59" s="1">
        <v>15</v>
      </c>
      <c r="D59" s="1">
        <v>21</v>
      </c>
      <c r="E59" s="1">
        <f t="shared" si="5"/>
        <v>66</v>
      </c>
      <c r="F59" s="1">
        <v>8</v>
      </c>
      <c r="G59" s="1">
        <v>31</v>
      </c>
      <c r="H59" s="1">
        <v>21</v>
      </c>
      <c r="I59" s="1">
        <v>6</v>
      </c>
    </row>
    <row r="60" spans="1:9" s="1" customFormat="1" ht="10.199999999999999" x14ac:dyDescent="0.2">
      <c r="A60" s="1" t="s">
        <v>166</v>
      </c>
      <c r="B60" s="1">
        <f t="shared" si="4"/>
        <v>146</v>
      </c>
      <c r="C60" s="1">
        <v>55</v>
      </c>
      <c r="D60" s="1">
        <v>39</v>
      </c>
      <c r="E60" s="1">
        <f t="shared" si="5"/>
        <v>52</v>
      </c>
      <c r="F60" s="1">
        <v>3</v>
      </c>
      <c r="G60" s="1">
        <v>12</v>
      </c>
      <c r="H60" s="1">
        <v>33</v>
      </c>
      <c r="I60" s="1">
        <v>4</v>
      </c>
    </row>
    <row r="61" spans="1:9" s="1" customFormat="1" ht="10.199999999999999" x14ac:dyDescent="0.2">
      <c r="A61" s="1" t="s">
        <v>167</v>
      </c>
      <c r="B61" s="1">
        <f t="shared" si="4"/>
        <v>73</v>
      </c>
      <c r="C61" s="1">
        <v>9</v>
      </c>
      <c r="D61" s="1">
        <v>28</v>
      </c>
      <c r="E61" s="1">
        <f t="shared" si="5"/>
        <v>36</v>
      </c>
      <c r="F61" s="1">
        <v>2</v>
      </c>
      <c r="G61" s="1">
        <v>4</v>
      </c>
      <c r="H61" s="1">
        <v>26</v>
      </c>
      <c r="I61" s="1">
        <v>4</v>
      </c>
    </row>
    <row r="62" spans="1:9" s="1" customFormat="1" ht="10.199999999999999" x14ac:dyDescent="0.2">
      <c r="A62" s="1" t="s">
        <v>168</v>
      </c>
      <c r="B62" s="1">
        <f t="shared" si="4"/>
        <v>11</v>
      </c>
      <c r="C62" s="1">
        <v>1</v>
      </c>
      <c r="D62" s="1">
        <v>6</v>
      </c>
      <c r="E62" s="1">
        <f t="shared" si="5"/>
        <v>4</v>
      </c>
      <c r="F62" s="1">
        <v>0</v>
      </c>
      <c r="G62" s="1">
        <v>2</v>
      </c>
      <c r="H62" s="1">
        <v>2</v>
      </c>
      <c r="I62" s="1">
        <v>0</v>
      </c>
    </row>
    <row r="63" spans="1:9" s="1" customFormat="1" ht="10.199999999999999" x14ac:dyDescent="0.2">
      <c r="A63" s="1" t="s">
        <v>169</v>
      </c>
      <c r="B63" s="1">
        <f t="shared" si="4"/>
        <v>62</v>
      </c>
      <c r="C63" s="1">
        <v>45</v>
      </c>
      <c r="D63" s="1">
        <v>5</v>
      </c>
      <c r="E63" s="1">
        <f t="shared" si="5"/>
        <v>12</v>
      </c>
      <c r="F63" s="1">
        <v>1</v>
      </c>
      <c r="G63" s="1">
        <v>6</v>
      </c>
      <c r="H63" s="1">
        <v>5</v>
      </c>
      <c r="I63" s="1">
        <v>0</v>
      </c>
    </row>
    <row r="64" spans="1:9" s="1" customFormat="1" ht="10.199999999999999" x14ac:dyDescent="0.2">
      <c r="A64" s="1" t="s">
        <v>152</v>
      </c>
      <c r="B64" s="1">
        <f t="shared" si="4"/>
        <v>366</v>
      </c>
      <c r="C64" s="1">
        <v>49</v>
      </c>
      <c r="D64" s="1">
        <v>39</v>
      </c>
      <c r="E64" s="1">
        <f t="shared" si="5"/>
        <v>278</v>
      </c>
      <c r="F64" s="1">
        <v>38</v>
      </c>
      <c r="G64" s="1">
        <v>190</v>
      </c>
      <c r="H64" s="1">
        <v>50</v>
      </c>
      <c r="I64" s="1">
        <v>0</v>
      </c>
    </row>
    <row r="65" spans="1:9" s="1" customFormat="1" ht="10.199999999999999" x14ac:dyDescent="0.2">
      <c r="A65" s="16" t="s">
        <v>280</v>
      </c>
      <c r="B65" s="16"/>
      <c r="C65" s="16"/>
      <c r="D65" s="16"/>
      <c r="E65" s="16"/>
      <c r="F65" s="16"/>
      <c r="G65" s="16"/>
      <c r="H65" s="16"/>
      <c r="I65" s="16"/>
    </row>
    <row r="66" spans="1:9" s="1" customFormat="1" ht="10.199999999999999" x14ac:dyDescent="0.2">
      <c r="A66" s="13"/>
      <c r="B66" s="13"/>
      <c r="C66" s="13"/>
      <c r="D66" s="13"/>
      <c r="E66" s="13"/>
      <c r="F66" s="13"/>
      <c r="G66" s="13"/>
      <c r="H66" s="13"/>
      <c r="I66" s="13"/>
    </row>
  </sheetData>
  <mergeCells count="2">
    <mergeCell ref="A65:I65"/>
    <mergeCell ref="E2:I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1842B-1C3E-4FC3-9AD8-D3CF796C83FB}">
  <dimension ref="A1:I66"/>
  <sheetViews>
    <sheetView view="pageBreakPreview" zoomScale="125" zoomScaleNormal="100" zoomScaleSheetLayoutView="125" workbookViewId="0">
      <selection activeCell="A2" sqref="A2"/>
    </sheetView>
  </sheetViews>
  <sheetFormatPr defaultRowHeight="14.4" x14ac:dyDescent="0.3"/>
  <cols>
    <col min="1" max="1" width="28.6640625" customWidth="1"/>
    <col min="2" max="9" width="7.33203125" customWidth="1"/>
  </cols>
  <sheetData>
    <row r="1" spans="1:9" s="1" customFormat="1" ht="10.199999999999999" x14ac:dyDescent="0.2">
      <c r="A1" s="1" t="s">
        <v>291</v>
      </c>
    </row>
    <row r="2" spans="1:9" s="1" customFormat="1" ht="10.199999999999999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s="1" customFormat="1" ht="10.199999999999999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s="1" customFormat="1" ht="10.199999999999999" x14ac:dyDescent="0.2">
      <c r="A4" s="1" t="s">
        <v>172</v>
      </c>
    </row>
    <row r="5" spans="1:9" s="1" customFormat="1" ht="10.199999999999999" x14ac:dyDescent="0.2"/>
    <row r="6" spans="1:9" s="1" customFormat="1" ht="10.199999999999999" x14ac:dyDescent="0.2">
      <c r="A6" s="1" t="s">
        <v>173</v>
      </c>
      <c r="B6" s="1">
        <f t="shared" ref="B6:B24" si="0">C6+D6+E6</f>
        <v>14559</v>
      </c>
      <c r="C6" s="1">
        <f>SUM(C7:C24)-C10-C11-C20-C21-C22</f>
        <v>2745</v>
      </c>
      <c r="D6" s="1">
        <f>SUM(D7:D24)-D10-D11-D20-D21-D22</f>
        <v>3694</v>
      </c>
      <c r="E6" s="1">
        <f t="shared" ref="E6:E24" si="1">SUM(F6:I6)</f>
        <v>8120</v>
      </c>
      <c r="F6" s="1">
        <f>SUM(F7:F24)-F10-F11-F20-F21-F22</f>
        <v>1224</v>
      </c>
      <c r="G6" s="1">
        <f>SUM(G7:G24)-G10-G11-G20-G21-G22</f>
        <v>3581</v>
      </c>
      <c r="H6" s="1">
        <f>SUM(H7:H24)-H10-H11-H20-H21-H22</f>
        <v>2657</v>
      </c>
      <c r="I6" s="1">
        <f>SUM(I7:I24)-I10-I11-I20-I21-I22</f>
        <v>658</v>
      </c>
    </row>
    <row r="7" spans="1:9" s="1" customFormat="1" ht="10.199999999999999" x14ac:dyDescent="0.2">
      <c r="A7" s="1" t="s">
        <v>174</v>
      </c>
      <c r="B7" s="1">
        <f t="shared" si="0"/>
        <v>320</v>
      </c>
      <c r="C7" s="1">
        <v>81</v>
      </c>
      <c r="D7" s="1">
        <v>42</v>
      </c>
      <c r="E7" s="1">
        <f t="shared" si="1"/>
        <v>197</v>
      </c>
      <c r="F7" s="1">
        <v>21</v>
      </c>
      <c r="G7" s="1">
        <v>60</v>
      </c>
      <c r="H7" s="1">
        <v>101</v>
      </c>
      <c r="I7" s="1">
        <v>15</v>
      </c>
    </row>
    <row r="8" spans="1:9" s="1" customFormat="1" ht="10.199999999999999" x14ac:dyDescent="0.2">
      <c r="A8" s="1" t="s">
        <v>175</v>
      </c>
      <c r="B8" s="1">
        <f t="shared" si="0"/>
        <v>1793</v>
      </c>
      <c r="C8" s="1">
        <v>476</v>
      </c>
      <c r="D8" s="1">
        <v>372</v>
      </c>
      <c r="E8" s="1">
        <f t="shared" si="1"/>
        <v>945</v>
      </c>
      <c r="F8" s="1">
        <v>135</v>
      </c>
      <c r="G8" s="1">
        <v>356</v>
      </c>
      <c r="H8" s="1">
        <v>365</v>
      </c>
      <c r="I8" s="1">
        <v>89</v>
      </c>
    </row>
    <row r="9" spans="1:9" s="1" customFormat="1" ht="10.199999999999999" x14ac:dyDescent="0.2">
      <c r="A9" s="1" t="s">
        <v>176</v>
      </c>
      <c r="B9" s="1">
        <f t="shared" si="0"/>
        <v>308</v>
      </c>
      <c r="C9" s="1">
        <v>79</v>
      </c>
      <c r="D9" s="1">
        <v>114</v>
      </c>
      <c r="E9" s="1">
        <f t="shared" si="1"/>
        <v>115</v>
      </c>
      <c r="F9" s="1">
        <v>6</v>
      </c>
      <c r="G9" s="1">
        <v>28</v>
      </c>
      <c r="H9" s="1">
        <v>81</v>
      </c>
      <c r="I9" s="1">
        <v>0</v>
      </c>
    </row>
    <row r="10" spans="1:9" s="1" customFormat="1" ht="10.199999999999999" x14ac:dyDescent="0.2">
      <c r="A10" s="1" t="s">
        <v>177</v>
      </c>
      <c r="B10" s="1">
        <f t="shared" si="0"/>
        <v>203</v>
      </c>
      <c r="C10" s="1">
        <v>60</v>
      </c>
      <c r="D10" s="1">
        <v>94</v>
      </c>
      <c r="E10" s="1">
        <f t="shared" si="1"/>
        <v>49</v>
      </c>
      <c r="F10" s="1">
        <v>2</v>
      </c>
      <c r="G10" s="1">
        <v>13</v>
      </c>
      <c r="H10" s="1">
        <v>34</v>
      </c>
      <c r="I10" s="1">
        <v>0</v>
      </c>
    </row>
    <row r="11" spans="1:9" s="1" customFormat="1" ht="10.199999999999999" x14ac:dyDescent="0.2">
      <c r="A11" s="1" t="s">
        <v>178</v>
      </c>
      <c r="B11" s="1">
        <f t="shared" si="0"/>
        <v>104</v>
      </c>
      <c r="C11" s="1">
        <v>18</v>
      </c>
      <c r="D11" s="1">
        <v>20</v>
      </c>
      <c r="E11" s="1">
        <f t="shared" si="1"/>
        <v>66</v>
      </c>
      <c r="F11" s="1">
        <v>4</v>
      </c>
      <c r="G11" s="1">
        <v>15</v>
      </c>
      <c r="H11" s="1">
        <v>47</v>
      </c>
      <c r="I11" s="1">
        <v>0</v>
      </c>
    </row>
    <row r="12" spans="1:9" s="1" customFormat="1" ht="10.199999999999999" x14ac:dyDescent="0.2">
      <c r="A12" s="1" t="s">
        <v>179</v>
      </c>
      <c r="B12" s="1">
        <f t="shared" si="0"/>
        <v>706</v>
      </c>
      <c r="C12" s="1">
        <v>164</v>
      </c>
      <c r="D12" s="1">
        <v>243</v>
      </c>
      <c r="E12" s="1">
        <f t="shared" si="1"/>
        <v>299</v>
      </c>
      <c r="F12" s="1">
        <v>47</v>
      </c>
      <c r="G12" s="1">
        <v>156</v>
      </c>
      <c r="H12" s="1">
        <v>87</v>
      </c>
      <c r="I12" s="1">
        <v>9</v>
      </c>
    </row>
    <row r="13" spans="1:9" s="1" customFormat="1" ht="10.199999999999999" x14ac:dyDescent="0.2">
      <c r="A13" s="1" t="s">
        <v>180</v>
      </c>
      <c r="B13" s="1">
        <f t="shared" si="0"/>
        <v>296</v>
      </c>
      <c r="C13" s="1">
        <v>64</v>
      </c>
      <c r="D13" s="1">
        <v>59</v>
      </c>
      <c r="E13" s="1">
        <f t="shared" si="1"/>
        <v>173</v>
      </c>
      <c r="F13" s="1">
        <v>42</v>
      </c>
      <c r="G13" s="1">
        <v>52</v>
      </c>
      <c r="H13" s="1">
        <v>68</v>
      </c>
      <c r="I13" s="1">
        <v>11</v>
      </c>
    </row>
    <row r="14" spans="1:9" s="1" customFormat="1" ht="10.199999999999999" x14ac:dyDescent="0.2">
      <c r="A14" s="1" t="s">
        <v>181</v>
      </c>
      <c r="B14" s="1">
        <f t="shared" si="0"/>
        <v>618</v>
      </c>
      <c r="C14" s="1">
        <v>115</v>
      </c>
      <c r="D14" s="1">
        <v>148</v>
      </c>
      <c r="E14" s="1">
        <f t="shared" si="1"/>
        <v>355</v>
      </c>
      <c r="F14" s="1">
        <v>55</v>
      </c>
      <c r="G14" s="1">
        <v>148</v>
      </c>
      <c r="H14" s="1">
        <v>132</v>
      </c>
      <c r="I14" s="1">
        <v>20</v>
      </c>
    </row>
    <row r="15" spans="1:9" s="1" customFormat="1" ht="10.199999999999999" x14ac:dyDescent="0.2">
      <c r="A15" s="1" t="s">
        <v>182</v>
      </c>
      <c r="B15" s="1">
        <f t="shared" si="0"/>
        <v>1125</v>
      </c>
      <c r="C15" s="1">
        <v>221</v>
      </c>
      <c r="D15" s="1">
        <v>395</v>
      </c>
      <c r="E15" s="1">
        <f t="shared" si="1"/>
        <v>509</v>
      </c>
      <c r="F15" s="1">
        <v>78</v>
      </c>
      <c r="G15" s="1">
        <v>237</v>
      </c>
      <c r="H15" s="1">
        <v>175</v>
      </c>
      <c r="I15" s="1">
        <v>19</v>
      </c>
    </row>
    <row r="16" spans="1:9" s="1" customFormat="1" ht="10.199999999999999" x14ac:dyDescent="0.2">
      <c r="A16" s="1" t="s">
        <v>183</v>
      </c>
      <c r="B16" s="1">
        <f t="shared" si="0"/>
        <v>195</v>
      </c>
      <c r="C16" s="1">
        <v>45</v>
      </c>
      <c r="D16" s="1">
        <v>29</v>
      </c>
      <c r="E16" s="1">
        <f t="shared" si="1"/>
        <v>121</v>
      </c>
      <c r="F16" s="1">
        <v>18</v>
      </c>
      <c r="G16" s="1">
        <v>62</v>
      </c>
      <c r="H16" s="1">
        <v>38</v>
      </c>
      <c r="I16" s="1">
        <v>3</v>
      </c>
    </row>
    <row r="17" spans="1:9" s="1" customFormat="1" ht="10.199999999999999" x14ac:dyDescent="0.2">
      <c r="A17" s="1" t="s">
        <v>184</v>
      </c>
      <c r="B17" s="1">
        <f t="shared" si="0"/>
        <v>764</v>
      </c>
      <c r="C17" s="1">
        <v>62</v>
      </c>
      <c r="D17" s="1">
        <v>606</v>
      </c>
      <c r="E17" s="1">
        <f t="shared" si="1"/>
        <v>96</v>
      </c>
      <c r="F17" s="1">
        <v>14</v>
      </c>
      <c r="G17" s="1">
        <v>37</v>
      </c>
      <c r="H17" s="1">
        <v>41</v>
      </c>
      <c r="I17" s="1">
        <v>4</v>
      </c>
    </row>
    <row r="18" spans="1:9" s="1" customFormat="1" ht="10.199999999999999" x14ac:dyDescent="0.2">
      <c r="A18" s="1" t="s">
        <v>185</v>
      </c>
      <c r="B18" s="1">
        <f t="shared" si="0"/>
        <v>388</v>
      </c>
      <c r="C18" s="1">
        <v>77</v>
      </c>
      <c r="D18" s="1">
        <v>71</v>
      </c>
      <c r="E18" s="1">
        <f t="shared" si="1"/>
        <v>240</v>
      </c>
      <c r="F18" s="1">
        <v>21</v>
      </c>
      <c r="G18" s="1">
        <v>131</v>
      </c>
      <c r="H18" s="1">
        <v>88</v>
      </c>
      <c r="I18" s="1">
        <v>0</v>
      </c>
    </row>
    <row r="19" spans="1:9" s="1" customFormat="1" ht="10.199999999999999" x14ac:dyDescent="0.2">
      <c r="A19" s="1" t="s">
        <v>186</v>
      </c>
      <c r="B19" s="1">
        <f t="shared" si="0"/>
        <v>4488</v>
      </c>
      <c r="C19" s="1">
        <v>812</v>
      </c>
      <c r="D19" s="1">
        <v>926</v>
      </c>
      <c r="E19" s="1">
        <f t="shared" si="1"/>
        <v>2750</v>
      </c>
      <c r="F19" s="1">
        <v>430</v>
      </c>
      <c r="G19" s="1">
        <v>1219</v>
      </c>
      <c r="H19" s="1">
        <v>830</v>
      </c>
      <c r="I19" s="1">
        <v>271</v>
      </c>
    </row>
    <row r="20" spans="1:9" s="1" customFormat="1" ht="10.199999999999999" x14ac:dyDescent="0.2">
      <c r="A20" s="1" t="s">
        <v>187</v>
      </c>
      <c r="B20" s="1">
        <f t="shared" si="0"/>
        <v>910</v>
      </c>
      <c r="C20" s="1">
        <v>146</v>
      </c>
      <c r="D20" s="1">
        <v>238</v>
      </c>
      <c r="E20" s="1">
        <f t="shared" si="1"/>
        <v>526</v>
      </c>
      <c r="F20" s="1">
        <v>102</v>
      </c>
      <c r="G20" s="1">
        <v>237</v>
      </c>
      <c r="H20" s="1">
        <v>140</v>
      </c>
      <c r="I20" s="1">
        <v>47</v>
      </c>
    </row>
    <row r="21" spans="1:9" s="1" customFormat="1" ht="10.199999999999999" x14ac:dyDescent="0.2">
      <c r="A21" s="1" t="s">
        <v>188</v>
      </c>
      <c r="B21" s="1">
        <f t="shared" si="0"/>
        <v>3125</v>
      </c>
      <c r="C21" s="1">
        <v>575</v>
      </c>
      <c r="D21" s="1">
        <v>554</v>
      </c>
      <c r="E21" s="1">
        <f t="shared" si="1"/>
        <v>1996</v>
      </c>
      <c r="F21" s="1">
        <v>288</v>
      </c>
      <c r="G21" s="1">
        <v>909</v>
      </c>
      <c r="H21" s="1">
        <v>590</v>
      </c>
      <c r="I21" s="1">
        <v>209</v>
      </c>
    </row>
    <row r="22" spans="1:9" s="1" customFormat="1" ht="10.199999999999999" x14ac:dyDescent="0.2">
      <c r="A22" s="1" t="s">
        <v>189</v>
      </c>
      <c r="B22" s="1">
        <f t="shared" si="0"/>
        <v>453</v>
      </c>
      <c r="C22" s="1">
        <v>91</v>
      </c>
      <c r="D22" s="1">
        <v>134</v>
      </c>
      <c r="E22" s="1">
        <f t="shared" si="1"/>
        <v>228</v>
      </c>
      <c r="F22" s="1">
        <v>40</v>
      </c>
      <c r="G22" s="1">
        <v>73</v>
      </c>
      <c r="H22" s="1">
        <v>100</v>
      </c>
      <c r="I22" s="1">
        <v>15</v>
      </c>
    </row>
    <row r="23" spans="1:9" s="1" customFormat="1" ht="10.199999999999999" x14ac:dyDescent="0.2">
      <c r="A23" s="1" t="s">
        <v>190</v>
      </c>
      <c r="B23" s="1">
        <f t="shared" si="0"/>
        <v>2825</v>
      </c>
      <c r="C23" s="1">
        <v>469</v>
      </c>
      <c r="D23" s="1">
        <v>591</v>
      </c>
      <c r="E23" s="1">
        <f t="shared" si="1"/>
        <v>1765</v>
      </c>
      <c r="F23" s="1">
        <v>292</v>
      </c>
      <c r="G23" s="1">
        <v>701</v>
      </c>
      <c r="H23" s="1">
        <v>561</v>
      </c>
      <c r="I23" s="1">
        <v>211</v>
      </c>
    </row>
    <row r="24" spans="1:9" s="1" customFormat="1" ht="10.199999999999999" x14ac:dyDescent="0.2">
      <c r="A24" s="1" t="s">
        <v>152</v>
      </c>
      <c r="B24" s="1">
        <f t="shared" si="0"/>
        <v>733</v>
      </c>
      <c r="C24" s="1">
        <v>80</v>
      </c>
      <c r="D24" s="1">
        <v>98</v>
      </c>
      <c r="E24" s="1">
        <f t="shared" si="1"/>
        <v>555</v>
      </c>
      <c r="F24" s="1">
        <v>65</v>
      </c>
      <c r="G24" s="1">
        <v>394</v>
      </c>
      <c r="H24" s="1">
        <v>90</v>
      </c>
      <c r="I24" s="1">
        <v>6</v>
      </c>
    </row>
    <row r="25" spans="1:9" s="1" customFormat="1" ht="10.199999999999999" x14ac:dyDescent="0.2"/>
    <row r="26" spans="1:9" s="1" customFormat="1" ht="10.199999999999999" x14ac:dyDescent="0.2">
      <c r="A26" s="1" t="s">
        <v>192</v>
      </c>
      <c r="B26" s="1">
        <f t="shared" ref="B26:I35" si="2">B6-B46</f>
        <v>6617</v>
      </c>
      <c r="C26" s="1">
        <f t="shared" si="2"/>
        <v>-2190</v>
      </c>
      <c r="D26" s="1">
        <f t="shared" si="2"/>
        <v>2839</v>
      </c>
      <c r="E26" s="1">
        <f t="shared" si="2"/>
        <v>5968</v>
      </c>
      <c r="F26" s="1">
        <f t="shared" si="2"/>
        <v>910</v>
      </c>
      <c r="G26" s="1">
        <f t="shared" si="2"/>
        <v>2562</v>
      </c>
      <c r="H26" s="1">
        <f t="shared" si="2"/>
        <v>1938</v>
      </c>
      <c r="I26" s="1">
        <f t="shared" si="2"/>
        <v>558</v>
      </c>
    </row>
    <row r="27" spans="1:9" s="1" customFormat="1" ht="10.199999999999999" x14ac:dyDescent="0.2">
      <c r="A27" s="1" t="s">
        <v>174</v>
      </c>
      <c r="B27" s="1">
        <f t="shared" si="2"/>
        <v>283</v>
      </c>
      <c r="C27" s="1">
        <f t="shared" si="2"/>
        <v>66</v>
      </c>
      <c r="D27" s="1">
        <f t="shared" si="2"/>
        <v>39</v>
      </c>
      <c r="E27" s="1">
        <f t="shared" si="2"/>
        <v>178</v>
      </c>
      <c r="F27" s="1">
        <f t="shared" si="2"/>
        <v>16</v>
      </c>
      <c r="G27" s="1">
        <f t="shared" si="2"/>
        <v>56</v>
      </c>
      <c r="H27" s="1">
        <f t="shared" si="2"/>
        <v>91</v>
      </c>
      <c r="I27" s="1">
        <f t="shared" si="2"/>
        <v>15</v>
      </c>
    </row>
    <row r="28" spans="1:9" s="1" customFormat="1" ht="10.199999999999999" x14ac:dyDescent="0.2">
      <c r="A28" s="1" t="s">
        <v>175</v>
      </c>
      <c r="B28" s="1">
        <f t="shared" si="2"/>
        <v>1678</v>
      </c>
      <c r="C28" s="1">
        <f t="shared" si="2"/>
        <v>413</v>
      </c>
      <c r="D28" s="1">
        <f t="shared" si="2"/>
        <v>361</v>
      </c>
      <c r="E28" s="1">
        <f t="shared" si="2"/>
        <v>904</v>
      </c>
      <c r="F28" s="1">
        <f t="shared" si="2"/>
        <v>131</v>
      </c>
      <c r="G28" s="1">
        <f t="shared" si="2"/>
        <v>332</v>
      </c>
      <c r="H28" s="1">
        <f t="shared" si="2"/>
        <v>357</v>
      </c>
      <c r="I28" s="1">
        <f t="shared" si="2"/>
        <v>84</v>
      </c>
    </row>
    <row r="29" spans="1:9" s="1" customFormat="1" ht="10.199999999999999" x14ac:dyDescent="0.2">
      <c r="A29" s="1" t="s">
        <v>176</v>
      </c>
      <c r="B29" s="1">
        <f t="shared" si="2"/>
        <v>237</v>
      </c>
      <c r="C29" s="1">
        <f t="shared" si="2"/>
        <v>71</v>
      </c>
      <c r="D29" s="1">
        <f t="shared" si="2"/>
        <v>91</v>
      </c>
      <c r="E29" s="1">
        <f t="shared" si="2"/>
        <v>75</v>
      </c>
      <c r="F29" s="1">
        <f t="shared" si="2"/>
        <v>5</v>
      </c>
      <c r="G29" s="1">
        <f t="shared" si="2"/>
        <v>18</v>
      </c>
      <c r="H29" s="1">
        <f t="shared" si="2"/>
        <v>52</v>
      </c>
      <c r="I29" s="1">
        <f t="shared" si="2"/>
        <v>0</v>
      </c>
    </row>
    <row r="30" spans="1:9" s="1" customFormat="1" ht="10.199999999999999" x14ac:dyDescent="0.2">
      <c r="A30" s="1" t="s">
        <v>177</v>
      </c>
      <c r="B30" s="1">
        <f t="shared" si="2"/>
        <v>159</v>
      </c>
      <c r="C30" s="1">
        <f t="shared" si="2"/>
        <v>53</v>
      </c>
      <c r="D30" s="1">
        <f t="shared" si="2"/>
        <v>77</v>
      </c>
      <c r="E30" s="1">
        <f t="shared" si="2"/>
        <v>29</v>
      </c>
      <c r="F30" s="1">
        <f t="shared" si="2"/>
        <v>1</v>
      </c>
      <c r="G30" s="1">
        <f t="shared" si="2"/>
        <v>6</v>
      </c>
      <c r="H30" s="1">
        <f t="shared" si="2"/>
        <v>22</v>
      </c>
      <c r="I30" s="1">
        <f t="shared" si="2"/>
        <v>0</v>
      </c>
    </row>
    <row r="31" spans="1:9" s="1" customFormat="1" ht="10.199999999999999" x14ac:dyDescent="0.2">
      <c r="A31" s="1" t="s">
        <v>178</v>
      </c>
      <c r="B31" s="1">
        <f t="shared" si="2"/>
        <v>77</v>
      </c>
      <c r="C31" s="1">
        <f t="shared" si="2"/>
        <v>17</v>
      </c>
      <c r="D31" s="1">
        <f t="shared" si="2"/>
        <v>14</v>
      </c>
      <c r="E31" s="1">
        <f t="shared" si="2"/>
        <v>46</v>
      </c>
      <c r="F31" s="1">
        <f t="shared" si="2"/>
        <v>4</v>
      </c>
      <c r="G31" s="1">
        <f t="shared" si="2"/>
        <v>12</v>
      </c>
      <c r="H31" s="1">
        <f t="shared" si="2"/>
        <v>30</v>
      </c>
      <c r="I31" s="1">
        <f t="shared" si="2"/>
        <v>0</v>
      </c>
    </row>
    <row r="32" spans="1:9" s="1" customFormat="1" ht="10.199999999999999" x14ac:dyDescent="0.2">
      <c r="A32" s="1" t="s">
        <v>179</v>
      </c>
      <c r="B32" s="1">
        <f t="shared" si="2"/>
        <v>655</v>
      </c>
      <c r="C32" s="1">
        <f t="shared" si="2"/>
        <v>150</v>
      </c>
      <c r="D32" s="1">
        <f t="shared" si="2"/>
        <v>231</v>
      </c>
      <c r="E32" s="1">
        <f t="shared" si="2"/>
        <v>274</v>
      </c>
      <c r="F32" s="1">
        <f t="shared" si="2"/>
        <v>43</v>
      </c>
      <c r="G32" s="1">
        <f t="shared" si="2"/>
        <v>147</v>
      </c>
      <c r="H32" s="1">
        <f t="shared" si="2"/>
        <v>75</v>
      </c>
      <c r="I32" s="1">
        <f t="shared" si="2"/>
        <v>9</v>
      </c>
    </row>
    <row r="33" spans="1:9" s="1" customFormat="1" ht="10.199999999999999" x14ac:dyDescent="0.2">
      <c r="A33" s="1" t="s">
        <v>180</v>
      </c>
      <c r="B33" s="1">
        <f t="shared" si="2"/>
        <v>268</v>
      </c>
      <c r="C33" s="1">
        <f t="shared" si="2"/>
        <v>54</v>
      </c>
      <c r="D33" s="1">
        <f t="shared" si="2"/>
        <v>54</v>
      </c>
      <c r="E33" s="1">
        <f t="shared" si="2"/>
        <v>160</v>
      </c>
      <c r="F33" s="1">
        <f t="shared" si="2"/>
        <v>39</v>
      </c>
      <c r="G33" s="1">
        <f t="shared" si="2"/>
        <v>49</v>
      </c>
      <c r="H33" s="1">
        <f t="shared" si="2"/>
        <v>64</v>
      </c>
      <c r="I33" s="1">
        <f t="shared" si="2"/>
        <v>8</v>
      </c>
    </row>
    <row r="34" spans="1:9" s="1" customFormat="1" ht="10.199999999999999" x14ac:dyDescent="0.2">
      <c r="A34" s="1" t="s">
        <v>181</v>
      </c>
      <c r="B34" s="1">
        <f t="shared" si="2"/>
        <v>407</v>
      </c>
      <c r="C34" s="1">
        <f t="shared" si="2"/>
        <v>61</v>
      </c>
      <c r="D34" s="1">
        <f t="shared" si="2"/>
        <v>107</v>
      </c>
      <c r="E34" s="1">
        <f t="shared" si="2"/>
        <v>239</v>
      </c>
      <c r="F34" s="1">
        <f t="shared" si="2"/>
        <v>31</v>
      </c>
      <c r="G34" s="1">
        <f t="shared" si="2"/>
        <v>100</v>
      </c>
      <c r="H34" s="1">
        <f t="shared" si="2"/>
        <v>92</v>
      </c>
      <c r="I34" s="1">
        <f t="shared" si="2"/>
        <v>16</v>
      </c>
    </row>
    <row r="35" spans="1:9" s="1" customFormat="1" ht="10.199999999999999" x14ac:dyDescent="0.2">
      <c r="A35" s="1" t="s">
        <v>182</v>
      </c>
      <c r="B35" s="1">
        <f t="shared" si="2"/>
        <v>521</v>
      </c>
      <c r="C35" s="1">
        <f t="shared" si="2"/>
        <v>79</v>
      </c>
      <c r="D35" s="1">
        <f t="shared" si="2"/>
        <v>212</v>
      </c>
      <c r="E35" s="1">
        <f t="shared" si="2"/>
        <v>230</v>
      </c>
      <c r="F35" s="1">
        <f t="shared" si="2"/>
        <v>40</v>
      </c>
      <c r="G35" s="1">
        <f t="shared" si="2"/>
        <v>108</v>
      </c>
      <c r="H35" s="1">
        <f t="shared" si="2"/>
        <v>75</v>
      </c>
      <c r="I35" s="1">
        <f t="shared" si="2"/>
        <v>7</v>
      </c>
    </row>
    <row r="36" spans="1:9" s="1" customFormat="1" ht="10.199999999999999" x14ac:dyDescent="0.2">
      <c r="A36" s="1" t="s">
        <v>183</v>
      </c>
      <c r="B36" s="1">
        <f t="shared" ref="B36:I45" si="3">B16-B56</f>
        <v>88</v>
      </c>
      <c r="C36" s="1">
        <f t="shared" si="3"/>
        <v>18</v>
      </c>
      <c r="D36" s="1">
        <f t="shared" si="3"/>
        <v>12</v>
      </c>
      <c r="E36" s="1">
        <f t="shared" si="3"/>
        <v>58</v>
      </c>
      <c r="F36" s="1">
        <f t="shared" si="3"/>
        <v>9</v>
      </c>
      <c r="G36" s="1">
        <f t="shared" si="3"/>
        <v>30</v>
      </c>
      <c r="H36" s="1">
        <f t="shared" si="3"/>
        <v>16</v>
      </c>
      <c r="I36" s="1">
        <f t="shared" si="3"/>
        <v>3</v>
      </c>
    </row>
    <row r="37" spans="1:9" s="1" customFormat="1" ht="10.199999999999999" x14ac:dyDescent="0.2">
      <c r="A37" s="1" t="s">
        <v>184</v>
      </c>
      <c r="B37" s="1">
        <f t="shared" si="3"/>
        <v>647</v>
      </c>
      <c r="C37" s="1">
        <f t="shared" si="3"/>
        <v>51</v>
      </c>
      <c r="D37" s="1">
        <f t="shared" si="3"/>
        <v>507</v>
      </c>
      <c r="E37" s="1">
        <f t="shared" si="3"/>
        <v>89</v>
      </c>
      <c r="F37" s="1">
        <f t="shared" si="3"/>
        <v>13</v>
      </c>
      <c r="G37" s="1">
        <f t="shared" si="3"/>
        <v>36</v>
      </c>
      <c r="H37" s="1">
        <f t="shared" si="3"/>
        <v>37</v>
      </c>
      <c r="I37" s="1">
        <f t="shared" si="3"/>
        <v>3</v>
      </c>
    </row>
    <row r="38" spans="1:9" s="1" customFormat="1" ht="10.199999999999999" x14ac:dyDescent="0.2">
      <c r="A38" s="1" t="s">
        <v>185</v>
      </c>
      <c r="B38" s="1">
        <f t="shared" si="3"/>
        <v>120</v>
      </c>
      <c r="C38" s="1">
        <f t="shared" si="3"/>
        <v>34</v>
      </c>
      <c r="D38" s="1">
        <f t="shared" si="3"/>
        <v>22</v>
      </c>
      <c r="E38" s="1">
        <f t="shared" si="3"/>
        <v>64</v>
      </c>
      <c r="F38" s="1">
        <f t="shared" si="3"/>
        <v>5</v>
      </c>
      <c r="G38" s="1">
        <f t="shared" si="3"/>
        <v>27</v>
      </c>
      <c r="H38" s="1">
        <f t="shared" si="3"/>
        <v>32</v>
      </c>
      <c r="I38" s="1">
        <f t="shared" si="3"/>
        <v>0</v>
      </c>
    </row>
    <row r="39" spans="1:9" s="1" customFormat="1" ht="10.199999999999999" x14ac:dyDescent="0.2">
      <c r="A39" s="1" t="s">
        <v>186</v>
      </c>
      <c r="B39" s="1">
        <f t="shared" si="3"/>
        <v>-1005</v>
      </c>
      <c r="C39" s="1">
        <f t="shared" si="3"/>
        <v>-3602</v>
      </c>
      <c r="D39" s="1">
        <f t="shared" si="3"/>
        <v>651</v>
      </c>
      <c r="E39" s="1">
        <f t="shared" si="3"/>
        <v>1946</v>
      </c>
      <c r="F39" s="1">
        <f t="shared" si="3"/>
        <v>296</v>
      </c>
      <c r="G39" s="1">
        <f t="shared" si="3"/>
        <v>871</v>
      </c>
      <c r="H39" s="1">
        <f t="shared" si="3"/>
        <v>564</v>
      </c>
      <c r="I39" s="1">
        <f t="shared" si="3"/>
        <v>215</v>
      </c>
    </row>
    <row r="40" spans="1:9" s="1" customFormat="1" ht="10.199999999999999" x14ac:dyDescent="0.2">
      <c r="A40" s="1" t="s">
        <v>187</v>
      </c>
      <c r="B40" s="1">
        <f t="shared" si="3"/>
        <v>528</v>
      </c>
      <c r="C40" s="1">
        <f t="shared" si="3"/>
        <v>44</v>
      </c>
      <c r="D40" s="1">
        <f t="shared" si="3"/>
        <v>163</v>
      </c>
      <c r="E40" s="1">
        <f t="shared" si="3"/>
        <v>321</v>
      </c>
      <c r="F40" s="1">
        <f t="shared" si="3"/>
        <v>62</v>
      </c>
      <c r="G40" s="1">
        <f t="shared" si="3"/>
        <v>142</v>
      </c>
      <c r="H40" s="1">
        <f t="shared" si="3"/>
        <v>90</v>
      </c>
      <c r="I40" s="1">
        <f t="shared" si="3"/>
        <v>27</v>
      </c>
    </row>
    <row r="41" spans="1:9" s="1" customFormat="1" ht="10.199999999999999" x14ac:dyDescent="0.2">
      <c r="A41" s="1" t="s">
        <v>188</v>
      </c>
      <c r="B41" s="1">
        <f t="shared" si="3"/>
        <v>2186</v>
      </c>
      <c r="C41" s="1">
        <f t="shared" si="3"/>
        <v>318</v>
      </c>
      <c r="D41" s="1">
        <f t="shared" si="3"/>
        <v>397</v>
      </c>
      <c r="E41" s="1">
        <f t="shared" si="3"/>
        <v>1471</v>
      </c>
      <c r="F41" s="1">
        <f t="shared" si="3"/>
        <v>210</v>
      </c>
      <c r="G41" s="1">
        <f t="shared" si="3"/>
        <v>675</v>
      </c>
      <c r="H41" s="1">
        <f t="shared" si="3"/>
        <v>410</v>
      </c>
      <c r="I41" s="1">
        <f t="shared" si="3"/>
        <v>176</v>
      </c>
    </row>
    <row r="42" spans="1:9" s="1" customFormat="1" ht="10.199999999999999" x14ac:dyDescent="0.2">
      <c r="A42" s="1" t="s">
        <v>189</v>
      </c>
      <c r="B42" s="1">
        <f t="shared" si="3"/>
        <v>281</v>
      </c>
      <c r="C42" s="1">
        <f t="shared" si="3"/>
        <v>36</v>
      </c>
      <c r="D42" s="1">
        <f t="shared" si="3"/>
        <v>91</v>
      </c>
      <c r="E42" s="1">
        <f t="shared" si="3"/>
        <v>154</v>
      </c>
      <c r="F42" s="1">
        <f t="shared" si="3"/>
        <v>24</v>
      </c>
      <c r="G42" s="1">
        <f t="shared" si="3"/>
        <v>54</v>
      </c>
      <c r="H42" s="1">
        <f t="shared" si="3"/>
        <v>64</v>
      </c>
      <c r="I42" s="1">
        <f t="shared" si="3"/>
        <v>12</v>
      </c>
    </row>
    <row r="43" spans="1:9" s="1" customFormat="1" ht="10.199999999999999" x14ac:dyDescent="0.2">
      <c r="A43" s="1" t="s">
        <v>190</v>
      </c>
      <c r="B43" s="1">
        <f t="shared" si="3"/>
        <v>2351</v>
      </c>
      <c r="C43" s="1">
        <f t="shared" si="3"/>
        <v>384</v>
      </c>
      <c r="D43" s="1">
        <f t="shared" si="3"/>
        <v>493</v>
      </c>
      <c r="E43" s="1">
        <f t="shared" si="3"/>
        <v>1474</v>
      </c>
      <c r="F43" s="1">
        <f t="shared" si="3"/>
        <v>255</v>
      </c>
      <c r="G43" s="1">
        <f t="shared" si="3"/>
        <v>584</v>
      </c>
      <c r="H43" s="1">
        <f t="shared" si="3"/>
        <v>443</v>
      </c>
      <c r="I43" s="1">
        <f t="shared" si="3"/>
        <v>192</v>
      </c>
    </row>
    <row r="44" spans="1:9" s="1" customFormat="1" ht="10.199999999999999" x14ac:dyDescent="0.2">
      <c r="A44" s="1" t="s">
        <v>152</v>
      </c>
      <c r="B44" s="1">
        <f t="shared" si="3"/>
        <v>367</v>
      </c>
      <c r="C44" s="1">
        <f t="shared" si="3"/>
        <v>31</v>
      </c>
      <c r="D44" s="1">
        <f t="shared" si="3"/>
        <v>59</v>
      </c>
      <c r="E44" s="1">
        <f t="shared" si="3"/>
        <v>277</v>
      </c>
      <c r="F44" s="1">
        <f t="shared" si="3"/>
        <v>27</v>
      </c>
      <c r="G44" s="1">
        <f t="shared" si="3"/>
        <v>204</v>
      </c>
      <c r="H44" s="1">
        <f t="shared" si="3"/>
        <v>40</v>
      </c>
      <c r="I44" s="1">
        <f t="shared" si="3"/>
        <v>6</v>
      </c>
    </row>
    <row r="45" spans="1:9" s="1" customFormat="1" ht="10.199999999999999" x14ac:dyDescent="0.2"/>
    <row r="46" spans="1:9" s="1" customFormat="1" ht="10.199999999999999" x14ac:dyDescent="0.2">
      <c r="A46" s="1" t="s">
        <v>191</v>
      </c>
      <c r="B46" s="1">
        <f t="shared" ref="B46:B64" si="4">C46+D46+E46</f>
        <v>7942</v>
      </c>
      <c r="C46" s="1">
        <f>SUM(C47:C64)-C50-C51-C60-C61-C62</f>
        <v>4935</v>
      </c>
      <c r="D46" s="1">
        <f>SUM(D47:D64)-D50-D51-D60-D61-D62</f>
        <v>855</v>
      </c>
      <c r="E46" s="1">
        <f t="shared" ref="E46:E64" si="5">SUM(F46:I46)</f>
        <v>2152</v>
      </c>
      <c r="F46" s="1">
        <f>SUM(F47:F64)-F50-F51-F60-F61-F62</f>
        <v>314</v>
      </c>
      <c r="G46" s="1">
        <f>SUM(G47:G64)-G50-G51-G60-G61-G62</f>
        <v>1019</v>
      </c>
      <c r="H46" s="1">
        <f>SUM(H47:H64)-H50-H51-H60-H61-H62</f>
        <v>719</v>
      </c>
      <c r="I46" s="1">
        <f>SUM(I47:I64)-I50-I51-I60-I61-I62</f>
        <v>100</v>
      </c>
    </row>
    <row r="47" spans="1:9" s="1" customFormat="1" ht="10.199999999999999" x14ac:dyDescent="0.2">
      <c r="A47" s="1" t="s">
        <v>174</v>
      </c>
      <c r="B47" s="1">
        <f t="shared" si="4"/>
        <v>37</v>
      </c>
      <c r="C47" s="1">
        <v>15</v>
      </c>
      <c r="D47" s="1">
        <v>3</v>
      </c>
      <c r="E47" s="1">
        <f t="shared" si="5"/>
        <v>19</v>
      </c>
      <c r="F47" s="1">
        <v>5</v>
      </c>
      <c r="G47" s="1">
        <v>4</v>
      </c>
      <c r="H47" s="1">
        <v>10</v>
      </c>
      <c r="I47" s="1">
        <v>0</v>
      </c>
    </row>
    <row r="48" spans="1:9" s="1" customFormat="1" ht="10.199999999999999" x14ac:dyDescent="0.2">
      <c r="A48" s="1" t="s">
        <v>175</v>
      </c>
      <c r="B48" s="1">
        <f t="shared" si="4"/>
        <v>115</v>
      </c>
      <c r="C48" s="1">
        <v>63</v>
      </c>
      <c r="D48" s="1">
        <v>11</v>
      </c>
      <c r="E48" s="1">
        <f t="shared" si="5"/>
        <v>41</v>
      </c>
      <c r="F48" s="1">
        <v>4</v>
      </c>
      <c r="G48" s="1">
        <v>24</v>
      </c>
      <c r="H48" s="1">
        <v>8</v>
      </c>
      <c r="I48" s="1">
        <v>5</v>
      </c>
    </row>
    <row r="49" spans="1:9" s="1" customFormat="1" ht="10.199999999999999" x14ac:dyDescent="0.2">
      <c r="A49" s="1" t="s">
        <v>176</v>
      </c>
      <c r="B49" s="1">
        <f t="shared" si="4"/>
        <v>71</v>
      </c>
      <c r="C49" s="1">
        <v>8</v>
      </c>
      <c r="D49" s="1">
        <v>23</v>
      </c>
      <c r="E49" s="1">
        <f t="shared" si="5"/>
        <v>40</v>
      </c>
      <c r="F49" s="1">
        <v>1</v>
      </c>
      <c r="G49" s="1">
        <v>10</v>
      </c>
      <c r="H49" s="1">
        <v>29</v>
      </c>
      <c r="I49" s="1">
        <v>0</v>
      </c>
    </row>
    <row r="50" spans="1:9" s="1" customFormat="1" ht="10.199999999999999" x14ac:dyDescent="0.2">
      <c r="A50" s="1" t="s">
        <v>177</v>
      </c>
      <c r="B50" s="1">
        <f t="shared" si="4"/>
        <v>44</v>
      </c>
      <c r="C50" s="1">
        <v>7</v>
      </c>
      <c r="D50" s="1">
        <v>17</v>
      </c>
      <c r="E50" s="1">
        <f t="shared" si="5"/>
        <v>20</v>
      </c>
      <c r="F50" s="1">
        <v>1</v>
      </c>
      <c r="G50" s="1">
        <v>7</v>
      </c>
      <c r="H50" s="1">
        <v>12</v>
      </c>
      <c r="I50" s="1">
        <v>0</v>
      </c>
    </row>
    <row r="51" spans="1:9" s="1" customFormat="1" ht="10.199999999999999" x14ac:dyDescent="0.2">
      <c r="A51" s="1" t="s">
        <v>178</v>
      </c>
      <c r="B51" s="1">
        <f t="shared" si="4"/>
        <v>27</v>
      </c>
      <c r="C51" s="1">
        <v>1</v>
      </c>
      <c r="D51" s="1">
        <v>6</v>
      </c>
      <c r="E51" s="1">
        <f t="shared" si="5"/>
        <v>20</v>
      </c>
      <c r="F51" s="1">
        <v>0</v>
      </c>
      <c r="G51" s="1">
        <v>3</v>
      </c>
      <c r="H51" s="1">
        <v>17</v>
      </c>
      <c r="I51" s="1">
        <v>0</v>
      </c>
    </row>
    <row r="52" spans="1:9" s="1" customFormat="1" ht="10.199999999999999" x14ac:dyDescent="0.2">
      <c r="A52" s="1" t="s">
        <v>179</v>
      </c>
      <c r="B52" s="1">
        <f t="shared" si="4"/>
        <v>51</v>
      </c>
      <c r="C52" s="1">
        <v>14</v>
      </c>
      <c r="D52" s="1">
        <v>12</v>
      </c>
      <c r="E52" s="1">
        <f t="shared" si="5"/>
        <v>25</v>
      </c>
      <c r="F52" s="1">
        <v>4</v>
      </c>
      <c r="G52" s="1">
        <v>9</v>
      </c>
      <c r="H52" s="1">
        <v>12</v>
      </c>
      <c r="I52" s="1">
        <v>0</v>
      </c>
    </row>
    <row r="53" spans="1:9" s="1" customFormat="1" ht="10.199999999999999" x14ac:dyDescent="0.2">
      <c r="A53" s="1" t="s">
        <v>180</v>
      </c>
      <c r="B53" s="1">
        <f t="shared" si="4"/>
        <v>28</v>
      </c>
      <c r="C53" s="1">
        <v>10</v>
      </c>
      <c r="D53" s="1">
        <v>5</v>
      </c>
      <c r="E53" s="1">
        <f t="shared" si="5"/>
        <v>13</v>
      </c>
      <c r="F53" s="1">
        <v>3</v>
      </c>
      <c r="G53" s="1">
        <v>3</v>
      </c>
      <c r="H53" s="1">
        <v>4</v>
      </c>
      <c r="I53" s="1">
        <v>3</v>
      </c>
    </row>
    <row r="54" spans="1:9" s="1" customFormat="1" ht="10.199999999999999" x14ac:dyDescent="0.2">
      <c r="A54" s="1" t="s">
        <v>181</v>
      </c>
      <c r="B54" s="1">
        <f t="shared" si="4"/>
        <v>211</v>
      </c>
      <c r="C54" s="1">
        <v>54</v>
      </c>
      <c r="D54" s="1">
        <v>41</v>
      </c>
      <c r="E54" s="1">
        <f t="shared" si="5"/>
        <v>116</v>
      </c>
      <c r="F54" s="1">
        <v>24</v>
      </c>
      <c r="G54" s="1">
        <v>48</v>
      </c>
      <c r="H54" s="1">
        <v>40</v>
      </c>
      <c r="I54" s="1">
        <v>4</v>
      </c>
    </row>
    <row r="55" spans="1:9" s="1" customFormat="1" ht="10.199999999999999" x14ac:dyDescent="0.2">
      <c r="A55" s="1" t="s">
        <v>182</v>
      </c>
      <c r="B55" s="1">
        <f t="shared" si="4"/>
        <v>604</v>
      </c>
      <c r="C55" s="1">
        <v>142</v>
      </c>
      <c r="D55" s="1">
        <v>183</v>
      </c>
      <c r="E55" s="1">
        <f t="shared" si="5"/>
        <v>279</v>
      </c>
      <c r="F55" s="1">
        <v>38</v>
      </c>
      <c r="G55" s="1">
        <v>129</v>
      </c>
      <c r="H55" s="1">
        <v>100</v>
      </c>
      <c r="I55" s="1">
        <v>12</v>
      </c>
    </row>
    <row r="56" spans="1:9" s="1" customFormat="1" ht="10.199999999999999" x14ac:dyDescent="0.2">
      <c r="A56" s="1" t="s">
        <v>183</v>
      </c>
      <c r="B56" s="1">
        <f t="shared" si="4"/>
        <v>107</v>
      </c>
      <c r="C56" s="1">
        <v>27</v>
      </c>
      <c r="D56" s="1">
        <v>17</v>
      </c>
      <c r="E56" s="1">
        <f t="shared" si="5"/>
        <v>63</v>
      </c>
      <c r="F56" s="1">
        <v>9</v>
      </c>
      <c r="G56" s="1">
        <v>32</v>
      </c>
      <c r="H56" s="1">
        <v>22</v>
      </c>
      <c r="I56" s="1">
        <v>0</v>
      </c>
    </row>
    <row r="57" spans="1:9" s="1" customFormat="1" ht="10.199999999999999" x14ac:dyDescent="0.2">
      <c r="A57" s="1" t="s">
        <v>184</v>
      </c>
      <c r="B57" s="1">
        <f t="shared" si="4"/>
        <v>117</v>
      </c>
      <c r="C57" s="1">
        <v>11</v>
      </c>
      <c r="D57" s="1">
        <v>99</v>
      </c>
      <c r="E57" s="1">
        <f t="shared" si="5"/>
        <v>7</v>
      </c>
      <c r="F57" s="1">
        <v>1</v>
      </c>
      <c r="G57" s="1">
        <v>1</v>
      </c>
      <c r="H57" s="1">
        <v>4</v>
      </c>
      <c r="I57" s="1">
        <v>1</v>
      </c>
    </row>
    <row r="58" spans="1:9" s="1" customFormat="1" ht="10.199999999999999" x14ac:dyDescent="0.2">
      <c r="A58" s="1" t="s">
        <v>185</v>
      </c>
      <c r="B58" s="1">
        <f t="shared" si="4"/>
        <v>268</v>
      </c>
      <c r="C58" s="1">
        <v>43</v>
      </c>
      <c r="D58" s="1">
        <v>49</v>
      </c>
      <c r="E58" s="1">
        <f t="shared" si="5"/>
        <v>176</v>
      </c>
      <c r="F58" s="1">
        <v>16</v>
      </c>
      <c r="G58" s="1">
        <v>104</v>
      </c>
      <c r="H58" s="1">
        <v>56</v>
      </c>
      <c r="I58" s="1">
        <v>0</v>
      </c>
    </row>
    <row r="59" spans="1:9" s="1" customFormat="1" ht="10.199999999999999" x14ac:dyDescent="0.2">
      <c r="A59" s="1" t="s">
        <v>186</v>
      </c>
      <c r="B59" s="1">
        <f t="shared" si="4"/>
        <v>5493</v>
      </c>
      <c r="C59" s="1">
        <v>4414</v>
      </c>
      <c r="D59" s="1">
        <v>275</v>
      </c>
      <c r="E59" s="1">
        <f t="shared" si="5"/>
        <v>804</v>
      </c>
      <c r="F59" s="1">
        <v>134</v>
      </c>
      <c r="G59" s="1">
        <v>348</v>
      </c>
      <c r="H59" s="1">
        <v>266</v>
      </c>
      <c r="I59" s="1">
        <v>56</v>
      </c>
    </row>
    <row r="60" spans="1:9" s="1" customFormat="1" ht="10.199999999999999" x14ac:dyDescent="0.2">
      <c r="A60" s="1" t="s">
        <v>187</v>
      </c>
      <c r="B60" s="1">
        <f t="shared" si="4"/>
        <v>382</v>
      </c>
      <c r="C60" s="1">
        <v>102</v>
      </c>
      <c r="D60" s="1">
        <v>75</v>
      </c>
      <c r="E60" s="1">
        <f t="shared" si="5"/>
        <v>205</v>
      </c>
      <c r="F60" s="1">
        <v>40</v>
      </c>
      <c r="G60" s="1">
        <v>95</v>
      </c>
      <c r="H60" s="1">
        <v>50</v>
      </c>
      <c r="I60" s="1">
        <v>20</v>
      </c>
    </row>
    <row r="61" spans="1:9" s="1" customFormat="1" ht="10.199999999999999" x14ac:dyDescent="0.2">
      <c r="A61" s="1" t="s">
        <v>188</v>
      </c>
      <c r="B61" s="1">
        <f t="shared" si="4"/>
        <v>939</v>
      </c>
      <c r="C61" s="1">
        <v>257</v>
      </c>
      <c r="D61" s="1">
        <v>157</v>
      </c>
      <c r="E61" s="1">
        <f t="shared" si="5"/>
        <v>525</v>
      </c>
      <c r="F61" s="1">
        <v>78</v>
      </c>
      <c r="G61" s="1">
        <v>234</v>
      </c>
      <c r="H61" s="1">
        <v>180</v>
      </c>
      <c r="I61" s="1">
        <v>33</v>
      </c>
    </row>
    <row r="62" spans="1:9" s="1" customFormat="1" ht="10.199999999999999" x14ac:dyDescent="0.2">
      <c r="A62" s="1" t="s">
        <v>189</v>
      </c>
      <c r="B62" s="1">
        <f t="shared" si="4"/>
        <v>172</v>
      </c>
      <c r="C62" s="1">
        <v>55</v>
      </c>
      <c r="D62" s="1">
        <v>43</v>
      </c>
      <c r="E62" s="1">
        <f t="shared" si="5"/>
        <v>74</v>
      </c>
      <c r="F62" s="1">
        <v>16</v>
      </c>
      <c r="G62" s="1">
        <v>19</v>
      </c>
      <c r="H62" s="1">
        <v>36</v>
      </c>
      <c r="I62" s="1">
        <v>3</v>
      </c>
    </row>
    <row r="63" spans="1:9" s="1" customFormat="1" ht="10.199999999999999" x14ac:dyDescent="0.2">
      <c r="A63" s="1" t="s">
        <v>190</v>
      </c>
      <c r="B63" s="1">
        <f t="shared" si="4"/>
        <v>474</v>
      </c>
      <c r="C63" s="1">
        <v>85</v>
      </c>
      <c r="D63" s="1">
        <v>98</v>
      </c>
      <c r="E63" s="1">
        <f t="shared" si="5"/>
        <v>291</v>
      </c>
      <c r="F63" s="1">
        <v>37</v>
      </c>
      <c r="G63" s="1">
        <v>117</v>
      </c>
      <c r="H63" s="1">
        <v>118</v>
      </c>
      <c r="I63" s="1">
        <v>19</v>
      </c>
    </row>
    <row r="64" spans="1:9" s="1" customFormat="1" ht="10.199999999999999" x14ac:dyDescent="0.2">
      <c r="A64" s="1" t="s">
        <v>152</v>
      </c>
      <c r="B64" s="1">
        <f t="shared" si="4"/>
        <v>366</v>
      </c>
      <c r="C64" s="1">
        <v>49</v>
      </c>
      <c r="D64" s="1">
        <v>39</v>
      </c>
      <c r="E64" s="1">
        <f t="shared" si="5"/>
        <v>278</v>
      </c>
      <c r="F64" s="1">
        <v>38</v>
      </c>
      <c r="G64" s="1">
        <v>190</v>
      </c>
      <c r="H64" s="1">
        <v>50</v>
      </c>
      <c r="I64" s="1">
        <v>0</v>
      </c>
    </row>
    <row r="65" spans="1:9" s="1" customFormat="1" ht="10.199999999999999" x14ac:dyDescent="0.2">
      <c r="A65" s="16" t="s">
        <v>280</v>
      </c>
      <c r="B65" s="16"/>
      <c r="C65" s="16"/>
      <c r="D65" s="16"/>
      <c r="E65" s="16"/>
      <c r="F65" s="16"/>
      <c r="G65" s="16"/>
      <c r="H65" s="16"/>
      <c r="I65" s="16"/>
    </row>
    <row r="66" spans="1:9" s="1" customFormat="1" ht="10.199999999999999" x14ac:dyDescent="0.2">
      <c r="A66" s="13"/>
      <c r="B66" s="13"/>
      <c r="C66" s="13"/>
      <c r="D66" s="13"/>
      <c r="E66" s="13"/>
      <c r="F66" s="13"/>
      <c r="G66" s="13"/>
      <c r="H66" s="13"/>
      <c r="I66" s="13"/>
    </row>
  </sheetData>
  <mergeCells count="2">
    <mergeCell ref="A65:I65"/>
    <mergeCell ref="E2:I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81923-6F2C-4161-8F90-C30ED74795B6}">
  <dimension ref="A1:I25"/>
  <sheetViews>
    <sheetView view="pageBreakPreview" zoomScaleNormal="100" zoomScaleSheetLayoutView="100" workbookViewId="0">
      <selection activeCell="A2" sqref="A2"/>
    </sheetView>
  </sheetViews>
  <sheetFormatPr defaultRowHeight="14.4" x14ac:dyDescent="0.3"/>
  <cols>
    <col min="1" max="1" width="28.6640625" customWidth="1"/>
    <col min="2" max="9" width="7.33203125" customWidth="1"/>
  </cols>
  <sheetData>
    <row r="1" spans="1:9" s="1" customFormat="1" ht="10.199999999999999" x14ac:dyDescent="0.2">
      <c r="A1" s="1" t="s">
        <v>293</v>
      </c>
    </row>
    <row r="2" spans="1:9" s="1" customFormat="1" ht="10.199999999999999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s="1" customFormat="1" ht="10.199999999999999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s="1" customFormat="1" ht="10.199999999999999" x14ac:dyDescent="0.2">
      <c r="A4" s="1" t="s">
        <v>193</v>
      </c>
    </row>
    <row r="5" spans="1:9" s="1" customFormat="1" ht="10.199999999999999" x14ac:dyDescent="0.2"/>
    <row r="6" spans="1:9" s="1" customFormat="1" ht="10.199999999999999" x14ac:dyDescent="0.2">
      <c r="A6" s="1" t="s">
        <v>194</v>
      </c>
      <c r="B6" s="1">
        <f t="shared" ref="B6:B13" si="0">C6+D6+E6</f>
        <v>16222</v>
      </c>
      <c r="C6" s="1">
        <v>2018</v>
      </c>
      <c r="D6" s="1">
        <v>4322</v>
      </c>
      <c r="E6" s="1">
        <f t="shared" ref="E6:E13" si="1">SUM(F6:I6)</f>
        <v>9882</v>
      </c>
      <c r="F6" s="1">
        <v>1332</v>
      </c>
      <c r="G6" s="1">
        <v>4579</v>
      </c>
      <c r="H6" s="1">
        <v>3281</v>
      </c>
      <c r="I6" s="1">
        <v>690</v>
      </c>
    </row>
    <row r="7" spans="1:9" s="1" customFormat="1" ht="10.199999999999999" x14ac:dyDescent="0.2">
      <c r="A7" s="1" t="s">
        <v>195</v>
      </c>
      <c r="B7" s="1">
        <f t="shared" si="0"/>
        <v>13988</v>
      </c>
      <c r="C7" s="1">
        <v>1986</v>
      </c>
      <c r="D7" s="1">
        <v>4068</v>
      </c>
      <c r="E7" s="1">
        <f t="shared" si="1"/>
        <v>7934</v>
      </c>
      <c r="F7" s="1">
        <v>1192</v>
      </c>
      <c r="G7" s="1">
        <v>3611</v>
      </c>
      <c r="H7" s="1">
        <v>2653</v>
      </c>
      <c r="I7" s="1">
        <v>478</v>
      </c>
    </row>
    <row r="8" spans="1:9" s="1" customFormat="1" ht="10.199999999999999" x14ac:dyDescent="0.2">
      <c r="A8" s="1" t="s">
        <v>196</v>
      </c>
      <c r="B8" s="1">
        <f t="shared" si="0"/>
        <v>9327</v>
      </c>
      <c r="C8" s="1">
        <v>1445</v>
      </c>
      <c r="D8" s="1">
        <v>2923</v>
      </c>
      <c r="E8" s="1">
        <f t="shared" si="1"/>
        <v>4959</v>
      </c>
      <c r="F8" s="1">
        <v>762</v>
      </c>
      <c r="G8" s="1">
        <v>1930</v>
      </c>
      <c r="H8" s="1">
        <v>1842</v>
      </c>
      <c r="I8" s="1">
        <v>425</v>
      </c>
    </row>
    <row r="9" spans="1:9" s="1" customFormat="1" ht="10.199999999999999" x14ac:dyDescent="0.2">
      <c r="A9" s="1" t="s">
        <v>197</v>
      </c>
      <c r="B9" s="1">
        <f t="shared" si="0"/>
        <v>1792</v>
      </c>
      <c r="C9" s="1">
        <v>135</v>
      </c>
      <c r="D9" s="1">
        <v>546</v>
      </c>
      <c r="E9" s="1">
        <f t="shared" si="1"/>
        <v>1111</v>
      </c>
      <c r="F9" s="1">
        <v>157</v>
      </c>
      <c r="G9" s="1">
        <v>570</v>
      </c>
      <c r="H9" s="1">
        <v>355</v>
      </c>
      <c r="I9" s="1">
        <v>29</v>
      </c>
    </row>
    <row r="10" spans="1:9" s="1" customFormat="1" ht="10.199999999999999" x14ac:dyDescent="0.2">
      <c r="A10" s="1" t="s">
        <v>198</v>
      </c>
      <c r="B10" s="1">
        <f t="shared" si="0"/>
        <v>2869</v>
      </c>
      <c r="C10" s="1">
        <v>406</v>
      </c>
      <c r="D10" s="1">
        <v>599</v>
      </c>
      <c r="E10" s="1">
        <f t="shared" si="1"/>
        <v>1864</v>
      </c>
      <c r="F10" s="1">
        <v>273</v>
      </c>
      <c r="G10" s="1">
        <v>1111</v>
      </c>
      <c r="H10" s="1">
        <v>456</v>
      </c>
      <c r="I10" s="1">
        <v>24</v>
      </c>
    </row>
    <row r="11" spans="1:9" s="1" customFormat="1" ht="10.199999999999999" x14ac:dyDescent="0.2">
      <c r="A11" s="1" t="s">
        <v>199</v>
      </c>
      <c r="B11" s="1">
        <f t="shared" si="0"/>
        <v>11112</v>
      </c>
      <c r="C11" s="1">
        <v>1703</v>
      </c>
      <c r="D11" s="1">
        <v>3380</v>
      </c>
      <c r="E11" s="1">
        <f t="shared" si="1"/>
        <v>6029</v>
      </c>
      <c r="F11" s="1">
        <v>999</v>
      </c>
      <c r="G11" s="1">
        <v>2524</v>
      </c>
      <c r="H11" s="1">
        <v>2049</v>
      </c>
      <c r="I11" s="1">
        <v>457</v>
      </c>
    </row>
    <row r="12" spans="1:9" s="1" customFormat="1" ht="10.199999999999999" x14ac:dyDescent="0.2">
      <c r="A12" s="1" t="s">
        <v>196</v>
      </c>
      <c r="B12" s="1">
        <f t="shared" si="0"/>
        <v>8313</v>
      </c>
      <c r="C12" s="1">
        <v>1387</v>
      </c>
      <c r="D12" s="1">
        <v>2657</v>
      </c>
      <c r="E12" s="1">
        <f t="shared" si="1"/>
        <v>4269</v>
      </c>
      <c r="F12" s="1">
        <v>685</v>
      </c>
      <c r="G12" s="1">
        <v>1546</v>
      </c>
      <c r="H12" s="1">
        <v>1623</v>
      </c>
      <c r="I12" s="1">
        <v>415</v>
      </c>
    </row>
    <row r="13" spans="1:9" s="1" customFormat="1" ht="10.199999999999999" x14ac:dyDescent="0.2">
      <c r="A13" s="1" t="s">
        <v>200</v>
      </c>
      <c r="B13" s="1">
        <f t="shared" si="0"/>
        <v>3232</v>
      </c>
      <c r="C13" s="1">
        <v>206</v>
      </c>
      <c r="D13" s="1">
        <v>453</v>
      </c>
      <c r="E13" s="1">
        <f t="shared" si="1"/>
        <v>2573</v>
      </c>
      <c r="F13" s="1">
        <v>238</v>
      </c>
      <c r="G13" s="1">
        <v>1417</v>
      </c>
      <c r="H13" s="1">
        <v>901</v>
      </c>
      <c r="I13" s="1">
        <v>17</v>
      </c>
    </row>
    <row r="14" spans="1:9" s="1" customFormat="1" ht="10.199999999999999" x14ac:dyDescent="0.2">
      <c r="A14" s="1" t="s">
        <v>201</v>
      </c>
      <c r="B14" s="1">
        <f>((C14*C13)+(D14*D13)+(E14*E13))/B13</f>
        <v>16.610550742574262</v>
      </c>
      <c r="C14" s="1">
        <v>8</v>
      </c>
      <c r="D14" s="1">
        <v>24.6</v>
      </c>
      <c r="E14" s="1">
        <f>((F14*F13)+(G14*G13)+(H14*H13)+(I14*I13))/E13</f>
        <v>15.893315196268949</v>
      </c>
      <c r="F14" s="1">
        <v>19.399999999999999</v>
      </c>
      <c r="G14" s="1">
        <v>15.3</v>
      </c>
      <c r="H14" s="1">
        <v>15.4</v>
      </c>
      <c r="I14" s="1">
        <v>42.4</v>
      </c>
    </row>
    <row r="15" spans="1:9" s="1" customFormat="1" ht="10.199999999999999" x14ac:dyDescent="0.2"/>
    <row r="16" spans="1:9" s="1" customFormat="1" ht="10.199999999999999" x14ac:dyDescent="0.2">
      <c r="A16" s="1" t="s">
        <v>202</v>
      </c>
      <c r="B16" s="1">
        <f t="shared" ref="B16:B23" si="2">C16+D16+E16</f>
        <v>7769</v>
      </c>
      <c r="C16" s="1">
        <v>1062</v>
      </c>
      <c r="D16" s="1">
        <v>1907</v>
      </c>
      <c r="E16" s="1">
        <f t="shared" ref="E16:E23" si="3">SUM(F16:I16)</f>
        <v>4800</v>
      </c>
      <c r="F16" s="1">
        <v>603</v>
      </c>
      <c r="G16" s="1">
        <v>2266</v>
      </c>
      <c r="H16" s="1">
        <v>1733</v>
      </c>
      <c r="I16" s="1">
        <v>198</v>
      </c>
    </row>
    <row r="17" spans="1:9" s="1" customFormat="1" ht="10.199999999999999" x14ac:dyDescent="0.2">
      <c r="A17" s="1" t="s">
        <v>195</v>
      </c>
      <c r="B17" s="1">
        <f t="shared" si="2"/>
        <v>5611</v>
      </c>
      <c r="C17" s="1">
        <v>1043</v>
      </c>
      <c r="D17" s="1">
        <v>1597</v>
      </c>
      <c r="E17" s="1">
        <f t="shared" si="3"/>
        <v>2971</v>
      </c>
      <c r="F17" s="1">
        <v>483</v>
      </c>
      <c r="G17" s="1">
        <v>1373</v>
      </c>
      <c r="H17" s="1">
        <v>1026</v>
      </c>
      <c r="I17" s="1">
        <v>89</v>
      </c>
    </row>
    <row r="18" spans="1:9" s="1" customFormat="1" ht="10.199999999999999" x14ac:dyDescent="0.2">
      <c r="A18" s="1" t="s">
        <v>196</v>
      </c>
      <c r="B18" s="1">
        <f t="shared" si="2"/>
        <v>3431</v>
      </c>
      <c r="C18" s="1">
        <v>754</v>
      </c>
      <c r="D18" s="1">
        <v>861</v>
      </c>
      <c r="E18" s="1">
        <f t="shared" si="3"/>
        <v>1816</v>
      </c>
      <c r="F18" s="1">
        <v>301</v>
      </c>
      <c r="G18" s="1">
        <v>754</v>
      </c>
      <c r="H18" s="1">
        <v>691</v>
      </c>
      <c r="I18" s="1">
        <v>70</v>
      </c>
    </row>
    <row r="19" spans="1:9" s="1" customFormat="1" ht="10.199999999999999" x14ac:dyDescent="0.2">
      <c r="A19" s="1" t="s">
        <v>197</v>
      </c>
      <c r="B19" s="1">
        <f t="shared" si="2"/>
        <v>783</v>
      </c>
      <c r="C19" s="1">
        <v>91</v>
      </c>
      <c r="D19" s="1">
        <v>259</v>
      </c>
      <c r="E19" s="1">
        <f t="shared" si="3"/>
        <v>433</v>
      </c>
      <c r="F19" s="1">
        <v>63</v>
      </c>
      <c r="G19" s="1">
        <v>212</v>
      </c>
      <c r="H19" s="1">
        <v>150</v>
      </c>
      <c r="I19" s="1">
        <v>8</v>
      </c>
    </row>
    <row r="20" spans="1:9" s="1" customFormat="1" ht="10.199999999999999" x14ac:dyDescent="0.2">
      <c r="A20" s="1" t="s">
        <v>198</v>
      </c>
      <c r="B20" s="1">
        <f t="shared" si="2"/>
        <v>1397</v>
      </c>
      <c r="C20" s="1">
        <v>198</v>
      </c>
      <c r="D20" s="1">
        <v>477</v>
      </c>
      <c r="E20" s="1">
        <f t="shared" si="3"/>
        <v>722</v>
      </c>
      <c r="F20" s="1">
        <v>119</v>
      </c>
      <c r="G20" s="1">
        <v>407</v>
      </c>
      <c r="H20" s="1">
        <v>185</v>
      </c>
      <c r="I20" s="1">
        <v>11</v>
      </c>
    </row>
    <row r="21" spans="1:9" s="1" customFormat="1" ht="10.199999999999999" x14ac:dyDescent="0.2">
      <c r="A21" s="1" t="s">
        <v>199</v>
      </c>
      <c r="B21" s="1">
        <f t="shared" si="2"/>
        <v>3853</v>
      </c>
      <c r="C21" s="1">
        <v>865</v>
      </c>
      <c r="D21" s="1">
        <v>1018</v>
      </c>
      <c r="E21" s="1">
        <f t="shared" si="3"/>
        <v>1970</v>
      </c>
      <c r="F21" s="1">
        <v>325</v>
      </c>
      <c r="G21" s="1">
        <v>812</v>
      </c>
      <c r="H21" s="1">
        <v>755</v>
      </c>
      <c r="I21" s="1">
        <v>78</v>
      </c>
    </row>
    <row r="22" spans="1:9" s="1" customFormat="1" ht="10.199999999999999" x14ac:dyDescent="0.2">
      <c r="A22" s="1" t="s">
        <v>196</v>
      </c>
      <c r="B22" s="1">
        <f t="shared" si="2"/>
        <v>2935</v>
      </c>
      <c r="C22" s="1">
        <v>722</v>
      </c>
      <c r="D22" s="1">
        <v>715</v>
      </c>
      <c r="E22" s="1">
        <f t="shared" si="3"/>
        <v>1498</v>
      </c>
      <c r="F22" s="1">
        <v>241</v>
      </c>
      <c r="G22" s="1">
        <v>583</v>
      </c>
      <c r="H22" s="1">
        <v>608</v>
      </c>
      <c r="I22" s="1">
        <v>66</v>
      </c>
    </row>
    <row r="23" spans="1:9" s="1" customFormat="1" ht="10.199999999999999" x14ac:dyDescent="0.2">
      <c r="A23" s="1" t="s">
        <v>200</v>
      </c>
      <c r="B23" s="1">
        <f t="shared" si="2"/>
        <v>2707</v>
      </c>
      <c r="C23" s="1">
        <v>78</v>
      </c>
      <c r="D23" s="1">
        <v>438</v>
      </c>
      <c r="E23" s="1">
        <f t="shared" si="3"/>
        <v>2191</v>
      </c>
      <c r="F23" s="1">
        <v>150</v>
      </c>
      <c r="G23" s="1">
        <v>1132</v>
      </c>
      <c r="H23" s="1">
        <v>800</v>
      </c>
      <c r="I23" s="1">
        <v>109</v>
      </c>
    </row>
    <row r="24" spans="1:9" s="1" customFormat="1" ht="10.199999999999999" x14ac:dyDescent="0.2">
      <c r="A24" s="1" t="s">
        <v>201</v>
      </c>
      <c r="B24" s="1">
        <f>((C24*C23)+(D24*D23)+(E24*E23))/B23</f>
        <v>19.418544514222383</v>
      </c>
      <c r="C24" s="1">
        <v>14.3</v>
      </c>
      <c r="D24" s="1">
        <v>25.5</v>
      </c>
      <c r="E24" s="1">
        <f>((F24*F23)+(G24*G23)+(H24*H23)+(I24*I23))/E23</f>
        <v>18.385029666818799</v>
      </c>
      <c r="F24" s="1">
        <v>13</v>
      </c>
      <c r="G24" s="1">
        <v>17.7</v>
      </c>
      <c r="H24" s="1">
        <v>18.399999999999999</v>
      </c>
      <c r="I24" s="1">
        <v>32.799999999999997</v>
      </c>
    </row>
    <row r="25" spans="1:9" s="1" customFormat="1" ht="10.199999999999999" x14ac:dyDescent="0.2">
      <c r="A25" s="16" t="s">
        <v>280</v>
      </c>
      <c r="B25" s="16"/>
      <c r="C25" s="16"/>
      <c r="D25" s="16"/>
      <c r="E25" s="16"/>
      <c r="F25" s="16"/>
      <c r="G25" s="16"/>
      <c r="H25" s="16"/>
      <c r="I25" s="16"/>
    </row>
  </sheetData>
  <mergeCells count="2">
    <mergeCell ref="A25:I25"/>
    <mergeCell ref="E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0A0D3-E425-453C-AA72-794325340CC3}">
  <dimension ref="A1:I55"/>
  <sheetViews>
    <sheetView view="pageBreakPreview" zoomScale="125" zoomScaleNormal="100" zoomScaleSheetLayoutView="125" workbookViewId="0">
      <selection activeCell="A22" sqref="A22"/>
    </sheetView>
  </sheetViews>
  <sheetFormatPr defaultRowHeight="10.199999999999999" x14ac:dyDescent="0.2"/>
  <cols>
    <col min="1" max="1" width="21.109375" style="1" customWidth="1"/>
    <col min="2" max="14" width="7.88671875" style="1" customWidth="1"/>
    <col min="15" max="16384" width="8.88671875" style="1"/>
  </cols>
  <sheetData>
    <row r="1" spans="1:9" x14ac:dyDescent="0.2">
      <c r="A1" s="1" t="s">
        <v>57</v>
      </c>
    </row>
    <row r="2" spans="1:9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x14ac:dyDescent="0.2">
      <c r="A4" s="1" t="s">
        <v>21</v>
      </c>
    </row>
    <row r="5" spans="1:9" x14ac:dyDescent="0.2">
      <c r="A5" s="1" t="s">
        <v>8</v>
      </c>
      <c r="B5" s="1">
        <f t="shared" ref="B5:B20" si="0">C5+D5+E5</f>
        <v>116169</v>
      </c>
      <c r="C5" s="1">
        <f>SUM(C6:C19)</f>
        <v>12116</v>
      </c>
      <c r="D5" s="1">
        <f>SUM(D6:D19)</f>
        <v>30893</v>
      </c>
      <c r="E5" s="1">
        <f t="shared" ref="E5:E20" si="1">SUM(F5:I5)</f>
        <v>73160</v>
      </c>
      <c r="F5" s="1">
        <f>SUM(F6:F19)</f>
        <v>8100</v>
      </c>
      <c r="G5" s="1">
        <f>SUM(G6:G19)</f>
        <v>37488</v>
      </c>
      <c r="H5" s="1">
        <f>SUM(H6:H19)</f>
        <v>22081</v>
      </c>
      <c r="I5" s="1">
        <f>SUM(I6:I19)</f>
        <v>5491</v>
      </c>
    </row>
    <row r="6" spans="1:9" x14ac:dyDescent="0.2">
      <c r="A6" s="1" t="s">
        <v>9</v>
      </c>
      <c r="B6" s="1">
        <f t="shared" si="0"/>
        <v>20977</v>
      </c>
      <c r="C6" s="1">
        <v>1401</v>
      </c>
      <c r="D6" s="1">
        <v>6502</v>
      </c>
      <c r="E6" s="1">
        <f t="shared" si="1"/>
        <v>13074</v>
      </c>
      <c r="F6" s="1">
        <v>1252</v>
      </c>
      <c r="G6" s="1">
        <v>6738</v>
      </c>
      <c r="H6" s="1">
        <v>4066</v>
      </c>
      <c r="I6" s="1">
        <v>1018</v>
      </c>
    </row>
    <row r="7" spans="1:9" x14ac:dyDescent="0.2">
      <c r="A7" s="1" t="s">
        <v>10</v>
      </c>
      <c r="B7" s="1">
        <f t="shared" si="0"/>
        <v>18007</v>
      </c>
      <c r="C7" s="1">
        <v>1701</v>
      </c>
      <c r="D7" s="1">
        <v>5023</v>
      </c>
      <c r="E7" s="1">
        <f t="shared" si="1"/>
        <v>11283</v>
      </c>
      <c r="F7" s="1">
        <v>1164</v>
      </c>
      <c r="G7" s="1">
        <v>5751</v>
      </c>
      <c r="H7" s="1">
        <v>3502</v>
      </c>
      <c r="I7" s="1">
        <v>866</v>
      </c>
    </row>
    <row r="8" spans="1:9" x14ac:dyDescent="0.2">
      <c r="A8" s="1" t="s">
        <v>11</v>
      </c>
      <c r="B8" s="1">
        <f t="shared" si="0"/>
        <v>15370</v>
      </c>
      <c r="C8" s="1">
        <v>1732</v>
      </c>
      <c r="D8" s="1">
        <v>4054</v>
      </c>
      <c r="E8" s="1">
        <f t="shared" si="1"/>
        <v>9584</v>
      </c>
      <c r="F8" s="1">
        <v>1018</v>
      </c>
      <c r="G8" s="1">
        <v>4922</v>
      </c>
      <c r="H8" s="1">
        <v>2891</v>
      </c>
      <c r="I8" s="1">
        <v>753</v>
      </c>
    </row>
    <row r="9" spans="1:9" x14ac:dyDescent="0.2">
      <c r="A9" s="1" t="s">
        <v>12</v>
      </c>
      <c r="B9" s="1">
        <f t="shared" si="0"/>
        <v>12253</v>
      </c>
      <c r="C9" s="1">
        <v>1565</v>
      </c>
      <c r="D9" s="1">
        <v>2956</v>
      </c>
      <c r="E9" s="1">
        <f t="shared" si="1"/>
        <v>7732</v>
      </c>
      <c r="F9" s="1">
        <v>769</v>
      </c>
      <c r="G9" s="1">
        <v>4038</v>
      </c>
      <c r="H9" s="1">
        <v>2347</v>
      </c>
      <c r="I9" s="1">
        <v>578</v>
      </c>
    </row>
    <row r="10" spans="1:9" x14ac:dyDescent="0.2">
      <c r="A10" s="1" t="s">
        <v>13</v>
      </c>
      <c r="B10" s="1">
        <f t="shared" si="0"/>
        <v>10125</v>
      </c>
      <c r="C10" s="1">
        <v>1081</v>
      </c>
      <c r="D10" s="1">
        <v>2601</v>
      </c>
      <c r="E10" s="1">
        <f t="shared" si="1"/>
        <v>6443</v>
      </c>
      <c r="F10" s="1">
        <v>735</v>
      </c>
      <c r="G10" s="1">
        <v>3285</v>
      </c>
      <c r="H10" s="1">
        <v>1920</v>
      </c>
      <c r="I10" s="1">
        <v>503</v>
      </c>
    </row>
    <row r="11" spans="1:9" x14ac:dyDescent="0.2">
      <c r="A11" s="1" t="s">
        <v>14</v>
      </c>
      <c r="B11" s="1">
        <f t="shared" si="0"/>
        <v>8506</v>
      </c>
      <c r="C11" s="1">
        <v>826</v>
      </c>
      <c r="D11" s="1">
        <v>2225</v>
      </c>
      <c r="E11" s="1">
        <f t="shared" si="1"/>
        <v>5455</v>
      </c>
      <c r="F11" s="1">
        <v>625</v>
      </c>
      <c r="G11" s="1">
        <v>2854</v>
      </c>
      <c r="H11" s="1">
        <v>1588</v>
      </c>
      <c r="I11" s="1">
        <v>388</v>
      </c>
    </row>
    <row r="12" spans="1:9" x14ac:dyDescent="0.2">
      <c r="A12" s="1" t="s">
        <v>15</v>
      </c>
      <c r="B12" s="1">
        <f t="shared" si="0"/>
        <v>6633</v>
      </c>
      <c r="C12" s="1">
        <v>694</v>
      </c>
      <c r="D12" s="1">
        <v>1779</v>
      </c>
      <c r="E12" s="1">
        <f t="shared" si="1"/>
        <v>4160</v>
      </c>
      <c r="F12" s="1">
        <v>461</v>
      </c>
      <c r="G12" s="1">
        <v>2203</v>
      </c>
      <c r="H12" s="1">
        <v>1171</v>
      </c>
      <c r="I12" s="1">
        <v>325</v>
      </c>
    </row>
    <row r="13" spans="1:9" x14ac:dyDescent="0.2">
      <c r="A13" s="1" t="s">
        <v>16</v>
      </c>
      <c r="B13" s="1">
        <f t="shared" si="0"/>
        <v>8007</v>
      </c>
      <c r="C13" s="1">
        <v>997</v>
      </c>
      <c r="D13" s="1">
        <v>1955</v>
      </c>
      <c r="E13" s="1">
        <f t="shared" si="1"/>
        <v>5055</v>
      </c>
      <c r="F13" s="1">
        <v>637</v>
      </c>
      <c r="G13" s="1">
        <v>2551</v>
      </c>
      <c r="H13" s="1">
        <v>1467</v>
      </c>
      <c r="I13" s="1">
        <v>400</v>
      </c>
    </row>
    <row r="14" spans="1:9" x14ac:dyDescent="0.2">
      <c r="A14" s="1" t="s">
        <v>17</v>
      </c>
      <c r="B14" s="1">
        <f t="shared" si="0"/>
        <v>6681</v>
      </c>
      <c r="C14" s="1">
        <v>780</v>
      </c>
      <c r="D14" s="1">
        <v>1508</v>
      </c>
      <c r="E14" s="1">
        <f t="shared" si="1"/>
        <v>4393</v>
      </c>
      <c r="F14" s="1">
        <v>527</v>
      </c>
      <c r="G14" s="1">
        <v>2185</v>
      </c>
      <c r="H14" s="1">
        <v>1370</v>
      </c>
      <c r="I14" s="1">
        <v>311</v>
      </c>
    </row>
    <row r="15" spans="1:9" x14ac:dyDescent="0.2">
      <c r="A15" s="1" t="s">
        <v>18</v>
      </c>
      <c r="B15" s="1">
        <f t="shared" si="0"/>
        <v>2893</v>
      </c>
      <c r="C15" s="1">
        <v>408</v>
      </c>
      <c r="D15" s="1">
        <v>664</v>
      </c>
      <c r="E15" s="1">
        <f t="shared" si="1"/>
        <v>1821</v>
      </c>
      <c r="F15" s="1">
        <v>248</v>
      </c>
      <c r="G15" s="1">
        <v>923</v>
      </c>
      <c r="H15" s="1">
        <v>556</v>
      </c>
      <c r="I15" s="1">
        <v>94</v>
      </c>
    </row>
    <row r="16" spans="1:9" x14ac:dyDescent="0.2">
      <c r="A16" s="1" t="s">
        <v>19</v>
      </c>
      <c r="B16" s="1">
        <f t="shared" si="0"/>
        <v>2497</v>
      </c>
      <c r="C16" s="1">
        <v>287</v>
      </c>
      <c r="D16" s="1">
        <v>642</v>
      </c>
      <c r="E16" s="1">
        <f t="shared" si="1"/>
        <v>1568</v>
      </c>
      <c r="F16" s="1">
        <v>220</v>
      </c>
      <c r="G16" s="1">
        <v>778</v>
      </c>
      <c r="H16" s="1">
        <v>489</v>
      </c>
      <c r="I16" s="1">
        <v>81</v>
      </c>
    </row>
    <row r="17" spans="1:9" x14ac:dyDescent="0.2">
      <c r="A17" s="1" t="s">
        <v>271</v>
      </c>
      <c r="B17" s="1">
        <f t="shared" si="0"/>
        <v>2838</v>
      </c>
      <c r="C17" s="1">
        <v>414</v>
      </c>
      <c r="D17" s="1">
        <v>667</v>
      </c>
      <c r="E17" s="1">
        <f t="shared" si="1"/>
        <v>1757</v>
      </c>
      <c r="F17" s="1">
        <v>245</v>
      </c>
      <c r="G17" s="1">
        <v>937</v>
      </c>
      <c r="H17" s="1">
        <v>461</v>
      </c>
      <c r="I17" s="1">
        <v>114</v>
      </c>
    </row>
    <row r="18" spans="1:9" x14ac:dyDescent="0.2">
      <c r="A18" s="1" t="s">
        <v>272</v>
      </c>
      <c r="B18" s="1">
        <f t="shared" si="0"/>
        <v>1063</v>
      </c>
      <c r="C18" s="1">
        <v>162</v>
      </c>
      <c r="D18" s="1">
        <v>236</v>
      </c>
      <c r="E18" s="1">
        <f t="shared" si="1"/>
        <v>665</v>
      </c>
      <c r="F18" s="1">
        <v>141</v>
      </c>
      <c r="G18" s="1">
        <v>271</v>
      </c>
      <c r="H18" s="1">
        <v>200</v>
      </c>
      <c r="I18" s="1">
        <v>53</v>
      </c>
    </row>
    <row r="19" spans="1:9" x14ac:dyDescent="0.2">
      <c r="A19" s="1" t="s">
        <v>273</v>
      </c>
      <c r="B19" s="1">
        <f t="shared" si="0"/>
        <v>319</v>
      </c>
      <c r="C19" s="1">
        <v>68</v>
      </c>
      <c r="D19" s="1">
        <v>81</v>
      </c>
      <c r="E19" s="1">
        <f t="shared" si="1"/>
        <v>170</v>
      </c>
      <c r="F19" s="1">
        <v>58</v>
      </c>
      <c r="G19" s="1">
        <v>52</v>
      </c>
      <c r="H19" s="1">
        <v>53</v>
      </c>
      <c r="I19" s="1">
        <v>7</v>
      </c>
    </row>
    <row r="20" spans="1:9" x14ac:dyDescent="0.2">
      <c r="A20" s="1" t="s">
        <v>20</v>
      </c>
      <c r="B20" s="1">
        <f t="shared" si="0"/>
        <v>101.50000000000001</v>
      </c>
      <c r="C20" s="1">
        <v>18.899999999999999</v>
      </c>
      <c r="D20" s="1">
        <v>14.8</v>
      </c>
      <c r="E20" s="1">
        <f t="shared" si="1"/>
        <v>67.800000000000011</v>
      </c>
      <c r="F20" s="1">
        <v>19</v>
      </c>
      <c r="G20" s="1">
        <v>16.7</v>
      </c>
      <c r="H20" s="1">
        <v>16.2</v>
      </c>
      <c r="I20" s="1">
        <v>15.9</v>
      </c>
    </row>
    <row r="22" spans="1:9" x14ac:dyDescent="0.2">
      <c r="A22" s="1" t="s">
        <v>22</v>
      </c>
      <c r="B22" s="1">
        <f t="shared" ref="B22:I36" si="2">B5-B39</f>
        <v>59547</v>
      </c>
      <c r="C22" s="1">
        <f t="shared" si="2"/>
        <v>6279</v>
      </c>
      <c r="D22" s="1">
        <f t="shared" si="2"/>
        <v>15871</v>
      </c>
      <c r="E22" s="1">
        <f t="shared" si="2"/>
        <v>37397</v>
      </c>
      <c r="F22" s="1">
        <f t="shared" si="2"/>
        <v>4137</v>
      </c>
      <c r="G22" s="1">
        <f t="shared" si="2"/>
        <v>19243</v>
      </c>
      <c r="H22" s="1">
        <f t="shared" si="2"/>
        <v>11192</v>
      </c>
      <c r="I22" s="1">
        <f t="shared" si="2"/>
        <v>2825</v>
      </c>
    </row>
    <row r="23" spans="1:9" x14ac:dyDescent="0.2">
      <c r="A23" s="1" t="s">
        <v>9</v>
      </c>
      <c r="B23" s="1">
        <f t="shared" si="2"/>
        <v>10928</v>
      </c>
      <c r="C23" s="1">
        <f t="shared" si="2"/>
        <v>719</v>
      </c>
      <c r="D23" s="1">
        <f t="shared" si="2"/>
        <v>3377</v>
      </c>
      <c r="E23" s="1">
        <f t="shared" si="2"/>
        <v>6832</v>
      </c>
      <c r="F23" s="1">
        <f t="shared" si="2"/>
        <v>636</v>
      </c>
      <c r="G23" s="1">
        <f t="shared" si="2"/>
        <v>3546</v>
      </c>
      <c r="H23" s="1">
        <f t="shared" si="2"/>
        <v>2114</v>
      </c>
      <c r="I23" s="1">
        <f t="shared" si="2"/>
        <v>536</v>
      </c>
    </row>
    <row r="24" spans="1:9" x14ac:dyDescent="0.2">
      <c r="A24" s="1" t="s">
        <v>10</v>
      </c>
      <c r="B24" s="1">
        <f t="shared" si="2"/>
        <v>9407</v>
      </c>
      <c r="C24" s="1">
        <f t="shared" si="2"/>
        <v>887</v>
      </c>
      <c r="D24" s="1">
        <f t="shared" si="2"/>
        <v>2661</v>
      </c>
      <c r="E24" s="1">
        <f t="shared" si="2"/>
        <v>5859</v>
      </c>
      <c r="F24" s="1">
        <f t="shared" si="2"/>
        <v>617</v>
      </c>
      <c r="G24" s="1">
        <f t="shared" si="2"/>
        <v>3006</v>
      </c>
      <c r="H24" s="1">
        <f t="shared" si="2"/>
        <v>1777</v>
      </c>
      <c r="I24" s="1">
        <f t="shared" si="2"/>
        <v>459</v>
      </c>
    </row>
    <row r="25" spans="1:9" x14ac:dyDescent="0.2">
      <c r="A25" s="1" t="s">
        <v>11</v>
      </c>
      <c r="B25" s="1">
        <f t="shared" si="2"/>
        <v>8018</v>
      </c>
      <c r="C25" s="1">
        <f t="shared" si="2"/>
        <v>890</v>
      </c>
      <c r="D25" s="1">
        <f t="shared" si="2"/>
        <v>2117</v>
      </c>
      <c r="E25" s="1">
        <f t="shared" si="2"/>
        <v>5011</v>
      </c>
      <c r="F25" s="1">
        <f t="shared" si="2"/>
        <v>537</v>
      </c>
      <c r="G25" s="1">
        <f t="shared" si="2"/>
        <v>2622</v>
      </c>
      <c r="H25" s="1">
        <f t="shared" si="2"/>
        <v>1479</v>
      </c>
      <c r="I25" s="1">
        <f t="shared" si="2"/>
        <v>373</v>
      </c>
    </row>
    <row r="26" spans="1:9" x14ac:dyDescent="0.2">
      <c r="A26" s="1" t="s">
        <v>12</v>
      </c>
      <c r="B26" s="1">
        <f t="shared" si="2"/>
        <v>6237</v>
      </c>
      <c r="C26" s="1">
        <f t="shared" si="2"/>
        <v>857</v>
      </c>
      <c r="D26" s="1">
        <f t="shared" si="2"/>
        <v>1434</v>
      </c>
      <c r="E26" s="1">
        <f t="shared" si="2"/>
        <v>3946</v>
      </c>
      <c r="F26" s="1">
        <f t="shared" si="2"/>
        <v>398</v>
      </c>
      <c r="G26" s="1">
        <f t="shared" si="2"/>
        <v>2060</v>
      </c>
      <c r="H26" s="1">
        <f t="shared" si="2"/>
        <v>1193</v>
      </c>
      <c r="I26" s="1">
        <f t="shared" si="2"/>
        <v>295</v>
      </c>
    </row>
    <row r="27" spans="1:9" x14ac:dyDescent="0.2">
      <c r="A27" s="1" t="s">
        <v>13</v>
      </c>
      <c r="B27" s="1">
        <f t="shared" si="2"/>
        <v>4991</v>
      </c>
      <c r="C27" s="1">
        <f t="shared" si="2"/>
        <v>626</v>
      </c>
      <c r="D27" s="1">
        <f t="shared" si="2"/>
        <v>1223</v>
      </c>
      <c r="E27" s="1">
        <f t="shared" si="2"/>
        <v>3142</v>
      </c>
      <c r="F27" s="1">
        <f t="shared" si="2"/>
        <v>347</v>
      </c>
      <c r="G27" s="1">
        <f t="shared" si="2"/>
        <v>1628</v>
      </c>
      <c r="H27" s="1">
        <f t="shared" si="2"/>
        <v>927</v>
      </c>
      <c r="I27" s="1">
        <f t="shared" si="2"/>
        <v>240</v>
      </c>
    </row>
    <row r="28" spans="1:9" x14ac:dyDescent="0.2">
      <c r="A28" s="1" t="s">
        <v>14</v>
      </c>
      <c r="B28" s="1">
        <f t="shared" si="2"/>
        <v>4274</v>
      </c>
      <c r="C28" s="1">
        <f t="shared" si="2"/>
        <v>415</v>
      </c>
      <c r="D28" s="1">
        <f t="shared" si="2"/>
        <v>1142</v>
      </c>
      <c r="E28" s="1">
        <f t="shared" si="2"/>
        <v>2717</v>
      </c>
      <c r="F28" s="1">
        <f t="shared" si="2"/>
        <v>298</v>
      </c>
      <c r="G28" s="1">
        <f t="shared" si="2"/>
        <v>1435</v>
      </c>
      <c r="H28" s="1">
        <f t="shared" si="2"/>
        <v>800</v>
      </c>
      <c r="I28" s="1">
        <f t="shared" si="2"/>
        <v>184</v>
      </c>
    </row>
    <row r="29" spans="1:9" x14ac:dyDescent="0.2">
      <c r="A29" s="1" t="s">
        <v>15</v>
      </c>
      <c r="B29" s="1">
        <f t="shared" si="2"/>
        <v>3485</v>
      </c>
      <c r="C29" s="1">
        <f t="shared" si="2"/>
        <v>379</v>
      </c>
      <c r="D29" s="1">
        <f t="shared" si="2"/>
        <v>930</v>
      </c>
      <c r="E29" s="1">
        <f t="shared" si="2"/>
        <v>2176</v>
      </c>
      <c r="F29" s="1">
        <f t="shared" si="2"/>
        <v>258</v>
      </c>
      <c r="G29" s="1">
        <f t="shared" si="2"/>
        <v>1128</v>
      </c>
      <c r="H29" s="1">
        <f t="shared" si="2"/>
        <v>597</v>
      </c>
      <c r="I29" s="1">
        <f t="shared" si="2"/>
        <v>193</v>
      </c>
    </row>
    <row r="30" spans="1:9" x14ac:dyDescent="0.2">
      <c r="A30" s="1" t="s">
        <v>16</v>
      </c>
      <c r="B30" s="1">
        <f t="shared" si="2"/>
        <v>4024</v>
      </c>
      <c r="C30" s="1">
        <f t="shared" si="2"/>
        <v>494</v>
      </c>
      <c r="D30" s="1">
        <f t="shared" si="2"/>
        <v>1044</v>
      </c>
      <c r="E30" s="1">
        <f t="shared" si="2"/>
        <v>2486</v>
      </c>
      <c r="F30" s="1">
        <f t="shared" si="2"/>
        <v>307</v>
      </c>
      <c r="G30" s="1">
        <f t="shared" si="2"/>
        <v>1246</v>
      </c>
      <c r="H30" s="1">
        <f t="shared" si="2"/>
        <v>733</v>
      </c>
      <c r="I30" s="1">
        <f t="shared" si="2"/>
        <v>200</v>
      </c>
    </row>
    <row r="31" spans="1:9" x14ac:dyDescent="0.2">
      <c r="A31" s="1" t="s">
        <v>17</v>
      </c>
      <c r="B31" s="1">
        <f t="shared" si="2"/>
        <v>3380</v>
      </c>
      <c r="C31" s="1">
        <f t="shared" si="2"/>
        <v>391</v>
      </c>
      <c r="D31" s="1">
        <f t="shared" si="2"/>
        <v>785</v>
      </c>
      <c r="E31" s="1">
        <f t="shared" si="2"/>
        <v>2204</v>
      </c>
      <c r="F31" s="1">
        <f t="shared" si="2"/>
        <v>267</v>
      </c>
      <c r="G31" s="1">
        <f t="shared" si="2"/>
        <v>1112</v>
      </c>
      <c r="H31" s="1">
        <f t="shared" si="2"/>
        <v>672</v>
      </c>
      <c r="I31" s="1">
        <f t="shared" si="2"/>
        <v>153</v>
      </c>
    </row>
    <row r="32" spans="1:9" x14ac:dyDescent="0.2">
      <c r="A32" s="1" t="s">
        <v>18</v>
      </c>
      <c r="B32" s="1">
        <f t="shared" si="2"/>
        <v>1428</v>
      </c>
      <c r="C32" s="1">
        <f t="shared" si="2"/>
        <v>191</v>
      </c>
      <c r="D32" s="1">
        <f t="shared" si="2"/>
        <v>332</v>
      </c>
      <c r="E32" s="1">
        <f t="shared" si="2"/>
        <v>905</v>
      </c>
      <c r="F32" s="1">
        <f t="shared" si="2"/>
        <v>123</v>
      </c>
      <c r="G32" s="1">
        <f t="shared" si="2"/>
        <v>454</v>
      </c>
      <c r="H32" s="1">
        <f t="shared" si="2"/>
        <v>280</v>
      </c>
      <c r="I32" s="1">
        <f t="shared" si="2"/>
        <v>48</v>
      </c>
    </row>
    <row r="33" spans="1:9" x14ac:dyDescent="0.2">
      <c r="A33" s="1" t="s">
        <v>19</v>
      </c>
      <c r="B33" s="1">
        <f t="shared" si="2"/>
        <v>1318</v>
      </c>
      <c r="C33" s="1">
        <f t="shared" si="2"/>
        <v>150</v>
      </c>
      <c r="D33" s="1">
        <f t="shared" si="2"/>
        <v>359</v>
      </c>
      <c r="E33" s="1">
        <f t="shared" si="2"/>
        <v>809</v>
      </c>
      <c r="F33" s="1">
        <f t="shared" si="2"/>
        <v>116</v>
      </c>
      <c r="G33" s="1">
        <f t="shared" si="2"/>
        <v>385</v>
      </c>
      <c r="H33" s="1">
        <f t="shared" si="2"/>
        <v>264</v>
      </c>
      <c r="I33" s="1">
        <f t="shared" si="2"/>
        <v>44</v>
      </c>
    </row>
    <row r="34" spans="1:9" x14ac:dyDescent="0.2">
      <c r="A34" s="1" t="s">
        <v>271</v>
      </c>
      <c r="B34" s="1">
        <f t="shared" si="2"/>
        <v>1377</v>
      </c>
      <c r="C34" s="1">
        <f t="shared" si="2"/>
        <v>169</v>
      </c>
      <c r="D34" s="1">
        <f t="shared" si="2"/>
        <v>319</v>
      </c>
      <c r="E34" s="1">
        <f t="shared" si="2"/>
        <v>889</v>
      </c>
      <c r="F34" s="1">
        <f t="shared" si="2"/>
        <v>126</v>
      </c>
      <c r="G34" s="1">
        <f t="shared" si="2"/>
        <v>468</v>
      </c>
      <c r="H34" s="1">
        <f t="shared" si="2"/>
        <v>232</v>
      </c>
      <c r="I34" s="1">
        <f t="shared" si="2"/>
        <v>63</v>
      </c>
    </row>
    <row r="35" spans="1:9" x14ac:dyDescent="0.2">
      <c r="A35" s="1" t="s">
        <v>272</v>
      </c>
      <c r="B35" s="1">
        <f t="shared" si="2"/>
        <v>514</v>
      </c>
      <c r="C35" s="1">
        <f t="shared" si="2"/>
        <v>76</v>
      </c>
      <c r="D35" s="1">
        <f t="shared" si="2"/>
        <v>103</v>
      </c>
      <c r="E35" s="1">
        <f t="shared" si="2"/>
        <v>335</v>
      </c>
      <c r="F35" s="1">
        <f t="shared" si="2"/>
        <v>76</v>
      </c>
      <c r="G35" s="1">
        <f t="shared" si="2"/>
        <v>129</v>
      </c>
      <c r="H35" s="1">
        <f t="shared" si="2"/>
        <v>95</v>
      </c>
      <c r="I35" s="1">
        <f t="shared" si="2"/>
        <v>35</v>
      </c>
    </row>
    <row r="36" spans="1:9" x14ac:dyDescent="0.2">
      <c r="A36" s="1" t="s">
        <v>273</v>
      </c>
      <c r="B36" s="1">
        <f t="shared" si="2"/>
        <v>166</v>
      </c>
      <c r="C36" s="1">
        <f t="shared" si="2"/>
        <v>35</v>
      </c>
      <c r="D36" s="1">
        <f t="shared" si="2"/>
        <v>45</v>
      </c>
      <c r="E36" s="1">
        <f t="shared" si="2"/>
        <v>86</v>
      </c>
      <c r="F36" s="1">
        <f t="shared" si="2"/>
        <v>31</v>
      </c>
      <c r="G36" s="1">
        <f t="shared" si="2"/>
        <v>24</v>
      </c>
      <c r="H36" s="1">
        <f t="shared" si="2"/>
        <v>29</v>
      </c>
      <c r="I36" s="1">
        <f t="shared" si="2"/>
        <v>2</v>
      </c>
    </row>
    <row r="37" spans="1:9" x14ac:dyDescent="0.2">
      <c r="A37" s="1" t="s">
        <v>20</v>
      </c>
    </row>
    <row r="39" spans="1:9" x14ac:dyDescent="0.2">
      <c r="A39" s="1" t="s">
        <v>23</v>
      </c>
      <c r="B39" s="1">
        <f t="shared" ref="B39:B54" si="3">C39+D39+E39</f>
        <v>56622</v>
      </c>
      <c r="C39" s="1">
        <f>SUM(C40:C53)</f>
        <v>5837</v>
      </c>
      <c r="D39" s="1">
        <f>SUM(D40:D53)</f>
        <v>15022</v>
      </c>
      <c r="E39" s="1">
        <f t="shared" ref="E39:E54" si="4">SUM(F39:I39)</f>
        <v>35763</v>
      </c>
      <c r="F39" s="1">
        <f>SUM(F40:F53)</f>
        <v>3963</v>
      </c>
      <c r="G39" s="1">
        <f>SUM(G40:G53)</f>
        <v>18245</v>
      </c>
      <c r="H39" s="1">
        <f>SUM(H40:H53)</f>
        <v>10889</v>
      </c>
      <c r="I39" s="1">
        <f>SUM(I40:I53)</f>
        <v>2666</v>
      </c>
    </row>
    <row r="40" spans="1:9" x14ac:dyDescent="0.2">
      <c r="A40" s="1" t="s">
        <v>9</v>
      </c>
      <c r="B40" s="1">
        <f t="shared" si="3"/>
        <v>10049</v>
      </c>
      <c r="C40" s="1">
        <v>682</v>
      </c>
      <c r="D40" s="1">
        <v>3125</v>
      </c>
      <c r="E40" s="1">
        <f t="shared" si="4"/>
        <v>6242</v>
      </c>
      <c r="F40" s="1">
        <v>616</v>
      </c>
      <c r="G40" s="1">
        <v>3192</v>
      </c>
      <c r="H40" s="1">
        <v>1952</v>
      </c>
      <c r="I40" s="1">
        <v>482</v>
      </c>
    </row>
    <row r="41" spans="1:9" x14ac:dyDescent="0.2">
      <c r="A41" s="1" t="s">
        <v>10</v>
      </c>
      <c r="B41" s="1">
        <f t="shared" si="3"/>
        <v>8600</v>
      </c>
      <c r="C41" s="1">
        <v>814</v>
      </c>
      <c r="D41" s="1">
        <v>2362</v>
      </c>
      <c r="E41" s="1">
        <f t="shared" si="4"/>
        <v>5424</v>
      </c>
      <c r="F41" s="1">
        <v>547</v>
      </c>
      <c r="G41" s="1">
        <v>2745</v>
      </c>
      <c r="H41" s="1">
        <v>1725</v>
      </c>
      <c r="I41" s="1">
        <v>407</v>
      </c>
    </row>
    <row r="42" spans="1:9" x14ac:dyDescent="0.2">
      <c r="A42" s="1" t="s">
        <v>11</v>
      </c>
      <c r="B42" s="1">
        <f t="shared" si="3"/>
        <v>7352</v>
      </c>
      <c r="C42" s="1">
        <v>842</v>
      </c>
      <c r="D42" s="1">
        <v>1937</v>
      </c>
      <c r="E42" s="1">
        <f t="shared" si="4"/>
        <v>4573</v>
      </c>
      <c r="F42" s="1">
        <v>481</v>
      </c>
      <c r="G42" s="1">
        <v>2300</v>
      </c>
      <c r="H42" s="1">
        <v>1412</v>
      </c>
      <c r="I42" s="1">
        <v>380</v>
      </c>
    </row>
    <row r="43" spans="1:9" x14ac:dyDescent="0.2">
      <c r="A43" s="1" t="s">
        <v>12</v>
      </c>
      <c r="B43" s="1">
        <f t="shared" si="3"/>
        <v>6016</v>
      </c>
      <c r="C43" s="1">
        <v>708</v>
      </c>
      <c r="D43" s="1">
        <v>1522</v>
      </c>
      <c r="E43" s="1">
        <f t="shared" si="4"/>
        <v>3786</v>
      </c>
      <c r="F43" s="1">
        <v>371</v>
      </c>
      <c r="G43" s="1">
        <v>1978</v>
      </c>
      <c r="H43" s="1">
        <v>1154</v>
      </c>
      <c r="I43" s="1">
        <v>283</v>
      </c>
    </row>
    <row r="44" spans="1:9" x14ac:dyDescent="0.2">
      <c r="A44" s="1" t="s">
        <v>13</v>
      </c>
      <c r="B44" s="1">
        <f t="shared" si="3"/>
        <v>5134</v>
      </c>
      <c r="C44" s="1">
        <v>455</v>
      </c>
      <c r="D44" s="1">
        <v>1378</v>
      </c>
      <c r="E44" s="1">
        <f t="shared" si="4"/>
        <v>3301</v>
      </c>
      <c r="F44" s="1">
        <v>388</v>
      </c>
      <c r="G44" s="1">
        <v>1657</v>
      </c>
      <c r="H44" s="1">
        <v>993</v>
      </c>
      <c r="I44" s="1">
        <v>263</v>
      </c>
    </row>
    <row r="45" spans="1:9" x14ac:dyDescent="0.2">
      <c r="A45" s="1" t="s">
        <v>14</v>
      </c>
      <c r="B45" s="1">
        <f t="shared" si="3"/>
        <v>4232</v>
      </c>
      <c r="C45" s="1">
        <v>411</v>
      </c>
      <c r="D45" s="1">
        <v>1083</v>
      </c>
      <c r="E45" s="1">
        <f t="shared" si="4"/>
        <v>2738</v>
      </c>
      <c r="F45" s="1">
        <v>327</v>
      </c>
      <c r="G45" s="1">
        <v>1419</v>
      </c>
      <c r="H45" s="1">
        <v>788</v>
      </c>
      <c r="I45" s="1">
        <v>204</v>
      </c>
    </row>
    <row r="46" spans="1:9" x14ac:dyDescent="0.2">
      <c r="A46" s="1" t="s">
        <v>15</v>
      </c>
      <c r="B46" s="1">
        <f t="shared" si="3"/>
        <v>3148</v>
      </c>
      <c r="C46" s="1">
        <v>315</v>
      </c>
      <c r="D46" s="1">
        <v>849</v>
      </c>
      <c r="E46" s="1">
        <f t="shared" si="4"/>
        <v>1984</v>
      </c>
      <c r="F46" s="1">
        <v>203</v>
      </c>
      <c r="G46" s="1">
        <v>1075</v>
      </c>
      <c r="H46" s="1">
        <v>574</v>
      </c>
      <c r="I46" s="1">
        <v>132</v>
      </c>
    </row>
    <row r="47" spans="1:9" x14ac:dyDescent="0.2">
      <c r="A47" s="1" t="s">
        <v>16</v>
      </c>
      <c r="B47" s="1">
        <f t="shared" si="3"/>
        <v>3983</v>
      </c>
      <c r="C47" s="1">
        <v>503</v>
      </c>
      <c r="D47" s="1">
        <v>911</v>
      </c>
      <c r="E47" s="1">
        <f t="shared" si="4"/>
        <v>2569</v>
      </c>
      <c r="F47" s="1">
        <v>330</v>
      </c>
      <c r="G47" s="1">
        <v>1305</v>
      </c>
      <c r="H47" s="1">
        <v>734</v>
      </c>
      <c r="I47" s="1">
        <v>200</v>
      </c>
    </row>
    <row r="48" spans="1:9" x14ac:dyDescent="0.2">
      <c r="A48" s="1" t="s">
        <v>281</v>
      </c>
      <c r="B48" s="1">
        <f t="shared" si="3"/>
        <v>3301</v>
      </c>
      <c r="C48" s="1">
        <v>389</v>
      </c>
      <c r="D48" s="1">
        <v>723</v>
      </c>
      <c r="E48" s="1">
        <f t="shared" si="4"/>
        <v>2189</v>
      </c>
      <c r="F48" s="1">
        <v>260</v>
      </c>
      <c r="G48" s="1">
        <v>1073</v>
      </c>
      <c r="H48" s="1">
        <v>698</v>
      </c>
      <c r="I48" s="1">
        <v>158</v>
      </c>
    </row>
    <row r="49" spans="1:9" x14ac:dyDescent="0.2">
      <c r="A49" s="1" t="s">
        <v>18</v>
      </c>
      <c r="B49" s="1">
        <f t="shared" si="3"/>
        <v>1465</v>
      </c>
      <c r="C49" s="1">
        <v>217</v>
      </c>
      <c r="D49" s="1">
        <v>332</v>
      </c>
      <c r="E49" s="1">
        <f t="shared" si="4"/>
        <v>916</v>
      </c>
      <c r="F49" s="1">
        <v>125</v>
      </c>
      <c r="G49" s="1">
        <v>469</v>
      </c>
      <c r="H49" s="1">
        <v>276</v>
      </c>
      <c r="I49" s="1">
        <v>46</v>
      </c>
    </row>
    <row r="50" spans="1:9" x14ac:dyDescent="0.2">
      <c r="A50" s="1" t="s">
        <v>19</v>
      </c>
      <c r="B50" s="1">
        <f t="shared" si="3"/>
        <v>1179</v>
      </c>
      <c r="C50" s="1">
        <v>137</v>
      </c>
      <c r="D50" s="1">
        <v>283</v>
      </c>
      <c r="E50" s="1">
        <f t="shared" si="4"/>
        <v>759</v>
      </c>
      <c r="F50" s="1">
        <v>104</v>
      </c>
      <c r="G50" s="1">
        <v>393</v>
      </c>
      <c r="H50" s="1">
        <v>225</v>
      </c>
      <c r="I50" s="1">
        <v>37</v>
      </c>
    </row>
    <row r="51" spans="1:9" x14ac:dyDescent="0.2">
      <c r="A51" s="1" t="s">
        <v>271</v>
      </c>
      <c r="B51" s="1">
        <f t="shared" si="3"/>
        <v>1461</v>
      </c>
      <c r="C51" s="1">
        <v>245</v>
      </c>
      <c r="D51" s="1">
        <v>348</v>
      </c>
      <c r="E51" s="1">
        <f t="shared" si="4"/>
        <v>868</v>
      </c>
      <c r="F51" s="1">
        <v>119</v>
      </c>
      <c r="G51" s="1">
        <v>469</v>
      </c>
      <c r="H51" s="1">
        <v>229</v>
      </c>
      <c r="I51" s="1">
        <v>51</v>
      </c>
    </row>
    <row r="52" spans="1:9" x14ac:dyDescent="0.2">
      <c r="A52" s="1" t="s">
        <v>272</v>
      </c>
      <c r="B52" s="1">
        <f t="shared" si="3"/>
        <v>549</v>
      </c>
      <c r="C52" s="1">
        <v>86</v>
      </c>
      <c r="D52" s="1">
        <v>133</v>
      </c>
      <c r="E52" s="1">
        <f t="shared" si="4"/>
        <v>330</v>
      </c>
      <c r="F52" s="1">
        <v>65</v>
      </c>
      <c r="G52" s="1">
        <v>142</v>
      </c>
      <c r="H52" s="1">
        <v>105</v>
      </c>
      <c r="I52" s="1">
        <v>18</v>
      </c>
    </row>
    <row r="53" spans="1:9" x14ac:dyDescent="0.2">
      <c r="A53" s="1" t="s">
        <v>273</v>
      </c>
      <c r="B53" s="1">
        <f t="shared" si="3"/>
        <v>153</v>
      </c>
      <c r="C53" s="1">
        <v>33</v>
      </c>
      <c r="D53" s="1">
        <v>36</v>
      </c>
      <c r="E53" s="1">
        <f t="shared" si="4"/>
        <v>84</v>
      </c>
      <c r="F53" s="1">
        <v>27</v>
      </c>
      <c r="G53" s="1">
        <v>28</v>
      </c>
      <c r="H53" s="1">
        <v>24</v>
      </c>
      <c r="I53" s="1">
        <v>5</v>
      </c>
    </row>
    <row r="54" spans="1:9" x14ac:dyDescent="0.2">
      <c r="A54" s="1" t="s">
        <v>20</v>
      </c>
      <c r="B54" s="1">
        <f t="shared" si="3"/>
        <v>103.70000000000002</v>
      </c>
      <c r="C54" s="1">
        <v>19.100000000000001</v>
      </c>
      <c r="D54" s="1">
        <v>15.3</v>
      </c>
      <c r="E54" s="1">
        <f t="shared" si="4"/>
        <v>69.300000000000011</v>
      </c>
      <c r="F54" s="1">
        <v>19.5</v>
      </c>
      <c r="G54" s="1">
        <v>17.2</v>
      </c>
      <c r="H54" s="1">
        <v>16.5</v>
      </c>
      <c r="I54" s="1">
        <v>16.100000000000001</v>
      </c>
    </row>
    <row r="55" spans="1:9" x14ac:dyDescent="0.2">
      <c r="A55" s="16" t="s">
        <v>280</v>
      </c>
      <c r="B55" s="16"/>
      <c r="C55" s="16"/>
      <c r="D55" s="16"/>
      <c r="E55" s="16"/>
      <c r="F55" s="16"/>
      <c r="G55" s="16"/>
      <c r="H55" s="16"/>
      <c r="I55" s="16"/>
    </row>
  </sheetData>
  <mergeCells count="2">
    <mergeCell ref="E2:I2"/>
    <mergeCell ref="A55:I55"/>
  </mergeCells>
  <pageMargins left="0.7" right="0.7" top="0.75" bottom="0.75" header="0.3" footer="0.3"/>
  <pageSetup orientation="portrait" r:id="rId1"/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FB2E6-29B3-4C3A-AED5-C9D6832F9352}">
  <dimension ref="A1:I49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3"/>
  <cols>
    <col min="1" max="1" width="19.44140625" customWidth="1"/>
    <col min="2" max="9" width="8.33203125" customWidth="1"/>
  </cols>
  <sheetData>
    <row r="1" spans="1:9" s="1" customFormat="1" ht="10.199999999999999" customHeight="1" x14ac:dyDescent="0.2">
      <c r="A1" s="1" t="s">
        <v>282</v>
      </c>
    </row>
    <row r="2" spans="1:9" s="1" customFormat="1" ht="10.199999999999999" customHeight="1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s="1" customFormat="1" ht="10.199999999999999" customHeight="1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s="1" customFormat="1" ht="10.199999999999999" customHeight="1" x14ac:dyDescent="0.2">
      <c r="A4" s="1" t="s">
        <v>24</v>
      </c>
    </row>
    <row r="5" spans="1:9" s="1" customFormat="1" ht="10.199999999999999" customHeight="1" x14ac:dyDescent="0.2"/>
    <row r="6" spans="1:9" s="1" customFormat="1" ht="10.199999999999999" customHeight="1" x14ac:dyDescent="0.2">
      <c r="A6" s="1" t="s">
        <v>25</v>
      </c>
      <c r="B6" s="1">
        <f t="shared" ref="B6:B15" si="0">C6+D6+E6</f>
        <v>115028</v>
      </c>
      <c r="C6" s="1">
        <f>SUM(C7:C15)</f>
        <v>11813</v>
      </c>
      <c r="D6" s="1">
        <f>SUM(D7:D15)</f>
        <v>30841</v>
      </c>
      <c r="E6" s="1">
        <f t="shared" ref="E6:E15" si="1">SUM(F6:I6)</f>
        <v>72374</v>
      </c>
      <c r="F6" s="1">
        <f>SUM(F7:F15)</f>
        <v>7884</v>
      </c>
      <c r="G6" s="1">
        <f>SUM(G7:G15)</f>
        <v>37140</v>
      </c>
      <c r="H6" s="1">
        <f>SUM(H7:H15)</f>
        <v>21921</v>
      </c>
      <c r="I6" s="1">
        <f>SUM(I7:I15)</f>
        <v>5429</v>
      </c>
    </row>
    <row r="7" spans="1:9" s="1" customFormat="1" ht="10.199999999999999" customHeight="1" x14ac:dyDescent="0.2">
      <c r="A7" s="1" t="s">
        <v>26</v>
      </c>
      <c r="B7" s="1">
        <f t="shared" si="0"/>
        <v>15567</v>
      </c>
      <c r="C7" s="1">
        <v>1894</v>
      </c>
      <c r="D7" s="1">
        <v>3722</v>
      </c>
      <c r="E7" s="1">
        <f t="shared" si="1"/>
        <v>9951</v>
      </c>
      <c r="F7" s="1">
        <v>1418</v>
      </c>
      <c r="G7" s="1">
        <v>4790</v>
      </c>
      <c r="H7" s="1">
        <v>3183</v>
      </c>
      <c r="I7" s="1">
        <v>560</v>
      </c>
    </row>
    <row r="8" spans="1:9" s="1" customFormat="1" ht="10.199999999999999" customHeight="1" x14ac:dyDescent="0.2">
      <c r="A8" s="1" t="s">
        <v>27</v>
      </c>
      <c r="B8" s="1">
        <f t="shared" si="0"/>
        <v>601</v>
      </c>
      <c r="C8" s="1">
        <v>99</v>
      </c>
      <c r="D8" s="1">
        <v>110</v>
      </c>
      <c r="E8" s="1">
        <f t="shared" si="1"/>
        <v>392</v>
      </c>
      <c r="F8" s="1">
        <v>131</v>
      </c>
      <c r="G8" s="1">
        <v>130</v>
      </c>
      <c r="H8" s="1">
        <v>115</v>
      </c>
      <c r="I8" s="1">
        <v>16</v>
      </c>
    </row>
    <row r="9" spans="1:9" s="1" customFormat="1" ht="10.199999999999999" customHeight="1" x14ac:dyDescent="0.2">
      <c r="A9" s="1" t="s">
        <v>28</v>
      </c>
      <c r="B9" s="1">
        <f t="shared" si="0"/>
        <v>253</v>
      </c>
      <c r="C9" s="1">
        <v>46</v>
      </c>
      <c r="D9" s="1">
        <v>28</v>
      </c>
      <c r="E9" s="1">
        <f t="shared" si="1"/>
        <v>179</v>
      </c>
      <c r="F9" s="1">
        <v>59</v>
      </c>
      <c r="G9" s="1">
        <v>59</v>
      </c>
      <c r="H9" s="1">
        <v>57</v>
      </c>
      <c r="I9" s="1">
        <v>4</v>
      </c>
    </row>
    <row r="10" spans="1:9" s="1" customFormat="1" ht="10.199999999999999" customHeight="1" x14ac:dyDescent="0.2">
      <c r="A10" s="1" t="s">
        <v>29</v>
      </c>
      <c r="B10" s="1">
        <f t="shared" si="0"/>
        <v>12363</v>
      </c>
      <c r="C10" s="1">
        <v>1429</v>
      </c>
      <c r="D10" s="1">
        <v>3057</v>
      </c>
      <c r="E10" s="1">
        <f t="shared" si="1"/>
        <v>7877</v>
      </c>
      <c r="F10" s="1">
        <v>1002</v>
      </c>
      <c r="G10" s="1">
        <v>3882</v>
      </c>
      <c r="H10" s="1">
        <v>2499</v>
      </c>
      <c r="I10" s="1">
        <v>494</v>
      </c>
    </row>
    <row r="11" spans="1:9" s="1" customFormat="1" ht="10.199999999999999" customHeight="1" x14ac:dyDescent="0.2">
      <c r="A11" s="1" t="s">
        <v>30</v>
      </c>
      <c r="B11" s="1">
        <f t="shared" si="0"/>
        <v>55179</v>
      </c>
      <c r="C11" s="1">
        <v>5786</v>
      </c>
      <c r="D11" s="1">
        <v>13482</v>
      </c>
      <c r="E11" s="1">
        <f t="shared" si="1"/>
        <v>35911</v>
      </c>
      <c r="F11" s="1">
        <v>3617</v>
      </c>
      <c r="G11" s="1">
        <v>18192</v>
      </c>
      <c r="H11" s="1">
        <v>11387</v>
      </c>
      <c r="I11" s="1">
        <v>2715</v>
      </c>
    </row>
    <row r="12" spans="1:9" s="1" customFormat="1" ht="10.199999999999999" customHeight="1" x14ac:dyDescent="0.2">
      <c r="A12" s="1" t="s">
        <v>31</v>
      </c>
      <c r="B12" s="1">
        <f t="shared" si="0"/>
        <v>11781</v>
      </c>
      <c r="C12" s="1">
        <v>1013</v>
      </c>
      <c r="D12" s="1">
        <v>4158</v>
      </c>
      <c r="E12" s="1">
        <f t="shared" si="1"/>
        <v>6610</v>
      </c>
      <c r="F12" s="1">
        <v>588</v>
      </c>
      <c r="G12" s="1">
        <v>3087</v>
      </c>
      <c r="H12" s="1">
        <v>2176</v>
      </c>
      <c r="I12" s="1">
        <v>759</v>
      </c>
    </row>
    <row r="13" spans="1:9" s="1" customFormat="1" ht="10.199999999999999" customHeight="1" x14ac:dyDescent="0.2">
      <c r="A13" s="1" t="s">
        <v>32</v>
      </c>
      <c r="B13" s="1">
        <f t="shared" si="0"/>
        <v>1080</v>
      </c>
      <c r="C13" s="1">
        <v>103</v>
      </c>
      <c r="D13" s="1">
        <v>364</v>
      </c>
      <c r="E13" s="1">
        <f t="shared" si="1"/>
        <v>613</v>
      </c>
      <c r="F13" s="1">
        <v>38</v>
      </c>
      <c r="G13" s="1">
        <v>374</v>
      </c>
      <c r="H13" s="1">
        <v>149</v>
      </c>
      <c r="I13" s="1">
        <v>52</v>
      </c>
    </row>
    <row r="14" spans="1:9" s="1" customFormat="1" ht="10.199999999999999" customHeight="1" x14ac:dyDescent="0.2">
      <c r="A14" s="1" t="s">
        <v>33</v>
      </c>
      <c r="B14" s="1">
        <f t="shared" si="0"/>
        <v>17080</v>
      </c>
      <c r="C14" s="1">
        <v>1332</v>
      </c>
      <c r="D14" s="1">
        <v>5689</v>
      </c>
      <c r="E14" s="1">
        <f t="shared" si="1"/>
        <v>10059</v>
      </c>
      <c r="F14" s="1">
        <v>969</v>
      </c>
      <c r="G14" s="1">
        <v>6116</v>
      </c>
      <c r="H14" s="1">
        <v>2209</v>
      </c>
      <c r="I14" s="1">
        <v>765</v>
      </c>
    </row>
    <row r="15" spans="1:9" s="1" customFormat="1" ht="10.199999999999999" customHeight="1" x14ac:dyDescent="0.2">
      <c r="A15" s="1" t="s">
        <v>34</v>
      </c>
      <c r="B15" s="1">
        <f t="shared" si="0"/>
        <v>1124</v>
      </c>
      <c r="C15" s="1">
        <v>111</v>
      </c>
      <c r="D15" s="1">
        <v>231</v>
      </c>
      <c r="E15" s="1">
        <f t="shared" si="1"/>
        <v>782</v>
      </c>
      <c r="F15" s="1">
        <v>62</v>
      </c>
      <c r="G15" s="1">
        <v>510</v>
      </c>
      <c r="H15" s="1">
        <v>146</v>
      </c>
      <c r="I15" s="1">
        <v>64</v>
      </c>
    </row>
    <row r="16" spans="1:9" s="1" customFormat="1" ht="10.199999999999999" customHeight="1" x14ac:dyDescent="0.2"/>
    <row r="17" spans="1:9" s="1" customFormat="1" ht="10.199999999999999" customHeight="1" x14ac:dyDescent="0.2">
      <c r="A17" s="1" t="s">
        <v>35</v>
      </c>
      <c r="B17" s="1">
        <f t="shared" ref="B17:B22" si="2">C17+D17+E17</f>
        <v>1110</v>
      </c>
      <c r="C17" s="1">
        <f>SUM(C18:C22)</f>
        <v>303</v>
      </c>
      <c r="D17" s="1">
        <f>SUM(D18:D22)</f>
        <v>21</v>
      </c>
      <c r="E17" s="1">
        <f t="shared" ref="E17:E22" si="3">SUM(F17:I17)</f>
        <v>786</v>
      </c>
      <c r="F17" s="1">
        <f>SUM(F18:F22)</f>
        <v>216</v>
      </c>
      <c r="G17" s="1">
        <f>SUM(G18:G22)</f>
        <v>348</v>
      </c>
      <c r="H17" s="1">
        <f>SUM(H18:H22)</f>
        <v>160</v>
      </c>
      <c r="I17" s="1">
        <v>62</v>
      </c>
    </row>
    <row r="18" spans="1:9" s="1" customFormat="1" ht="10.199999999999999" customHeight="1" x14ac:dyDescent="0.2">
      <c r="A18" s="1" t="s">
        <v>36</v>
      </c>
      <c r="B18" s="1">
        <f t="shared" si="2"/>
        <v>21</v>
      </c>
      <c r="C18" s="1">
        <v>0</v>
      </c>
      <c r="D18" s="1">
        <v>4</v>
      </c>
      <c r="E18" s="1">
        <f t="shared" si="3"/>
        <v>17</v>
      </c>
      <c r="F18" s="1">
        <v>0</v>
      </c>
      <c r="G18" s="1">
        <v>5</v>
      </c>
      <c r="H18" s="1">
        <v>12</v>
      </c>
      <c r="I18" s="1">
        <v>0</v>
      </c>
    </row>
    <row r="19" spans="1:9" s="1" customFormat="1" ht="10.199999999999999" customHeight="1" x14ac:dyDescent="0.2">
      <c r="A19" s="1" t="s">
        <v>37</v>
      </c>
      <c r="B19" s="1">
        <f t="shared" si="2"/>
        <v>9</v>
      </c>
      <c r="C19" s="1">
        <v>0</v>
      </c>
      <c r="D19" s="1">
        <v>0</v>
      </c>
      <c r="E19" s="1">
        <f t="shared" si="3"/>
        <v>9</v>
      </c>
      <c r="F19" s="1">
        <v>0</v>
      </c>
      <c r="G19" s="1">
        <v>9</v>
      </c>
      <c r="H19" s="1">
        <v>0</v>
      </c>
      <c r="I19" s="1">
        <v>0</v>
      </c>
    </row>
    <row r="20" spans="1:9" s="1" customFormat="1" ht="10.199999999999999" customHeight="1" x14ac:dyDescent="0.2">
      <c r="A20" s="1" t="s">
        <v>38</v>
      </c>
      <c r="B20" s="1">
        <f t="shared" si="2"/>
        <v>40</v>
      </c>
      <c r="C20" s="1">
        <v>0</v>
      </c>
      <c r="D20" s="1">
        <v>0</v>
      </c>
      <c r="E20" s="1">
        <f t="shared" si="3"/>
        <v>40</v>
      </c>
      <c r="F20" s="1">
        <v>40</v>
      </c>
      <c r="G20" s="1">
        <v>0</v>
      </c>
      <c r="H20" s="1">
        <v>0</v>
      </c>
      <c r="I20" s="1">
        <v>0</v>
      </c>
    </row>
    <row r="21" spans="1:9" s="1" customFormat="1" ht="10.199999999999999" customHeight="1" x14ac:dyDescent="0.2">
      <c r="A21" s="1" t="s">
        <v>39</v>
      </c>
      <c r="B21" s="1">
        <f t="shared" si="2"/>
        <v>346</v>
      </c>
      <c r="C21" s="1">
        <v>243</v>
      </c>
      <c r="D21" s="1">
        <v>0</v>
      </c>
      <c r="E21" s="1">
        <f t="shared" si="3"/>
        <v>103</v>
      </c>
      <c r="F21" s="1">
        <v>0</v>
      </c>
      <c r="G21" s="1">
        <v>2</v>
      </c>
      <c r="H21" s="1">
        <v>101</v>
      </c>
      <c r="I21" s="1">
        <v>0</v>
      </c>
    </row>
    <row r="22" spans="1:9" s="1" customFormat="1" ht="10.199999999999999" customHeight="1" x14ac:dyDescent="0.2">
      <c r="A22" s="1" t="s">
        <v>40</v>
      </c>
      <c r="B22" s="1">
        <f t="shared" si="2"/>
        <v>694</v>
      </c>
      <c r="C22" s="1">
        <v>60</v>
      </c>
      <c r="D22" s="1">
        <v>17</v>
      </c>
      <c r="E22" s="1">
        <f t="shared" si="3"/>
        <v>617</v>
      </c>
      <c r="F22" s="1">
        <v>176</v>
      </c>
      <c r="G22" s="1">
        <v>332</v>
      </c>
      <c r="H22" s="1">
        <v>47</v>
      </c>
      <c r="I22" s="1">
        <v>62</v>
      </c>
    </row>
    <row r="23" spans="1:9" s="1" customFormat="1" ht="10.199999999999999" customHeight="1" x14ac:dyDescent="0.2"/>
    <row r="24" spans="1:9" s="1" customFormat="1" ht="10.199999999999999" customHeight="1" x14ac:dyDescent="0.2">
      <c r="A24" s="1" t="s">
        <v>41</v>
      </c>
    </row>
    <row r="25" spans="1:9" s="1" customFormat="1" ht="10.199999999999999" customHeight="1" x14ac:dyDescent="0.2"/>
    <row r="26" spans="1:9" s="1" customFormat="1" ht="10.199999999999999" customHeight="1" x14ac:dyDescent="0.2">
      <c r="A26" s="1" t="s">
        <v>42</v>
      </c>
      <c r="B26" s="1">
        <f t="shared" ref="B26:B32" si="4">C26+D26+E26</f>
        <v>30654</v>
      </c>
      <c r="C26" s="1">
        <f>SUM(C27:C32)-C29</f>
        <v>3783</v>
      </c>
      <c r="D26" s="1">
        <f>SUM(D27:D32)-D29</f>
        <v>7696</v>
      </c>
      <c r="E26" s="1">
        <f t="shared" ref="E26:E32" si="5">SUM(F26:I26)</f>
        <v>19175</v>
      </c>
      <c r="F26" s="1">
        <f>SUM(F27:F32)-F29</f>
        <v>2347</v>
      </c>
      <c r="G26" s="1">
        <f>SUM(G27:G32)-G29</f>
        <v>10069</v>
      </c>
      <c r="H26" s="1">
        <f>SUM(H27:H32)-H29</f>
        <v>5822</v>
      </c>
      <c r="I26" s="1">
        <f>SUM(I27:I32)-I29</f>
        <v>937</v>
      </c>
    </row>
    <row r="27" spans="1:9" s="1" customFormat="1" ht="10.199999999999999" customHeight="1" x14ac:dyDescent="0.2">
      <c r="A27" s="1" t="s">
        <v>43</v>
      </c>
      <c r="B27" s="1">
        <f t="shared" si="4"/>
        <v>10770</v>
      </c>
      <c r="C27" s="1">
        <v>1798</v>
      </c>
      <c r="D27" s="1">
        <v>2431</v>
      </c>
      <c r="E27" s="1">
        <f t="shared" si="5"/>
        <v>6541</v>
      </c>
      <c r="F27" s="1">
        <v>779</v>
      </c>
      <c r="G27" s="1">
        <v>3647</v>
      </c>
      <c r="H27" s="1">
        <v>2060</v>
      </c>
      <c r="I27" s="1">
        <v>55</v>
      </c>
    </row>
    <row r="28" spans="1:9" s="1" customFormat="1" ht="10.199999999999999" customHeight="1" x14ac:dyDescent="0.2">
      <c r="A28" s="1" t="s">
        <v>44</v>
      </c>
      <c r="B28" s="1">
        <f t="shared" si="4"/>
        <v>18249</v>
      </c>
      <c r="C28" s="1">
        <v>1806</v>
      </c>
      <c r="D28" s="1">
        <v>4881</v>
      </c>
      <c r="E28" s="1">
        <f t="shared" si="5"/>
        <v>11562</v>
      </c>
      <c r="F28" s="1">
        <v>1324</v>
      </c>
      <c r="G28" s="1">
        <v>5929</v>
      </c>
      <c r="H28" s="1">
        <v>3477</v>
      </c>
      <c r="I28" s="1">
        <v>832</v>
      </c>
    </row>
    <row r="29" spans="1:9" s="1" customFormat="1" ht="10.199999999999999" customHeight="1" x14ac:dyDescent="0.2">
      <c r="A29" s="1" t="s">
        <v>45</v>
      </c>
      <c r="B29" s="1">
        <f t="shared" si="4"/>
        <v>2885</v>
      </c>
      <c r="C29" s="1">
        <v>31</v>
      </c>
      <c r="D29" s="1">
        <v>1967</v>
      </c>
      <c r="E29" s="1">
        <f t="shared" si="5"/>
        <v>887</v>
      </c>
      <c r="F29" s="1">
        <v>15</v>
      </c>
      <c r="G29" s="1">
        <v>628</v>
      </c>
      <c r="H29" s="1">
        <v>241</v>
      </c>
      <c r="I29" s="1">
        <v>3</v>
      </c>
    </row>
    <row r="30" spans="1:9" s="1" customFormat="1" ht="10.199999999999999" customHeight="1" x14ac:dyDescent="0.2">
      <c r="A30" s="1" t="s">
        <v>46</v>
      </c>
      <c r="B30" s="1">
        <f t="shared" si="4"/>
        <v>475</v>
      </c>
      <c r="C30" s="1">
        <v>56</v>
      </c>
      <c r="D30" s="1">
        <v>128</v>
      </c>
      <c r="E30" s="1">
        <f t="shared" si="5"/>
        <v>291</v>
      </c>
      <c r="F30" s="1">
        <v>54</v>
      </c>
      <c r="G30" s="1">
        <v>155</v>
      </c>
      <c r="H30" s="1">
        <v>73</v>
      </c>
      <c r="I30" s="1">
        <v>9</v>
      </c>
    </row>
    <row r="31" spans="1:9" s="1" customFormat="1" ht="10.199999999999999" customHeight="1" x14ac:dyDescent="0.2">
      <c r="A31" s="1" t="s">
        <v>47</v>
      </c>
      <c r="B31" s="1">
        <f t="shared" si="4"/>
        <v>683</v>
      </c>
      <c r="C31" s="1">
        <v>61</v>
      </c>
      <c r="D31" s="1">
        <v>163</v>
      </c>
      <c r="E31" s="1">
        <f t="shared" si="5"/>
        <v>459</v>
      </c>
      <c r="F31" s="1">
        <v>115</v>
      </c>
      <c r="G31" s="1">
        <v>195</v>
      </c>
      <c r="H31" s="1">
        <v>111</v>
      </c>
      <c r="I31" s="1">
        <v>38</v>
      </c>
    </row>
    <row r="32" spans="1:9" s="1" customFormat="1" ht="10.199999999999999" customHeight="1" x14ac:dyDescent="0.2">
      <c r="A32" s="1" t="s">
        <v>48</v>
      </c>
      <c r="B32" s="1">
        <f t="shared" si="4"/>
        <v>477</v>
      </c>
      <c r="C32" s="1">
        <v>62</v>
      </c>
      <c r="D32" s="1">
        <v>93</v>
      </c>
      <c r="E32" s="1">
        <f t="shared" si="5"/>
        <v>322</v>
      </c>
      <c r="F32" s="1">
        <v>75</v>
      </c>
      <c r="G32" s="1">
        <v>143</v>
      </c>
      <c r="H32" s="1">
        <v>101</v>
      </c>
      <c r="I32" s="1">
        <v>3</v>
      </c>
    </row>
    <row r="33" spans="1:9" s="1" customFormat="1" ht="10.199999999999999" customHeight="1" x14ac:dyDescent="0.2"/>
    <row r="34" spans="1:9" s="1" customFormat="1" ht="10.199999999999999" customHeight="1" x14ac:dyDescent="0.2">
      <c r="A34" s="1" t="s">
        <v>49</v>
      </c>
      <c r="B34" s="1">
        <f t="shared" ref="B34:B40" si="6">C34+D34+E34</f>
        <v>30821</v>
      </c>
      <c r="C34" s="1">
        <f>SUM(C35:C40)-C37</f>
        <v>3499</v>
      </c>
      <c r="D34" s="1">
        <f>SUM(D35:D40)-D37</f>
        <v>7798</v>
      </c>
      <c r="E34" s="1">
        <f t="shared" ref="E34:E40" si="7">SUM(F34:I34)</f>
        <v>19524</v>
      </c>
      <c r="F34" s="1">
        <f>SUM(F35:F40)-F37</f>
        <v>2319</v>
      </c>
      <c r="G34" s="1">
        <f>SUM(G35:G40)-G37</f>
        <v>10008</v>
      </c>
      <c r="H34" s="1">
        <f>SUM(H35:H40)-H37</f>
        <v>5800</v>
      </c>
      <c r="I34" s="1">
        <f>SUM(I35:I40)-I37</f>
        <v>1397</v>
      </c>
    </row>
    <row r="35" spans="1:9" s="1" customFormat="1" ht="10.199999999999999" customHeight="1" x14ac:dyDescent="0.2">
      <c r="A35" s="1" t="s">
        <v>43</v>
      </c>
      <c r="B35" s="1">
        <f t="shared" si="6"/>
        <v>8502</v>
      </c>
      <c r="C35" s="1">
        <v>1189</v>
      </c>
      <c r="D35" s="1">
        <v>1834</v>
      </c>
      <c r="E35" s="1">
        <f t="shared" si="7"/>
        <v>5479</v>
      </c>
      <c r="F35" s="1">
        <v>569</v>
      </c>
      <c r="G35" s="1">
        <v>2759</v>
      </c>
      <c r="H35" s="1">
        <v>1645</v>
      </c>
      <c r="I35" s="1">
        <v>506</v>
      </c>
    </row>
    <row r="36" spans="1:9" s="1" customFormat="1" ht="10.199999999999999" customHeight="1" x14ac:dyDescent="0.2">
      <c r="A36" s="1" t="s">
        <v>44</v>
      </c>
      <c r="B36" s="1">
        <f t="shared" si="6"/>
        <v>18405</v>
      </c>
      <c r="C36" s="1">
        <v>1803</v>
      </c>
      <c r="D36" s="1">
        <v>4999</v>
      </c>
      <c r="E36" s="1">
        <f t="shared" si="7"/>
        <v>11603</v>
      </c>
      <c r="F36" s="1">
        <v>1323</v>
      </c>
      <c r="G36" s="1">
        <v>5995</v>
      </c>
      <c r="H36" s="1">
        <v>3484</v>
      </c>
      <c r="I36" s="1">
        <v>801</v>
      </c>
    </row>
    <row r="37" spans="1:9" s="1" customFormat="1" ht="10.199999999999999" customHeight="1" x14ac:dyDescent="0.2">
      <c r="A37" s="1" t="s">
        <v>45</v>
      </c>
      <c r="B37" s="1">
        <f t="shared" si="6"/>
        <v>2968</v>
      </c>
      <c r="C37" s="1">
        <v>39</v>
      </c>
      <c r="D37" s="1">
        <v>2033</v>
      </c>
      <c r="E37" s="1">
        <f t="shared" si="7"/>
        <v>896</v>
      </c>
      <c r="F37" s="1">
        <v>24</v>
      </c>
      <c r="G37" s="1">
        <v>627</v>
      </c>
      <c r="H37" s="1">
        <v>242</v>
      </c>
      <c r="I37" s="1">
        <v>3</v>
      </c>
    </row>
    <row r="38" spans="1:9" s="1" customFormat="1" ht="10.199999999999999" customHeight="1" x14ac:dyDescent="0.2">
      <c r="A38" s="1" t="s">
        <v>46</v>
      </c>
      <c r="B38" s="1">
        <f t="shared" si="6"/>
        <v>654</v>
      </c>
      <c r="C38" s="1">
        <v>104</v>
      </c>
      <c r="D38" s="1">
        <v>131</v>
      </c>
      <c r="E38" s="1">
        <f t="shared" si="7"/>
        <v>419</v>
      </c>
      <c r="F38" s="1">
        <v>40</v>
      </c>
      <c r="G38" s="1">
        <v>266</v>
      </c>
      <c r="H38" s="1">
        <v>99</v>
      </c>
      <c r="I38" s="1">
        <v>14</v>
      </c>
    </row>
    <row r="39" spans="1:9" s="1" customFormat="1" ht="10.199999999999999" customHeight="1" x14ac:dyDescent="0.2">
      <c r="A39" s="1" t="s">
        <v>47</v>
      </c>
      <c r="B39" s="1">
        <f t="shared" si="6"/>
        <v>2434</v>
      </c>
      <c r="C39" s="1">
        <v>293</v>
      </c>
      <c r="D39" s="1">
        <v>693</v>
      </c>
      <c r="E39" s="1">
        <f t="shared" si="7"/>
        <v>1448</v>
      </c>
      <c r="F39" s="1">
        <v>280</v>
      </c>
      <c r="G39" s="1">
        <v>661</v>
      </c>
      <c r="H39" s="1">
        <v>441</v>
      </c>
      <c r="I39" s="1">
        <v>66</v>
      </c>
    </row>
    <row r="40" spans="1:9" s="1" customFormat="1" ht="10.199999999999999" customHeight="1" x14ac:dyDescent="0.2">
      <c r="A40" s="1" t="s">
        <v>48</v>
      </c>
      <c r="B40" s="1">
        <f t="shared" si="6"/>
        <v>826</v>
      </c>
      <c r="C40" s="1">
        <v>110</v>
      </c>
      <c r="D40" s="1">
        <v>141</v>
      </c>
      <c r="E40" s="1">
        <f t="shared" si="7"/>
        <v>575</v>
      </c>
      <c r="F40" s="1">
        <v>107</v>
      </c>
      <c r="G40" s="1">
        <v>327</v>
      </c>
      <c r="H40" s="1">
        <v>131</v>
      </c>
      <c r="I40" s="1">
        <v>10</v>
      </c>
    </row>
    <row r="41" spans="1:9" s="1" customFormat="1" ht="10.199999999999999" customHeight="1" x14ac:dyDescent="0.2"/>
    <row r="42" spans="1:9" s="1" customFormat="1" ht="10.199999999999999" customHeight="1" x14ac:dyDescent="0.2">
      <c r="A42" s="1" t="s">
        <v>50</v>
      </c>
    </row>
    <row r="43" spans="1:9" s="1" customFormat="1" ht="10.199999999999999" customHeight="1" x14ac:dyDescent="0.2"/>
    <row r="44" spans="1:9" s="1" customFormat="1" ht="10.199999999999999" customHeight="1" x14ac:dyDescent="0.2">
      <c r="A44" s="1" t="s">
        <v>51</v>
      </c>
      <c r="B44" s="1">
        <f>C44+D44+E44</f>
        <v>28066</v>
      </c>
      <c r="C44" s="1">
        <v>3499</v>
      </c>
      <c r="D44" s="1">
        <v>5743</v>
      </c>
      <c r="E44" s="1">
        <f>SUM(F44:I44)</f>
        <v>18824</v>
      </c>
      <c r="F44" s="1">
        <v>1619</v>
      </c>
      <c r="G44" s="1">
        <v>10008</v>
      </c>
      <c r="H44" s="1">
        <v>5800</v>
      </c>
      <c r="I44" s="1">
        <v>1397</v>
      </c>
    </row>
    <row r="45" spans="1:9" s="1" customFormat="1" ht="10.199999999999999" customHeight="1" x14ac:dyDescent="0.2">
      <c r="A45" s="1" t="s">
        <v>52</v>
      </c>
      <c r="B45" s="1">
        <f>C45+D45+E45</f>
        <v>88652</v>
      </c>
      <c r="C45" s="1">
        <v>11499</v>
      </c>
      <c r="D45" s="1">
        <v>17232</v>
      </c>
      <c r="E45" s="1">
        <f>SUM(F45:I45)</f>
        <v>59921</v>
      </c>
      <c r="F45" s="1">
        <v>3922</v>
      </c>
      <c r="G45" s="1">
        <v>32101</v>
      </c>
      <c r="H45" s="1">
        <v>19120</v>
      </c>
      <c r="I45" s="1">
        <v>4778</v>
      </c>
    </row>
    <row r="46" spans="1:9" s="1" customFormat="1" ht="10.199999999999999" customHeight="1" x14ac:dyDescent="0.2">
      <c r="A46" s="1" t="s">
        <v>53</v>
      </c>
      <c r="B46" s="1">
        <f>B45/B44*1000</f>
        <v>3158.6973562317394</v>
      </c>
      <c r="C46" s="1">
        <v>3286</v>
      </c>
      <c r="D46" s="1">
        <v>3001</v>
      </c>
      <c r="E46" s="1">
        <f>E45/E44*1000</f>
        <v>3183.2235444113899</v>
      </c>
      <c r="F46" s="1">
        <v>2422</v>
      </c>
      <c r="G46" s="1">
        <v>3208</v>
      </c>
      <c r="H46" s="1">
        <v>3297</v>
      </c>
      <c r="I46" s="1">
        <v>3420</v>
      </c>
    </row>
    <row r="47" spans="1:9" s="1" customFormat="1" ht="10.199999999999999" customHeight="1" x14ac:dyDescent="0.2">
      <c r="A47" s="1" t="s">
        <v>54</v>
      </c>
      <c r="B47" s="1">
        <f>C47+D47+E47</f>
        <v>80524</v>
      </c>
      <c r="C47" s="1">
        <v>10226</v>
      </c>
      <c r="D47" s="1">
        <v>15923</v>
      </c>
      <c r="E47" s="1">
        <f>SUM(F47:I47)</f>
        <v>54375</v>
      </c>
      <c r="F47" s="1">
        <v>3638</v>
      </c>
      <c r="G47" s="1">
        <v>28828</v>
      </c>
      <c r="H47" s="1">
        <v>17393</v>
      </c>
      <c r="I47" s="1">
        <v>4516</v>
      </c>
    </row>
    <row r="48" spans="1:9" s="1" customFormat="1" ht="10.199999999999999" customHeight="1" x14ac:dyDescent="0.2">
      <c r="A48" s="1" t="s">
        <v>53</v>
      </c>
      <c r="B48" s="1">
        <f>B47*1000/B44</f>
        <v>2869.0942777738187</v>
      </c>
      <c r="C48" s="1">
        <v>2923</v>
      </c>
      <c r="D48" s="1">
        <v>2773</v>
      </c>
      <c r="E48" s="1">
        <f>E47*1000/E44</f>
        <v>2888.5996600085</v>
      </c>
      <c r="F48" s="1">
        <v>2247</v>
      </c>
      <c r="G48" s="1">
        <v>2880</v>
      </c>
      <c r="H48" s="1">
        <v>2999</v>
      </c>
      <c r="I48" s="1">
        <v>3233</v>
      </c>
    </row>
    <row r="49" spans="1:9" s="1" customFormat="1" ht="10.199999999999999" customHeight="1" x14ac:dyDescent="0.2">
      <c r="A49" s="16" t="s">
        <v>280</v>
      </c>
      <c r="B49" s="16"/>
      <c r="C49" s="16"/>
      <c r="D49" s="16"/>
      <c r="E49" s="16"/>
      <c r="F49" s="16"/>
      <c r="G49" s="16"/>
      <c r="H49" s="16"/>
      <c r="I49" s="16"/>
    </row>
  </sheetData>
  <mergeCells count="2">
    <mergeCell ref="A49:I49"/>
    <mergeCell ref="E2:I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6B7F8-835A-4C20-AA5C-EEE7542598F4}">
  <dimension ref="A1:I6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24.77734375" style="1" customWidth="1"/>
    <col min="2" max="14" width="7.88671875" style="1" customWidth="1"/>
    <col min="15" max="16384" width="8.88671875" style="1"/>
  </cols>
  <sheetData>
    <row r="1" spans="1:9" x14ac:dyDescent="0.2">
      <c r="A1" s="1" t="s">
        <v>283</v>
      </c>
    </row>
    <row r="2" spans="1:9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x14ac:dyDescent="0.2">
      <c r="A4" s="1" t="s">
        <v>58</v>
      </c>
    </row>
    <row r="6" spans="1:9" x14ac:dyDescent="0.2">
      <c r="A6" s="1" t="s">
        <v>59</v>
      </c>
      <c r="B6" s="1">
        <f t="shared" ref="B6:B24" si="0">C6+D6+E6</f>
        <v>116147</v>
      </c>
      <c r="C6" s="1">
        <f>C7+C8+C9+C10+C17+C18+C22+C23+C24</f>
        <v>12116</v>
      </c>
      <c r="D6" s="1">
        <f>D7+D8+D9+D10+D17+D18+D22+D23+D24</f>
        <v>30871</v>
      </c>
      <c r="E6" s="1">
        <f t="shared" ref="E6:E24" si="1">SUM(F6:I6)</f>
        <v>73160</v>
      </c>
      <c r="F6" s="1">
        <f>F7+F8+F9+F10+F17+F18+F22+F23+F24</f>
        <v>8100</v>
      </c>
      <c r="G6" s="1">
        <f>G7+G8+G9+G10+G17+G18+G22+G23+G24</f>
        <v>37488</v>
      </c>
      <c r="H6" s="1">
        <f>H7+H8+H9+H10+H17+H18+H22+H23+H24</f>
        <v>22081</v>
      </c>
      <c r="I6" s="1">
        <f>I7+I8+I9+I10+I17+I18+I22+I23+I24</f>
        <v>5491</v>
      </c>
    </row>
    <row r="7" spans="1:9" x14ac:dyDescent="0.2">
      <c r="A7" s="1" t="s">
        <v>60</v>
      </c>
      <c r="B7" s="1">
        <f t="shared" si="0"/>
        <v>12</v>
      </c>
      <c r="C7" s="1">
        <v>0</v>
      </c>
      <c r="D7" s="1">
        <v>5</v>
      </c>
      <c r="E7" s="1">
        <f t="shared" si="1"/>
        <v>7</v>
      </c>
      <c r="F7" s="1">
        <v>2</v>
      </c>
      <c r="G7" s="1">
        <v>2</v>
      </c>
      <c r="H7" s="1">
        <v>2</v>
      </c>
      <c r="I7" s="1">
        <v>1</v>
      </c>
    </row>
    <row r="8" spans="1:9" x14ac:dyDescent="0.2">
      <c r="A8" s="1" t="s">
        <v>61</v>
      </c>
      <c r="B8" s="1">
        <f t="shared" si="0"/>
        <v>85</v>
      </c>
      <c r="C8" s="1">
        <v>34</v>
      </c>
      <c r="D8" s="1">
        <v>7</v>
      </c>
      <c r="E8" s="1">
        <f t="shared" si="1"/>
        <v>44</v>
      </c>
      <c r="F8" s="1">
        <v>8</v>
      </c>
      <c r="G8" s="1">
        <v>7</v>
      </c>
      <c r="H8" s="1">
        <v>14</v>
      </c>
      <c r="I8" s="1">
        <v>15</v>
      </c>
    </row>
    <row r="9" spans="1:9" x14ac:dyDescent="0.2">
      <c r="A9" s="1" t="s">
        <v>62</v>
      </c>
      <c r="B9" s="1">
        <f t="shared" si="0"/>
        <v>128</v>
      </c>
      <c r="C9" s="1">
        <v>32</v>
      </c>
      <c r="D9" s="1">
        <v>14</v>
      </c>
      <c r="E9" s="1">
        <f t="shared" si="1"/>
        <v>82</v>
      </c>
      <c r="F9" s="1">
        <v>19</v>
      </c>
      <c r="G9" s="1">
        <v>16</v>
      </c>
      <c r="H9" s="1">
        <v>40</v>
      </c>
      <c r="I9" s="1">
        <v>7</v>
      </c>
    </row>
    <row r="10" spans="1:9" x14ac:dyDescent="0.2">
      <c r="A10" s="1" t="s">
        <v>63</v>
      </c>
      <c r="B10" s="1">
        <f t="shared" si="0"/>
        <v>112443</v>
      </c>
      <c r="C10" s="1">
        <v>11635</v>
      </c>
      <c r="D10" s="1">
        <v>30138</v>
      </c>
      <c r="E10" s="1">
        <f t="shared" si="1"/>
        <v>70670</v>
      </c>
      <c r="F10" s="1">
        <v>7723</v>
      </c>
      <c r="G10" s="1">
        <v>35921</v>
      </c>
      <c r="H10" s="1">
        <v>21642</v>
      </c>
      <c r="I10" s="1">
        <v>5384</v>
      </c>
    </row>
    <row r="11" spans="1:9" x14ac:dyDescent="0.2">
      <c r="A11" s="1" t="s">
        <v>64</v>
      </c>
      <c r="B11" s="1">
        <f t="shared" si="0"/>
        <v>5484</v>
      </c>
      <c r="C11" s="1">
        <v>35</v>
      </c>
      <c r="D11" s="1">
        <v>110</v>
      </c>
      <c r="E11" s="1">
        <f t="shared" si="1"/>
        <v>5339</v>
      </c>
      <c r="F11" s="1">
        <v>1</v>
      </c>
      <c r="G11" s="1">
        <v>18</v>
      </c>
      <c r="H11" s="1">
        <v>112</v>
      </c>
      <c r="I11" s="1">
        <v>5208</v>
      </c>
    </row>
    <row r="12" spans="1:9" x14ac:dyDescent="0.2">
      <c r="A12" s="1" t="s">
        <v>65</v>
      </c>
      <c r="B12" s="1">
        <f t="shared" si="0"/>
        <v>30002</v>
      </c>
      <c r="C12" s="1">
        <v>50</v>
      </c>
      <c r="D12" s="1">
        <v>29852</v>
      </c>
      <c r="E12" s="1">
        <f t="shared" si="1"/>
        <v>100</v>
      </c>
      <c r="F12" s="1">
        <v>0</v>
      </c>
      <c r="G12" s="1">
        <v>13</v>
      </c>
      <c r="H12" s="1">
        <v>38</v>
      </c>
      <c r="I12" s="1">
        <v>49</v>
      </c>
    </row>
    <row r="13" spans="1:9" x14ac:dyDescent="0.2">
      <c r="A13" s="1" t="s">
        <v>66</v>
      </c>
      <c r="B13" s="1">
        <f t="shared" si="0"/>
        <v>11687</v>
      </c>
      <c r="C13" s="1">
        <v>11352</v>
      </c>
      <c r="D13" s="1">
        <v>35</v>
      </c>
      <c r="E13" s="1">
        <f t="shared" si="1"/>
        <v>300</v>
      </c>
      <c r="F13" s="1">
        <v>204</v>
      </c>
      <c r="G13" s="1">
        <v>32</v>
      </c>
      <c r="H13" s="1">
        <v>60</v>
      </c>
      <c r="I13" s="1">
        <v>4</v>
      </c>
    </row>
    <row r="14" spans="1:9" x14ac:dyDescent="0.2">
      <c r="A14" s="1" t="s">
        <v>67</v>
      </c>
      <c r="B14" s="1">
        <f t="shared" si="0"/>
        <v>21337</v>
      </c>
      <c r="C14" s="1">
        <v>51</v>
      </c>
      <c r="D14" s="1">
        <v>98</v>
      </c>
      <c r="E14" s="1">
        <f t="shared" si="1"/>
        <v>21188</v>
      </c>
      <c r="F14" s="1">
        <v>36</v>
      </c>
      <c r="G14" s="1">
        <v>115</v>
      </c>
      <c r="H14" s="1">
        <v>20936</v>
      </c>
      <c r="I14" s="1">
        <v>101</v>
      </c>
    </row>
    <row r="15" spans="1:9" x14ac:dyDescent="0.2">
      <c r="A15" s="1" t="s">
        <v>68</v>
      </c>
      <c r="B15" s="1">
        <f t="shared" si="0"/>
        <v>36299</v>
      </c>
      <c r="C15" s="1">
        <v>39</v>
      </c>
      <c r="D15" s="1">
        <v>38</v>
      </c>
      <c r="E15" s="1">
        <f t="shared" si="1"/>
        <v>36222</v>
      </c>
      <c r="F15" s="1">
        <v>34</v>
      </c>
      <c r="G15" s="1">
        <v>35718</v>
      </c>
      <c r="H15" s="1">
        <v>450</v>
      </c>
      <c r="I15" s="1">
        <v>20</v>
      </c>
    </row>
    <row r="16" spans="1:9" x14ac:dyDescent="0.2">
      <c r="A16" s="1" t="s">
        <v>69</v>
      </c>
      <c r="B16" s="1">
        <f t="shared" si="0"/>
        <v>7634</v>
      </c>
      <c r="C16" s="1">
        <v>108</v>
      </c>
      <c r="D16" s="1">
        <v>5</v>
      </c>
      <c r="E16" s="1">
        <f t="shared" si="1"/>
        <v>7521</v>
      </c>
      <c r="F16" s="1">
        <v>7448</v>
      </c>
      <c r="G16" s="1">
        <v>25</v>
      </c>
      <c r="H16" s="1">
        <v>46</v>
      </c>
      <c r="I16" s="1">
        <v>2</v>
      </c>
    </row>
    <row r="17" spans="1:9" x14ac:dyDescent="0.2">
      <c r="A17" s="1" t="s">
        <v>70</v>
      </c>
      <c r="B17" s="1">
        <f t="shared" si="0"/>
        <v>237</v>
      </c>
      <c r="C17" s="1">
        <v>7</v>
      </c>
      <c r="D17" s="1">
        <v>212</v>
      </c>
      <c r="E17" s="1">
        <f t="shared" si="1"/>
        <v>18</v>
      </c>
      <c r="F17" s="1">
        <v>1</v>
      </c>
      <c r="G17" s="1">
        <v>4</v>
      </c>
      <c r="H17" s="1">
        <v>10</v>
      </c>
      <c r="I17" s="1">
        <v>3</v>
      </c>
    </row>
    <row r="18" spans="1:9" x14ac:dyDescent="0.2">
      <c r="A18" s="1" t="s">
        <v>77</v>
      </c>
      <c r="B18" s="1">
        <f t="shared" si="0"/>
        <v>478</v>
      </c>
      <c r="C18" s="1">
        <v>154</v>
      </c>
      <c r="D18" s="1">
        <v>88</v>
      </c>
      <c r="E18" s="1">
        <f t="shared" si="1"/>
        <v>236</v>
      </c>
      <c r="F18" s="1">
        <v>60</v>
      </c>
      <c r="G18" s="1">
        <v>42</v>
      </c>
      <c r="H18" s="1">
        <v>93</v>
      </c>
      <c r="I18" s="1">
        <v>41</v>
      </c>
    </row>
    <row r="19" spans="1:9" x14ac:dyDescent="0.2">
      <c r="A19" s="1" t="s">
        <v>78</v>
      </c>
      <c r="B19" s="1">
        <f t="shared" si="0"/>
        <v>78</v>
      </c>
      <c r="C19" s="1">
        <v>22</v>
      </c>
      <c r="D19" s="1">
        <v>3</v>
      </c>
      <c r="E19" s="1">
        <f t="shared" si="1"/>
        <v>53</v>
      </c>
      <c r="F19" s="1">
        <v>3</v>
      </c>
      <c r="G19" s="1">
        <v>4</v>
      </c>
      <c r="H19" s="1">
        <v>45</v>
      </c>
      <c r="I19" s="1">
        <v>1</v>
      </c>
    </row>
    <row r="20" spans="1:9" x14ac:dyDescent="0.2">
      <c r="A20" s="1" t="s">
        <v>79</v>
      </c>
      <c r="B20" s="1">
        <f t="shared" si="0"/>
        <v>45</v>
      </c>
      <c r="C20" s="1">
        <v>1</v>
      </c>
      <c r="D20" s="1">
        <v>2</v>
      </c>
      <c r="E20" s="1">
        <f t="shared" si="1"/>
        <v>42</v>
      </c>
      <c r="F20" s="1">
        <v>0</v>
      </c>
      <c r="G20" s="1">
        <v>6</v>
      </c>
      <c r="H20" s="1">
        <v>6</v>
      </c>
      <c r="I20" s="1">
        <v>30</v>
      </c>
    </row>
    <row r="21" spans="1:9" x14ac:dyDescent="0.2">
      <c r="A21" s="1" t="s">
        <v>80</v>
      </c>
      <c r="B21" s="1">
        <f t="shared" si="0"/>
        <v>335</v>
      </c>
      <c r="C21" s="1">
        <v>126</v>
      </c>
      <c r="D21" s="1">
        <v>74</v>
      </c>
      <c r="E21" s="1">
        <f t="shared" si="1"/>
        <v>135</v>
      </c>
      <c r="F21" s="1">
        <v>56</v>
      </c>
      <c r="G21" s="1">
        <v>29</v>
      </c>
      <c r="H21" s="1">
        <v>40</v>
      </c>
      <c r="I21" s="1">
        <v>10</v>
      </c>
    </row>
    <row r="22" spans="1:9" x14ac:dyDescent="0.2">
      <c r="A22" s="1" t="s">
        <v>73</v>
      </c>
      <c r="B22" s="1">
        <f t="shared" si="0"/>
        <v>424</v>
      </c>
      <c r="C22" s="1">
        <v>56</v>
      </c>
      <c r="D22" s="1">
        <v>182</v>
      </c>
      <c r="E22" s="1">
        <f t="shared" si="1"/>
        <v>186</v>
      </c>
      <c r="F22" s="1">
        <v>45</v>
      </c>
      <c r="G22" s="1">
        <v>57</v>
      </c>
      <c r="H22" s="1">
        <v>73</v>
      </c>
      <c r="I22" s="1">
        <v>11</v>
      </c>
    </row>
    <row r="23" spans="1:9" x14ac:dyDescent="0.2">
      <c r="A23" s="1" t="s">
        <v>74</v>
      </c>
      <c r="B23" s="1">
        <f t="shared" si="0"/>
        <v>74</v>
      </c>
      <c r="C23" s="1">
        <v>19</v>
      </c>
      <c r="D23" s="1">
        <v>22</v>
      </c>
      <c r="E23" s="1">
        <f t="shared" si="1"/>
        <v>33</v>
      </c>
      <c r="F23" s="1">
        <v>9</v>
      </c>
      <c r="G23" s="1">
        <v>3</v>
      </c>
      <c r="H23" s="1">
        <v>20</v>
      </c>
      <c r="I23" s="1">
        <v>1</v>
      </c>
    </row>
    <row r="24" spans="1:9" x14ac:dyDescent="0.2">
      <c r="A24" s="1" t="s">
        <v>75</v>
      </c>
      <c r="B24" s="1">
        <f t="shared" si="0"/>
        <v>2266</v>
      </c>
      <c r="C24" s="1">
        <v>179</v>
      </c>
      <c r="D24" s="1">
        <v>203</v>
      </c>
      <c r="E24" s="1">
        <f t="shared" si="1"/>
        <v>1884</v>
      </c>
      <c r="F24" s="1">
        <v>233</v>
      </c>
      <c r="G24" s="1">
        <v>1436</v>
      </c>
      <c r="H24" s="1">
        <v>187</v>
      </c>
      <c r="I24" s="1">
        <v>28</v>
      </c>
    </row>
    <row r="26" spans="1:9" x14ac:dyDescent="0.2">
      <c r="A26" s="1" t="s">
        <v>83</v>
      </c>
      <c r="B26" s="1">
        <f t="shared" ref="B26:I35" si="2">B6-B46</f>
        <v>59592</v>
      </c>
      <c r="C26" s="1">
        <f t="shared" si="2"/>
        <v>6346</v>
      </c>
      <c r="D26" s="1">
        <f t="shared" si="2"/>
        <v>15849</v>
      </c>
      <c r="E26" s="1">
        <f t="shared" si="2"/>
        <v>37397</v>
      </c>
      <c r="F26" s="1">
        <f t="shared" si="2"/>
        <v>4137</v>
      </c>
      <c r="G26" s="1">
        <f t="shared" si="2"/>
        <v>19243</v>
      </c>
      <c r="H26" s="1">
        <f t="shared" si="2"/>
        <v>11192</v>
      </c>
      <c r="I26" s="1">
        <f t="shared" si="2"/>
        <v>2825</v>
      </c>
    </row>
    <row r="27" spans="1:9" x14ac:dyDescent="0.2">
      <c r="A27" s="1" t="s">
        <v>60</v>
      </c>
      <c r="B27" s="1">
        <f t="shared" si="2"/>
        <v>6</v>
      </c>
      <c r="C27" s="1">
        <f t="shared" si="2"/>
        <v>0</v>
      </c>
      <c r="D27" s="1">
        <f t="shared" si="2"/>
        <v>3</v>
      </c>
      <c r="E27" s="1">
        <f t="shared" si="2"/>
        <v>3</v>
      </c>
      <c r="F27" s="1">
        <f t="shared" si="2"/>
        <v>1</v>
      </c>
      <c r="G27" s="1">
        <f t="shared" si="2"/>
        <v>0</v>
      </c>
      <c r="H27" s="1">
        <f t="shared" si="2"/>
        <v>2</v>
      </c>
      <c r="I27" s="1">
        <f t="shared" si="2"/>
        <v>0</v>
      </c>
    </row>
    <row r="28" spans="1:9" x14ac:dyDescent="0.2">
      <c r="A28" s="1" t="s">
        <v>61</v>
      </c>
      <c r="B28" s="1">
        <f t="shared" si="2"/>
        <v>41</v>
      </c>
      <c r="C28" s="1">
        <f t="shared" si="2"/>
        <v>16</v>
      </c>
      <c r="D28" s="1">
        <f t="shared" si="2"/>
        <v>6</v>
      </c>
      <c r="E28" s="1">
        <f t="shared" si="2"/>
        <v>19</v>
      </c>
      <c r="F28" s="1">
        <f t="shared" si="2"/>
        <v>1</v>
      </c>
      <c r="G28" s="1">
        <f t="shared" si="2"/>
        <v>3</v>
      </c>
      <c r="H28" s="1">
        <f t="shared" si="2"/>
        <v>8</v>
      </c>
      <c r="I28" s="1">
        <f t="shared" si="2"/>
        <v>7</v>
      </c>
    </row>
    <row r="29" spans="1:9" x14ac:dyDescent="0.2">
      <c r="A29" s="1" t="s">
        <v>62</v>
      </c>
      <c r="B29" s="1">
        <f t="shared" si="2"/>
        <v>59</v>
      </c>
      <c r="C29" s="1">
        <f t="shared" si="2"/>
        <v>15</v>
      </c>
      <c r="D29" s="1">
        <f t="shared" si="2"/>
        <v>7</v>
      </c>
      <c r="E29" s="1">
        <f t="shared" si="2"/>
        <v>37</v>
      </c>
      <c r="F29" s="1">
        <f t="shared" si="2"/>
        <v>8</v>
      </c>
      <c r="G29" s="1">
        <f t="shared" si="2"/>
        <v>6</v>
      </c>
      <c r="H29" s="1">
        <f t="shared" si="2"/>
        <v>20</v>
      </c>
      <c r="I29" s="1">
        <f t="shared" si="2"/>
        <v>3</v>
      </c>
    </row>
    <row r="30" spans="1:9" x14ac:dyDescent="0.2">
      <c r="A30" s="1" t="s">
        <v>63</v>
      </c>
      <c r="B30" s="1">
        <f t="shared" si="2"/>
        <v>57436</v>
      </c>
      <c r="C30" s="1">
        <f t="shared" si="2"/>
        <v>5997</v>
      </c>
      <c r="D30" s="1">
        <f t="shared" si="2"/>
        <v>15388</v>
      </c>
      <c r="E30" s="1">
        <f t="shared" si="2"/>
        <v>36051</v>
      </c>
      <c r="F30" s="1">
        <f t="shared" si="2"/>
        <v>3919</v>
      </c>
      <c r="G30" s="1">
        <f t="shared" si="2"/>
        <v>18446</v>
      </c>
      <c r="H30" s="1">
        <f t="shared" si="2"/>
        <v>10940</v>
      </c>
      <c r="I30" s="1">
        <f t="shared" si="2"/>
        <v>2746</v>
      </c>
    </row>
    <row r="31" spans="1:9" x14ac:dyDescent="0.2">
      <c r="A31" s="1" t="s">
        <v>64</v>
      </c>
      <c r="B31" s="1">
        <f t="shared" si="2"/>
        <v>2829</v>
      </c>
      <c r="C31" s="1">
        <f t="shared" si="2"/>
        <v>31</v>
      </c>
      <c r="D31" s="1">
        <f t="shared" si="2"/>
        <v>60</v>
      </c>
      <c r="E31" s="1">
        <f t="shared" si="2"/>
        <v>2738</v>
      </c>
      <c r="F31" s="1">
        <f t="shared" si="2"/>
        <v>1</v>
      </c>
      <c r="G31" s="1">
        <f t="shared" si="2"/>
        <v>15</v>
      </c>
      <c r="H31" s="1">
        <f t="shared" si="2"/>
        <v>61</v>
      </c>
      <c r="I31" s="1">
        <f t="shared" si="2"/>
        <v>2661</v>
      </c>
    </row>
    <row r="32" spans="1:9" x14ac:dyDescent="0.2">
      <c r="A32" s="1" t="s">
        <v>65</v>
      </c>
      <c r="B32" s="1">
        <f t="shared" si="2"/>
        <v>15316</v>
      </c>
      <c r="C32" s="1">
        <f t="shared" si="2"/>
        <v>48</v>
      </c>
      <c r="D32" s="1">
        <f t="shared" si="2"/>
        <v>15225</v>
      </c>
      <c r="E32" s="1">
        <f t="shared" si="2"/>
        <v>43</v>
      </c>
      <c r="F32" s="1">
        <f t="shared" si="2"/>
        <v>0</v>
      </c>
      <c r="G32" s="1">
        <f t="shared" si="2"/>
        <v>10</v>
      </c>
      <c r="H32" s="1">
        <f t="shared" si="2"/>
        <v>12</v>
      </c>
      <c r="I32" s="1">
        <f t="shared" si="2"/>
        <v>21</v>
      </c>
    </row>
    <row r="33" spans="1:9" x14ac:dyDescent="0.2">
      <c r="A33" s="1" t="s">
        <v>66</v>
      </c>
      <c r="B33" s="1">
        <f t="shared" si="2"/>
        <v>5954</v>
      </c>
      <c r="C33" s="1">
        <f t="shared" si="2"/>
        <v>5784</v>
      </c>
      <c r="D33" s="1">
        <f t="shared" si="2"/>
        <v>17</v>
      </c>
      <c r="E33" s="1">
        <f t="shared" si="2"/>
        <v>153</v>
      </c>
      <c r="F33" s="1">
        <f t="shared" si="2"/>
        <v>105</v>
      </c>
      <c r="G33" s="1">
        <f t="shared" si="2"/>
        <v>18</v>
      </c>
      <c r="H33" s="1">
        <f t="shared" si="2"/>
        <v>29</v>
      </c>
      <c r="I33" s="1">
        <f t="shared" si="2"/>
        <v>1</v>
      </c>
    </row>
    <row r="34" spans="1:9" x14ac:dyDescent="0.2">
      <c r="A34" s="1" t="s">
        <v>67</v>
      </c>
      <c r="B34" s="1">
        <f t="shared" si="2"/>
        <v>10785</v>
      </c>
      <c r="C34" s="1">
        <f t="shared" si="2"/>
        <v>32</v>
      </c>
      <c r="D34" s="1">
        <f t="shared" si="2"/>
        <v>53</v>
      </c>
      <c r="E34" s="1">
        <f t="shared" si="2"/>
        <v>10700</v>
      </c>
      <c r="F34" s="1">
        <f t="shared" si="2"/>
        <v>19</v>
      </c>
      <c r="G34" s="1">
        <f t="shared" si="2"/>
        <v>65</v>
      </c>
      <c r="H34" s="1">
        <f t="shared" si="2"/>
        <v>10565</v>
      </c>
      <c r="I34" s="1">
        <f t="shared" si="2"/>
        <v>51</v>
      </c>
    </row>
    <row r="35" spans="1:9" x14ac:dyDescent="0.2">
      <c r="A35" s="1" t="s">
        <v>68</v>
      </c>
      <c r="B35" s="1">
        <f t="shared" si="2"/>
        <v>18647</v>
      </c>
      <c r="C35" s="1">
        <f t="shared" si="2"/>
        <v>21</v>
      </c>
      <c r="D35" s="1">
        <f t="shared" si="2"/>
        <v>29</v>
      </c>
      <c r="E35" s="1">
        <f t="shared" si="2"/>
        <v>18597</v>
      </c>
      <c r="F35" s="1">
        <f t="shared" si="2"/>
        <v>22</v>
      </c>
      <c r="G35" s="1">
        <f t="shared" si="2"/>
        <v>18321</v>
      </c>
      <c r="H35" s="1">
        <f t="shared" si="2"/>
        <v>242</v>
      </c>
      <c r="I35" s="1">
        <f t="shared" si="2"/>
        <v>12</v>
      </c>
    </row>
    <row r="36" spans="1:9" x14ac:dyDescent="0.2">
      <c r="A36" s="1" t="s">
        <v>69</v>
      </c>
      <c r="B36" s="1">
        <f t="shared" ref="B36:I45" si="3">B16-B56</f>
        <v>3905</v>
      </c>
      <c r="C36" s="1">
        <f t="shared" si="3"/>
        <v>81</v>
      </c>
      <c r="D36" s="1">
        <f t="shared" si="3"/>
        <v>4</v>
      </c>
      <c r="E36" s="1">
        <f t="shared" si="3"/>
        <v>3820</v>
      </c>
      <c r="F36" s="1">
        <f t="shared" si="3"/>
        <v>3772</v>
      </c>
      <c r="G36" s="1">
        <f t="shared" si="3"/>
        <v>17</v>
      </c>
      <c r="H36" s="1">
        <f t="shared" si="3"/>
        <v>31</v>
      </c>
      <c r="I36" s="1">
        <f t="shared" si="3"/>
        <v>0</v>
      </c>
    </row>
    <row r="37" spans="1:9" x14ac:dyDescent="0.2">
      <c r="A37" s="1" t="s">
        <v>70</v>
      </c>
      <c r="B37" s="1">
        <f t="shared" si="3"/>
        <v>123</v>
      </c>
      <c r="C37" s="1">
        <f t="shared" si="3"/>
        <v>5</v>
      </c>
      <c r="D37" s="1">
        <f t="shared" si="3"/>
        <v>111</v>
      </c>
      <c r="E37" s="1">
        <f t="shared" si="3"/>
        <v>7</v>
      </c>
      <c r="F37" s="1">
        <f t="shared" si="3"/>
        <v>1</v>
      </c>
      <c r="G37" s="1">
        <f t="shared" si="3"/>
        <v>1</v>
      </c>
      <c r="H37" s="1">
        <f t="shared" si="3"/>
        <v>5</v>
      </c>
      <c r="I37" s="1">
        <f t="shared" si="3"/>
        <v>0</v>
      </c>
    </row>
    <row r="38" spans="1:9" x14ac:dyDescent="0.2">
      <c r="A38" s="1" t="s">
        <v>77</v>
      </c>
      <c r="B38" s="1">
        <f t="shared" si="3"/>
        <v>371</v>
      </c>
      <c r="C38" s="1">
        <f t="shared" si="3"/>
        <v>114</v>
      </c>
      <c r="D38" s="1">
        <f t="shared" si="3"/>
        <v>69</v>
      </c>
      <c r="E38" s="1">
        <f t="shared" si="3"/>
        <v>188</v>
      </c>
      <c r="F38" s="1">
        <f t="shared" si="3"/>
        <v>48</v>
      </c>
      <c r="G38" s="1">
        <f t="shared" si="3"/>
        <v>23</v>
      </c>
      <c r="H38" s="1">
        <f t="shared" si="3"/>
        <v>79</v>
      </c>
      <c r="I38" s="1">
        <f t="shared" si="3"/>
        <v>38</v>
      </c>
    </row>
    <row r="39" spans="1:9" x14ac:dyDescent="0.2">
      <c r="A39" s="1" t="s">
        <v>78</v>
      </c>
      <c r="B39" s="1">
        <f t="shared" si="3"/>
        <v>56</v>
      </c>
      <c r="C39" s="1">
        <f t="shared" si="3"/>
        <v>12</v>
      </c>
      <c r="D39" s="1">
        <f t="shared" si="3"/>
        <v>2</v>
      </c>
      <c r="E39" s="1">
        <f t="shared" si="3"/>
        <v>42</v>
      </c>
      <c r="F39" s="1">
        <f t="shared" si="3"/>
        <v>1</v>
      </c>
      <c r="G39" s="1">
        <f t="shared" si="3"/>
        <v>3</v>
      </c>
      <c r="H39" s="1">
        <f t="shared" si="3"/>
        <v>37</v>
      </c>
      <c r="I39" s="1">
        <f t="shared" si="3"/>
        <v>1</v>
      </c>
    </row>
    <row r="40" spans="1:9" x14ac:dyDescent="0.2">
      <c r="A40" s="1" t="s">
        <v>79</v>
      </c>
      <c r="B40" s="1">
        <f t="shared" si="3"/>
        <v>39</v>
      </c>
      <c r="C40" s="1">
        <f t="shared" si="3"/>
        <v>1</v>
      </c>
      <c r="D40" s="1">
        <f t="shared" si="3"/>
        <v>2</v>
      </c>
      <c r="E40" s="1">
        <f t="shared" si="3"/>
        <v>36</v>
      </c>
      <c r="F40" s="1">
        <f t="shared" si="3"/>
        <v>0</v>
      </c>
      <c r="G40" s="1">
        <f t="shared" si="3"/>
        <v>2</v>
      </c>
      <c r="H40" s="1">
        <f t="shared" si="3"/>
        <v>4</v>
      </c>
      <c r="I40" s="1">
        <f t="shared" si="3"/>
        <v>30</v>
      </c>
    </row>
    <row r="41" spans="1:9" x14ac:dyDescent="0.2">
      <c r="A41" s="1" t="s">
        <v>80</v>
      </c>
      <c r="B41" s="1">
        <f t="shared" si="3"/>
        <v>264</v>
      </c>
      <c r="C41" s="1">
        <f t="shared" si="3"/>
        <v>99</v>
      </c>
      <c r="D41" s="1">
        <f t="shared" si="3"/>
        <v>58</v>
      </c>
      <c r="E41" s="1">
        <f t="shared" si="3"/>
        <v>107</v>
      </c>
      <c r="F41" s="1">
        <f t="shared" si="3"/>
        <v>46</v>
      </c>
      <c r="G41" s="1">
        <f t="shared" si="3"/>
        <v>17</v>
      </c>
      <c r="H41" s="1">
        <f t="shared" si="3"/>
        <v>37</v>
      </c>
      <c r="I41" s="1">
        <f t="shared" si="3"/>
        <v>7</v>
      </c>
    </row>
    <row r="42" spans="1:9" x14ac:dyDescent="0.2">
      <c r="A42" s="1" t="s">
        <v>73</v>
      </c>
      <c r="B42" s="1">
        <f t="shared" si="3"/>
        <v>272</v>
      </c>
      <c r="C42" s="1">
        <f t="shared" si="3"/>
        <v>31</v>
      </c>
      <c r="D42" s="1">
        <f t="shared" si="3"/>
        <v>132</v>
      </c>
      <c r="E42" s="1">
        <f t="shared" si="3"/>
        <v>109</v>
      </c>
      <c r="F42" s="1">
        <f t="shared" si="3"/>
        <v>27</v>
      </c>
      <c r="G42" s="1">
        <f t="shared" si="3"/>
        <v>32</v>
      </c>
      <c r="H42" s="1">
        <f t="shared" si="3"/>
        <v>42</v>
      </c>
      <c r="I42" s="1">
        <f t="shared" si="3"/>
        <v>8</v>
      </c>
    </row>
    <row r="43" spans="1:9" x14ac:dyDescent="0.2">
      <c r="A43" s="1" t="s">
        <v>74</v>
      </c>
      <c r="B43" s="1">
        <f t="shared" si="3"/>
        <v>39</v>
      </c>
      <c r="C43" s="1">
        <f t="shared" si="3"/>
        <v>7</v>
      </c>
      <c r="D43" s="1">
        <f t="shared" si="3"/>
        <v>15</v>
      </c>
      <c r="E43" s="1">
        <f t="shared" si="3"/>
        <v>17</v>
      </c>
      <c r="F43" s="1">
        <f t="shared" si="3"/>
        <v>4</v>
      </c>
      <c r="G43" s="1">
        <f t="shared" si="3"/>
        <v>2</v>
      </c>
      <c r="H43" s="1">
        <f t="shared" si="3"/>
        <v>11</v>
      </c>
      <c r="I43" s="1">
        <f t="shared" si="3"/>
        <v>0</v>
      </c>
    </row>
    <row r="44" spans="1:9" x14ac:dyDescent="0.2">
      <c r="A44" s="1" t="s">
        <v>75</v>
      </c>
      <c r="B44" s="1">
        <f t="shared" si="3"/>
        <v>1245</v>
      </c>
      <c r="C44" s="1">
        <f t="shared" si="3"/>
        <v>161</v>
      </c>
      <c r="D44" s="1">
        <f t="shared" si="3"/>
        <v>118</v>
      </c>
      <c r="E44" s="1">
        <f t="shared" si="3"/>
        <v>966</v>
      </c>
      <c r="F44" s="1">
        <f t="shared" si="3"/>
        <v>128</v>
      </c>
      <c r="G44" s="1">
        <f t="shared" si="3"/>
        <v>730</v>
      </c>
      <c r="H44" s="1">
        <f t="shared" si="3"/>
        <v>85</v>
      </c>
      <c r="I44" s="1">
        <f t="shared" si="3"/>
        <v>23</v>
      </c>
    </row>
    <row r="46" spans="1:9" x14ac:dyDescent="0.2">
      <c r="A46" s="1" t="s">
        <v>82</v>
      </c>
      <c r="B46" s="1">
        <f t="shared" ref="B46:B64" si="4">C46+D46+E46</f>
        <v>56555</v>
      </c>
      <c r="C46" s="1">
        <f>C47+C48+C49+C50+C57+C58+C62+C63+C64</f>
        <v>5770</v>
      </c>
      <c r="D46" s="1">
        <f>D47+D48+D49+D50+D57+D58+D62+D63+D64</f>
        <v>15022</v>
      </c>
      <c r="E46" s="1">
        <f t="shared" ref="E46:E64" si="5">SUM(F46:I46)</f>
        <v>35763</v>
      </c>
      <c r="F46" s="1">
        <f>F47+F48+F49+F50+F57+F58+F62+F63+F64</f>
        <v>3963</v>
      </c>
      <c r="G46" s="1">
        <f>G47+G48+G49+G50+G57+G58+G62+G63+G64</f>
        <v>18245</v>
      </c>
      <c r="H46" s="1">
        <f>H47+H48+H49+H50+H57+H58+H62+H63+H64</f>
        <v>10889</v>
      </c>
      <c r="I46" s="1">
        <f>I47+I48+I49+I50+I57+I58+I62+I63+I64</f>
        <v>2666</v>
      </c>
    </row>
    <row r="47" spans="1:9" x14ac:dyDescent="0.2">
      <c r="A47" s="1" t="s">
        <v>60</v>
      </c>
      <c r="B47" s="1">
        <f t="shared" si="4"/>
        <v>6</v>
      </c>
      <c r="C47" s="1">
        <v>0</v>
      </c>
      <c r="D47" s="1">
        <v>2</v>
      </c>
      <c r="E47" s="1">
        <f t="shared" si="5"/>
        <v>4</v>
      </c>
      <c r="F47" s="1">
        <v>1</v>
      </c>
      <c r="G47" s="1">
        <v>2</v>
      </c>
      <c r="H47" s="1">
        <v>0</v>
      </c>
      <c r="I47" s="1">
        <v>1</v>
      </c>
    </row>
    <row r="48" spans="1:9" x14ac:dyDescent="0.2">
      <c r="A48" s="1" t="s">
        <v>61</v>
      </c>
      <c r="B48" s="1">
        <f t="shared" si="4"/>
        <v>44</v>
      </c>
      <c r="C48" s="1">
        <v>18</v>
      </c>
      <c r="D48" s="1">
        <v>1</v>
      </c>
      <c r="E48" s="1">
        <f t="shared" si="5"/>
        <v>25</v>
      </c>
      <c r="F48" s="1">
        <v>7</v>
      </c>
      <c r="G48" s="1">
        <v>4</v>
      </c>
      <c r="H48" s="1">
        <v>6</v>
      </c>
      <c r="I48" s="1">
        <v>8</v>
      </c>
    </row>
    <row r="49" spans="1:9" x14ac:dyDescent="0.2">
      <c r="A49" s="1" t="s">
        <v>62</v>
      </c>
      <c r="B49" s="1">
        <f t="shared" si="4"/>
        <v>69</v>
      </c>
      <c r="C49" s="1">
        <v>17</v>
      </c>
      <c r="D49" s="1">
        <v>7</v>
      </c>
      <c r="E49" s="1">
        <f t="shared" si="5"/>
        <v>45</v>
      </c>
      <c r="F49" s="1">
        <v>11</v>
      </c>
      <c r="G49" s="1">
        <v>10</v>
      </c>
      <c r="H49" s="1">
        <v>20</v>
      </c>
      <c r="I49" s="1">
        <v>4</v>
      </c>
    </row>
    <row r="50" spans="1:9" x14ac:dyDescent="0.2">
      <c r="A50" s="1" t="s">
        <v>63</v>
      </c>
      <c r="B50" s="1">
        <f t="shared" si="4"/>
        <v>55007</v>
      </c>
      <c r="C50" s="1">
        <v>5638</v>
      </c>
      <c r="D50" s="1">
        <v>14750</v>
      </c>
      <c r="E50" s="1">
        <f t="shared" si="5"/>
        <v>34619</v>
      </c>
      <c r="F50" s="1">
        <v>3804</v>
      </c>
      <c r="G50" s="1">
        <v>17475</v>
      </c>
      <c r="H50" s="1">
        <v>10702</v>
      </c>
      <c r="I50" s="1">
        <v>2638</v>
      </c>
    </row>
    <row r="51" spans="1:9" x14ac:dyDescent="0.2">
      <c r="A51" s="1" t="s">
        <v>64</v>
      </c>
      <c r="B51" s="1">
        <f t="shared" si="4"/>
        <v>2655</v>
      </c>
      <c r="C51" s="1">
        <v>4</v>
      </c>
      <c r="D51" s="1">
        <v>50</v>
      </c>
      <c r="E51" s="1">
        <f t="shared" si="5"/>
        <v>2601</v>
      </c>
      <c r="F51" s="1">
        <v>0</v>
      </c>
      <c r="G51" s="1">
        <v>3</v>
      </c>
      <c r="H51" s="1">
        <v>51</v>
      </c>
      <c r="I51" s="1">
        <v>2547</v>
      </c>
    </row>
    <row r="52" spans="1:9" x14ac:dyDescent="0.2">
      <c r="A52" s="1" t="s">
        <v>65</v>
      </c>
      <c r="B52" s="1">
        <f t="shared" si="4"/>
        <v>14686</v>
      </c>
      <c r="C52" s="1">
        <v>2</v>
      </c>
      <c r="D52" s="1">
        <v>14627</v>
      </c>
      <c r="E52" s="1">
        <f t="shared" si="5"/>
        <v>57</v>
      </c>
      <c r="F52" s="1">
        <v>0</v>
      </c>
      <c r="G52" s="1">
        <v>3</v>
      </c>
      <c r="H52" s="1">
        <v>26</v>
      </c>
      <c r="I52" s="1">
        <v>28</v>
      </c>
    </row>
    <row r="53" spans="1:9" x14ac:dyDescent="0.2">
      <c r="A53" s="1" t="s">
        <v>66</v>
      </c>
      <c r="B53" s="1">
        <f t="shared" si="4"/>
        <v>5733</v>
      </c>
      <c r="C53" s="1">
        <v>5568</v>
      </c>
      <c r="D53" s="1">
        <v>18</v>
      </c>
      <c r="E53" s="1">
        <f t="shared" si="5"/>
        <v>147</v>
      </c>
      <c r="F53" s="1">
        <v>99</v>
      </c>
      <c r="G53" s="1">
        <v>14</v>
      </c>
      <c r="H53" s="1">
        <v>31</v>
      </c>
      <c r="I53" s="1">
        <v>3</v>
      </c>
    </row>
    <row r="54" spans="1:9" x14ac:dyDescent="0.2">
      <c r="A54" s="1" t="s">
        <v>67</v>
      </c>
      <c r="B54" s="1">
        <f t="shared" si="4"/>
        <v>10552</v>
      </c>
      <c r="C54" s="1">
        <v>19</v>
      </c>
      <c r="D54" s="1">
        <v>45</v>
      </c>
      <c r="E54" s="1">
        <f t="shared" si="5"/>
        <v>10488</v>
      </c>
      <c r="F54" s="1">
        <v>17</v>
      </c>
      <c r="G54" s="1">
        <v>50</v>
      </c>
      <c r="H54" s="1">
        <v>10371</v>
      </c>
      <c r="I54" s="1">
        <v>50</v>
      </c>
    </row>
    <row r="55" spans="1:9" x14ac:dyDescent="0.2">
      <c r="A55" s="1" t="s">
        <v>68</v>
      </c>
      <c r="B55" s="1">
        <f t="shared" si="4"/>
        <v>17652</v>
      </c>
      <c r="C55" s="1">
        <v>18</v>
      </c>
      <c r="D55" s="1">
        <v>9</v>
      </c>
      <c r="E55" s="1">
        <f t="shared" si="5"/>
        <v>17625</v>
      </c>
      <c r="F55" s="1">
        <v>12</v>
      </c>
      <c r="G55" s="1">
        <v>17397</v>
      </c>
      <c r="H55" s="1">
        <v>208</v>
      </c>
      <c r="I55" s="1">
        <v>8</v>
      </c>
    </row>
    <row r="56" spans="1:9" x14ac:dyDescent="0.2">
      <c r="A56" s="1" t="s">
        <v>69</v>
      </c>
      <c r="B56" s="1">
        <f t="shared" si="4"/>
        <v>3729</v>
      </c>
      <c r="C56" s="1">
        <v>27</v>
      </c>
      <c r="D56" s="1">
        <v>1</v>
      </c>
      <c r="E56" s="1">
        <f t="shared" si="5"/>
        <v>3701</v>
      </c>
      <c r="F56" s="1">
        <v>3676</v>
      </c>
      <c r="G56" s="1">
        <v>8</v>
      </c>
      <c r="H56" s="1">
        <v>15</v>
      </c>
      <c r="I56" s="1">
        <v>2</v>
      </c>
    </row>
    <row r="57" spans="1:9" x14ac:dyDescent="0.2">
      <c r="A57" s="1" t="s">
        <v>70</v>
      </c>
      <c r="B57" s="1">
        <f t="shared" si="4"/>
        <v>114</v>
      </c>
      <c r="C57" s="1">
        <v>2</v>
      </c>
      <c r="D57" s="1">
        <v>101</v>
      </c>
      <c r="E57" s="1">
        <f t="shared" si="5"/>
        <v>11</v>
      </c>
      <c r="F57" s="1">
        <v>0</v>
      </c>
      <c r="G57" s="1">
        <v>3</v>
      </c>
      <c r="H57" s="1">
        <v>5</v>
      </c>
      <c r="I57" s="1">
        <v>3</v>
      </c>
    </row>
    <row r="58" spans="1:9" x14ac:dyDescent="0.2">
      <c r="A58" s="1" t="s">
        <v>77</v>
      </c>
      <c r="B58" s="1">
        <f t="shared" si="4"/>
        <v>107</v>
      </c>
      <c r="C58" s="1">
        <v>40</v>
      </c>
      <c r="D58" s="1">
        <v>19</v>
      </c>
      <c r="E58" s="1">
        <f t="shared" si="5"/>
        <v>48</v>
      </c>
      <c r="F58" s="1">
        <v>12</v>
      </c>
      <c r="G58" s="1">
        <v>19</v>
      </c>
      <c r="H58" s="1">
        <v>14</v>
      </c>
      <c r="I58" s="1">
        <v>3</v>
      </c>
    </row>
    <row r="59" spans="1:9" x14ac:dyDescent="0.2">
      <c r="A59" s="1" t="s">
        <v>78</v>
      </c>
      <c r="B59" s="1">
        <f t="shared" si="4"/>
        <v>22</v>
      </c>
      <c r="C59" s="1">
        <v>10</v>
      </c>
      <c r="D59" s="1">
        <v>1</v>
      </c>
      <c r="E59" s="1">
        <f t="shared" si="5"/>
        <v>11</v>
      </c>
      <c r="F59" s="1">
        <v>2</v>
      </c>
      <c r="G59" s="1">
        <v>1</v>
      </c>
      <c r="H59" s="1">
        <v>8</v>
      </c>
      <c r="I59" s="1">
        <v>0</v>
      </c>
    </row>
    <row r="60" spans="1:9" x14ac:dyDescent="0.2">
      <c r="A60" s="1" t="s">
        <v>79</v>
      </c>
      <c r="B60" s="1">
        <f t="shared" si="4"/>
        <v>6</v>
      </c>
      <c r="C60" s="1">
        <v>0</v>
      </c>
      <c r="D60" s="1">
        <v>0</v>
      </c>
      <c r="E60" s="1">
        <f t="shared" si="5"/>
        <v>6</v>
      </c>
      <c r="F60" s="1">
        <v>0</v>
      </c>
      <c r="G60" s="1">
        <v>4</v>
      </c>
      <c r="H60" s="1">
        <v>2</v>
      </c>
      <c r="I60" s="1">
        <v>0</v>
      </c>
    </row>
    <row r="61" spans="1:9" x14ac:dyDescent="0.2">
      <c r="A61" s="1" t="s">
        <v>80</v>
      </c>
      <c r="B61" s="1">
        <f t="shared" si="4"/>
        <v>71</v>
      </c>
      <c r="C61" s="1">
        <v>27</v>
      </c>
      <c r="D61" s="1">
        <v>16</v>
      </c>
      <c r="E61" s="1">
        <f t="shared" si="5"/>
        <v>28</v>
      </c>
      <c r="F61" s="1">
        <v>10</v>
      </c>
      <c r="G61" s="1">
        <v>12</v>
      </c>
      <c r="H61" s="1">
        <v>3</v>
      </c>
      <c r="I61" s="1">
        <v>3</v>
      </c>
    </row>
    <row r="62" spans="1:9" x14ac:dyDescent="0.2">
      <c r="A62" s="1" t="s">
        <v>73</v>
      </c>
      <c r="B62" s="1">
        <f t="shared" si="4"/>
        <v>152</v>
      </c>
      <c r="C62" s="1">
        <v>25</v>
      </c>
      <c r="D62" s="1">
        <v>50</v>
      </c>
      <c r="E62" s="1">
        <f t="shared" si="5"/>
        <v>77</v>
      </c>
      <c r="F62" s="1">
        <v>18</v>
      </c>
      <c r="G62" s="1">
        <v>25</v>
      </c>
      <c r="H62" s="1">
        <v>31</v>
      </c>
      <c r="I62" s="1">
        <v>3</v>
      </c>
    </row>
    <row r="63" spans="1:9" x14ac:dyDescent="0.2">
      <c r="A63" s="1" t="s">
        <v>74</v>
      </c>
      <c r="B63" s="1">
        <f t="shared" si="4"/>
        <v>35</v>
      </c>
      <c r="C63" s="1">
        <v>12</v>
      </c>
      <c r="D63" s="1">
        <v>7</v>
      </c>
      <c r="E63" s="1">
        <f t="shared" si="5"/>
        <v>16</v>
      </c>
      <c r="F63" s="1">
        <v>5</v>
      </c>
      <c r="G63" s="1">
        <v>1</v>
      </c>
      <c r="H63" s="1">
        <v>9</v>
      </c>
      <c r="I63" s="1">
        <v>1</v>
      </c>
    </row>
    <row r="64" spans="1:9" x14ac:dyDescent="0.2">
      <c r="A64" s="1" t="s">
        <v>75</v>
      </c>
      <c r="B64" s="1">
        <f t="shared" si="4"/>
        <v>1021</v>
      </c>
      <c r="C64" s="1">
        <v>18</v>
      </c>
      <c r="D64" s="1">
        <v>85</v>
      </c>
      <c r="E64" s="1">
        <f t="shared" si="5"/>
        <v>918</v>
      </c>
      <c r="F64" s="1">
        <v>105</v>
      </c>
      <c r="G64" s="1">
        <v>706</v>
      </c>
      <c r="H64" s="1">
        <v>102</v>
      </c>
      <c r="I64" s="1">
        <v>5</v>
      </c>
    </row>
    <row r="65" spans="1:9" x14ac:dyDescent="0.2">
      <c r="A65" s="16" t="s">
        <v>280</v>
      </c>
      <c r="B65" s="16"/>
      <c r="C65" s="16"/>
      <c r="D65" s="16"/>
      <c r="E65" s="16"/>
      <c r="F65" s="16"/>
      <c r="G65" s="16"/>
      <c r="H65" s="16"/>
      <c r="I65" s="16"/>
    </row>
  </sheetData>
  <mergeCells count="2">
    <mergeCell ref="E2:I2"/>
    <mergeCell ref="A65:I65"/>
  </mergeCells>
  <pageMargins left="0.7" right="0.7" top="0.75" bottom="0.75" header="0.3" footer="0.3"/>
  <pageSetup orientation="portrait" r:id="rId1"/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C5286-56EC-4001-B1E4-3525CF4A1206}">
  <dimension ref="A1:I51"/>
  <sheetViews>
    <sheetView view="pageBreakPreview" zoomScale="125" zoomScaleNormal="100" zoomScaleSheetLayoutView="125" workbookViewId="0">
      <selection activeCell="C10" sqref="C10"/>
    </sheetView>
  </sheetViews>
  <sheetFormatPr defaultColWidth="16.33203125" defaultRowHeight="10.199999999999999" customHeight="1" x14ac:dyDescent="0.3"/>
  <cols>
    <col min="1" max="1" width="22.88671875" customWidth="1"/>
    <col min="2" max="9" width="8.109375" customWidth="1"/>
  </cols>
  <sheetData>
    <row r="1" spans="1:9" s="1" customFormat="1" ht="10.199999999999999" customHeight="1" x14ac:dyDescent="0.2">
      <c r="A1" s="1" t="s">
        <v>284</v>
      </c>
    </row>
    <row r="2" spans="1:9" s="1" customFormat="1" ht="10.199999999999999" customHeight="1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s="1" customFormat="1" ht="10.199999999999999" customHeight="1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s="1" customFormat="1" ht="10.199999999999999" customHeight="1" x14ac:dyDescent="0.2">
      <c r="A4" s="1" t="s">
        <v>76</v>
      </c>
    </row>
    <row r="5" spans="1:9" s="1" customFormat="1" ht="10.199999999999999" customHeight="1" x14ac:dyDescent="0.2"/>
    <row r="6" spans="1:9" s="1" customFormat="1" ht="10.199999999999999" customHeight="1" x14ac:dyDescent="0.2">
      <c r="A6" s="1" t="s">
        <v>59</v>
      </c>
      <c r="B6" s="1">
        <f t="shared" ref="B6:B26" si="0">C6+D6+E6</f>
        <v>116151</v>
      </c>
      <c r="C6" s="1">
        <f>C7+C8+C9+C10+C17+C20+C25+C26+C24</f>
        <v>12116</v>
      </c>
      <c r="D6" s="1">
        <f>D7+D8+D9+D10+D17+D20+D25+D26+D24</f>
        <v>30873</v>
      </c>
      <c r="E6" s="1">
        <f t="shared" ref="E6:E26" si="1">F6+G6+H6+I6</f>
        <v>73162</v>
      </c>
      <c r="F6" s="1">
        <f>F7+F8+F9+F10+F17+F20+F25+F26+F24</f>
        <v>8100</v>
      </c>
      <c r="G6" s="1">
        <f>G7+G8+G9+G10+G17+G20+G25+G26+G24</f>
        <v>37488</v>
      </c>
      <c r="H6" s="1">
        <f>H7+H8+H9+H10+H17+H20+H25+H26+H24</f>
        <v>22083</v>
      </c>
      <c r="I6" s="1">
        <f>I7+I8+I9+I10+I17+I20+I25+I26+I24</f>
        <v>5491</v>
      </c>
    </row>
    <row r="7" spans="1:9" s="1" customFormat="1" ht="10.199999999999999" customHeight="1" x14ac:dyDescent="0.2">
      <c r="A7" s="1" t="s">
        <v>60</v>
      </c>
      <c r="B7" s="1">
        <f t="shared" si="0"/>
        <v>14</v>
      </c>
      <c r="C7" s="1">
        <v>0</v>
      </c>
      <c r="D7" s="1">
        <v>7</v>
      </c>
      <c r="E7" s="1">
        <f t="shared" si="1"/>
        <v>7</v>
      </c>
      <c r="F7" s="1">
        <v>0</v>
      </c>
      <c r="G7" s="1">
        <v>2</v>
      </c>
      <c r="H7" s="1">
        <v>5</v>
      </c>
      <c r="I7" s="1">
        <v>0</v>
      </c>
    </row>
    <row r="8" spans="1:9" s="1" customFormat="1" ht="10.199999999999999" customHeight="1" x14ac:dyDescent="0.2">
      <c r="A8" s="1" t="s">
        <v>61</v>
      </c>
      <c r="B8" s="1">
        <f t="shared" si="0"/>
        <v>35</v>
      </c>
      <c r="C8" s="1">
        <v>5</v>
      </c>
      <c r="D8" s="1">
        <v>4</v>
      </c>
      <c r="E8" s="1">
        <f t="shared" si="1"/>
        <v>26</v>
      </c>
      <c r="F8" s="1">
        <v>3</v>
      </c>
      <c r="G8" s="1">
        <v>5</v>
      </c>
      <c r="H8" s="1">
        <v>17</v>
      </c>
      <c r="I8" s="1">
        <v>1</v>
      </c>
    </row>
    <row r="9" spans="1:9" s="1" customFormat="1" ht="10.199999999999999" customHeight="1" x14ac:dyDescent="0.2">
      <c r="A9" s="1" t="s">
        <v>62</v>
      </c>
      <c r="B9" s="1">
        <f t="shared" si="0"/>
        <v>117</v>
      </c>
      <c r="C9" s="1">
        <v>15</v>
      </c>
      <c r="D9" s="1">
        <v>27</v>
      </c>
      <c r="E9" s="1">
        <f t="shared" si="1"/>
        <v>75</v>
      </c>
      <c r="F9" s="1">
        <v>10</v>
      </c>
      <c r="G9" s="1">
        <v>18</v>
      </c>
      <c r="H9" s="1">
        <v>43</v>
      </c>
      <c r="I9" s="1">
        <v>4</v>
      </c>
    </row>
    <row r="10" spans="1:9" s="1" customFormat="1" ht="10.199999999999999" customHeight="1" x14ac:dyDescent="0.2">
      <c r="A10" s="1" t="s">
        <v>63</v>
      </c>
      <c r="B10" s="1">
        <f t="shared" si="0"/>
        <v>111487</v>
      </c>
      <c r="C10" s="1">
        <v>11522</v>
      </c>
      <c r="D10" s="1">
        <v>29624</v>
      </c>
      <c r="E10" s="1">
        <f t="shared" si="1"/>
        <v>70341</v>
      </c>
      <c r="F10" s="1">
        <v>7668</v>
      </c>
      <c r="G10" s="1">
        <v>35852</v>
      </c>
      <c r="H10" s="1">
        <v>21454</v>
      </c>
      <c r="I10" s="1">
        <v>5367</v>
      </c>
    </row>
    <row r="11" spans="1:9" s="1" customFormat="1" ht="10.199999999999999" customHeight="1" x14ac:dyDescent="0.2">
      <c r="A11" s="1" t="s">
        <v>64</v>
      </c>
      <c r="B11" s="1">
        <f t="shared" si="0"/>
        <v>5629</v>
      </c>
      <c r="C11" s="1">
        <v>35</v>
      </c>
      <c r="D11" s="1">
        <v>207</v>
      </c>
      <c r="E11" s="1">
        <f t="shared" si="1"/>
        <v>5387</v>
      </c>
      <c r="F11" s="1">
        <v>5</v>
      </c>
      <c r="G11" s="1">
        <v>20</v>
      </c>
      <c r="H11" s="1">
        <v>163</v>
      </c>
      <c r="I11" s="1">
        <v>5199</v>
      </c>
    </row>
    <row r="12" spans="1:9" s="1" customFormat="1" ht="10.199999999999999" customHeight="1" x14ac:dyDescent="0.2">
      <c r="A12" s="1" t="s">
        <v>65</v>
      </c>
      <c r="B12" s="1">
        <f t="shared" si="0"/>
        <v>29336</v>
      </c>
      <c r="C12" s="1">
        <v>52</v>
      </c>
      <c r="D12" s="1">
        <v>29166</v>
      </c>
      <c r="E12" s="1">
        <f t="shared" si="1"/>
        <v>118</v>
      </c>
      <c r="F12" s="1">
        <v>4</v>
      </c>
      <c r="G12" s="1">
        <v>33</v>
      </c>
      <c r="H12" s="1">
        <v>41</v>
      </c>
      <c r="I12" s="1">
        <v>40</v>
      </c>
    </row>
    <row r="13" spans="1:9" s="1" customFormat="1" ht="10.199999999999999" customHeight="1" x14ac:dyDescent="0.2">
      <c r="A13" s="1" t="s">
        <v>66</v>
      </c>
      <c r="B13" s="1">
        <f t="shared" si="0"/>
        <v>11699</v>
      </c>
      <c r="C13" s="1">
        <v>11241</v>
      </c>
      <c r="D13" s="1">
        <v>46</v>
      </c>
      <c r="E13" s="1">
        <f t="shared" si="1"/>
        <v>412</v>
      </c>
      <c r="F13" s="1">
        <v>269</v>
      </c>
      <c r="G13" s="1">
        <v>39</v>
      </c>
      <c r="H13" s="1">
        <v>90</v>
      </c>
      <c r="I13" s="1">
        <v>14</v>
      </c>
    </row>
    <row r="14" spans="1:9" s="1" customFormat="1" ht="10.199999999999999" customHeight="1" x14ac:dyDescent="0.2">
      <c r="A14" s="1" t="s">
        <v>67</v>
      </c>
      <c r="B14" s="1">
        <f t="shared" si="0"/>
        <v>20456</v>
      </c>
      <c r="C14" s="1">
        <v>64</v>
      </c>
      <c r="D14" s="1">
        <v>150</v>
      </c>
      <c r="E14" s="1">
        <f t="shared" si="1"/>
        <v>20242</v>
      </c>
      <c r="F14" s="1">
        <v>37</v>
      </c>
      <c r="G14" s="1">
        <v>91</v>
      </c>
      <c r="H14" s="1">
        <v>20013</v>
      </c>
      <c r="I14" s="1">
        <v>101</v>
      </c>
    </row>
    <row r="15" spans="1:9" s="1" customFormat="1" ht="10.199999999999999" customHeight="1" x14ac:dyDescent="0.2">
      <c r="A15" s="1" t="s">
        <v>68</v>
      </c>
      <c r="B15" s="1">
        <f t="shared" si="0"/>
        <v>36917</v>
      </c>
      <c r="C15" s="1">
        <v>41</v>
      </c>
      <c r="D15" s="1">
        <v>51</v>
      </c>
      <c r="E15" s="1">
        <f t="shared" si="1"/>
        <v>36825</v>
      </c>
      <c r="F15" s="1">
        <v>72</v>
      </c>
      <c r="G15" s="1">
        <v>35643</v>
      </c>
      <c r="H15" s="1">
        <v>1098</v>
      </c>
      <c r="I15" s="1">
        <v>12</v>
      </c>
    </row>
    <row r="16" spans="1:9" s="1" customFormat="1" ht="10.199999999999999" customHeight="1" x14ac:dyDescent="0.2">
      <c r="A16" s="1" t="s">
        <v>69</v>
      </c>
      <c r="B16" s="1">
        <f t="shared" si="0"/>
        <v>7450</v>
      </c>
      <c r="C16" s="1">
        <v>89</v>
      </c>
      <c r="D16" s="1">
        <v>4</v>
      </c>
      <c r="E16" s="1">
        <f t="shared" si="1"/>
        <v>7357</v>
      </c>
      <c r="F16" s="1">
        <v>7281</v>
      </c>
      <c r="G16" s="1">
        <v>26</v>
      </c>
      <c r="H16" s="1">
        <v>49</v>
      </c>
      <c r="I16" s="1">
        <v>1</v>
      </c>
    </row>
    <row r="17" spans="1:9" s="1" customFormat="1" ht="10.199999999999999" customHeight="1" x14ac:dyDescent="0.2">
      <c r="A17" s="1" t="s">
        <v>70</v>
      </c>
      <c r="B17" s="1">
        <f t="shared" si="0"/>
        <v>413</v>
      </c>
      <c r="C17" s="1">
        <v>2</v>
      </c>
      <c r="D17" s="1">
        <v>377</v>
      </c>
      <c r="E17" s="1">
        <f t="shared" si="1"/>
        <v>34</v>
      </c>
      <c r="F17" s="1">
        <v>2</v>
      </c>
      <c r="G17" s="1">
        <v>13</v>
      </c>
      <c r="H17" s="1">
        <v>14</v>
      </c>
      <c r="I17" s="1">
        <v>5</v>
      </c>
    </row>
    <row r="18" spans="1:9" s="1" customFormat="1" ht="10.199999999999999" customHeight="1" x14ac:dyDescent="0.2">
      <c r="A18" s="1" t="s">
        <v>71</v>
      </c>
      <c r="B18" s="1">
        <f t="shared" si="0"/>
        <v>12</v>
      </c>
      <c r="C18" s="1">
        <v>0</v>
      </c>
      <c r="D18" s="1">
        <v>4</v>
      </c>
      <c r="E18" s="1">
        <f t="shared" si="1"/>
        <v>8</v>
      </c>
      <c r="F18" s="1">
        <v>2</v>
      </c>
      <c r="G18" s="1">
        <v>5</v>
      </c>
      <c r="H18" s="1">
        <v>1</v>
      </c>
      <c r="I18" s="1">
        <v>0</v>
      </c>
    </row>
    <row r="19" spans="1:9" s="1" customFormat="1" ht="10.199999999999999" customHeight="1" x14ac:dyDescent="0.2">
      <c r="A19" s="1" t="s">
        <v>72</v>
      </c>
      <c r="B19" s="1">
        <f t="shared" si="0"/>
        <v>12</v>
      </c>
      <c r="C19" s="1">
        <v>0</v>
      </c>
      <c r="D19" s="1">
        <v>4</v>
      </c>
      <c r="E19" s="1">
        <f t="shared" si="1"/>
        <v>8</v>
      </c>
      <c r="F19" s="1">
        <v>0</v>
      </c>
      <c r="G19" s="1">
        <v>6</v>
      </c>
      <c r="H19" s="1">
        <v>2</v>
      </c>
      <c r="I19" s="1">
        <v>0</v>
      </c>
    </row>
    <row r="20" spans="1:9" s="1" customFormat="1" ht="10.199999999999999" customHeight="1" x14ac:dyDescent="0.2">
      <c r="A20" s="1" t="s">
        <v>77</v>
      </c>
      <c r="B20" s="1">
        <f t="shared" si="0"/>
        <v>865</v>
      </c>
      <c r="C20" s="1">
        <v>282</v>
      </c>
      <c r="D20" s="1">
        <v>192</v>
      </c>
      <c r="E20" s="1">
        <f t="shared" si="1"/>
        <v>391</v>
      </c>
      <c r="F20" s="1">
        <v>89</v>
      </c>
      <c r="G20" s="1">
        <v>68</v>
      </c>
      <c r="H20" s="1">
        <v>179</v>
      </c>
      <c r="I20" s="1">
        <v>55</v>
      </c>
    </row>
    <row r="21" spans="1:9" s="1" customFormat="1" ht="10.199999999999999" customHeight="1" x14ac:dyDescent="0.2">
      <c r="A21" s="1" t="s">
        <v>78</v>
      </c>
      <c r="B21" s="1">
        <f t="shared" si="0"/>
        <v>270</v>
      </c>
      <c r="C21" s="1">
        <v>93</v>
      </c>
      <c r="D21" s="1">
        <v>45</v>
      </c>
      <c r="E21" s="1">
        <f t="shared" si="1"/>
        <v>132</v>
      </c>
      <c r="F21" s="1">
        <v>2</v>
      </c>
      <c r="G21" s="1">
        <v>33</v>
      </c>
      <c r="H21" s="1">
        <v>92</v>
      </c>
      <c r="I21" s="1">
        <v>5</v>
      </c>
    </row>
    <row r="22" spans="1:9" s="1" customFormat="1" ht="10.199999999999999" customHeight="1" x14ac:dyDescent="0.2">
      <c r="A22" s="1" t="s">
        <v>79</v>
      </c>
      <c r="B22" s="1">
        <f t="shared" si="0"/>
        <v>50</v>
      </c>
      <c r="C22" s="1">
        <v>3</v>
      </c>
      <c r="D22" s="1">
        <v>3</v>
      </c>
      <c r="E22" s="1">
        <f t="shared" si="1"/>
        <v>44</v>
      </c>
      <c r="F22" s="1">
        <v>0</v>
      </c>
      <c r="G22" s="1">
        <v>6</v>
      </c>
      <c r="H22" s="1">
        <v>8</v>
      </c>
      <c r="I22" s="1">
        <v>30</v>
      </c>
    </row>
    <row r="23" spans="1:9" s="1" customFormat="1" ht="10.199999999999999" customHeight="1" x14ac:dyDescent="0.2">
      <c r="A23" s="1" t="s">
        <v>80</v>
      </c>
      <c r="B23" s="1">
        <f t="shared" si="0"/>
        <v>466</v>
      </c>
      <c r="C23" s="1">
        <v>151</v>
      </c>
      <c r="D23" s="1">
        <v>120</v>
      </c>
      <c r="E23" s="1">
        <f t="shared" si="1"/>
        <v>195</v>
      </c>
      <c r="F23" s="1">
        <v>76</v>
      </c>
      <c r="G23" s="1">
        <v>25</v>
      </c>
      <c r="H23" s="1">
        <v>75</v>
      </c>
      <c r="I23" s="1">
        <v>19</v>
      </c>
    </row>
    <row r="24" spans="1:9" s="1" customFormat="1" ht="10.199999999999999" customHeight="1" x14ac:dyDescent="0.2">
      <c r="A24" s="1" t="s">
        <v>73</v>
      </c>
      <c r="B24" s="1">
        <f t="shared" si="0"/>
        <v>766</v>
      </c>
      <c r="C24" s="1">
        <v>92</v>
      </c>
      <c r="D24" s="1">
        <v>381</v>
      </c>
      <c r="E24" s="1">
        <f t="shared" si="1"/>
        <v>293</v>
      </c>
      <c r="F24" s="1">
        <v>75</v>
      </c>
      <c r="G24" s="1">
        <v>67</v>
      </c>
      <c r="H24" s="1">
        <v>128</v>
      </c>
      <c r="I24" s="1">
        <v>23</v>
      </c>
    </row>
    <row r="25" spans="1:9" s="1" customFormat="1" ht="10.199999999999999" customHeight="1" x14ac:dyDescent="0.2">
      <c r="A25" s="1" t="s">
        <v>74</v>
      </c>
      <c r="B25" s="1">
        <f t="shared" si="0"/>
        <v>157</v>
      </c>
      <c r="C25" s="1">
        <v>18</v>
      </c>
      <c r="D25" s="1">
        <v>53</v>
      </c>
      <c r="E25" s="1">
        <f t="shared" si="1"/>
        <v>86</v>
      </c>
      <c r="F25" s="1">
        <v>20</v>
      </c>
      <c r="G25" s="1">
        <v>7</v>
      </c>
      <c r="H25" s="1">
        <v>51</v>
      </c>
      <c r="I25" s="1">
        <v>8</v>
      </c>
    </row>
    <row r="26" spans="1:9" s="1" customFormat="1" ht="10.199999999999999" customHeight="1" x14ac:dyDescent="0.2">
      <c r="A26" s="1" t="s">
        <v>75</v>
      </c>
      <c r="B26" s="1">
        <f t="shared" si="0"/>
        <v>2297</v>
      </c>
      <c r="C26" s="1">
        <v>180</v>
      </c>
      <c r="D26" s="1">
        <v>208</v>
      </c>
      <c r="E26" s="1">
        <f t="shared" si="1"/>
        <v>1909</v>
      </c>
      <c r="F26" s="1">
        <v>233</v>
      </c>
      <c r="G26" s="1">
        <v>1456</v>
      </c>
      <c r="H26" s="1">
        <v>192</v>
      </c>
      <c r="I26" s="1">
        <v>28</v>
      </c>
    </row>
    <row r="27" spans="1:9" s="1" customFormat="1" ht="10.199999999999999" customHeight="1" x14ac:dyDescent="0.2"/>
    <row r="28" spans="1:9" s="1" customFormat="1" ht="10.199999999999999" customHeight="1" x14ac:dyDescent="0.2">
      <c r="A28" s="1" t="s">
        <v>81</v>
      </c>
    </row>
    <row r="29" spans="1:9" s="1" customFormat="1" ht="10.199999999999999" customHeight="1" x14ac:dyDescent="0.2"/>
    <row r="30" spans="1:9" s="1" customFormat="1" ht="10.199999999999999" customHeight="1" x14ac:dyDescent="0.2">
      <c r="A30" s="1" t="s">
        <v>59</v>
      </c>
      <c r="B30" s="1">
        <f t="shared" ref="B30:B50" si="2">C30+D30+E30</f>
        <v>116149</v>
      </c>
      <c r="C30" s="1">
        <f>C31+C32+C33+C34+C41+C44+C49+C50+C48</f>
        <v>12116</v>
      </c>
      <c r="D30" s="1">
        <f>D31+D32+D33+D34+D41+D44+D49+D50+D48</f>
        <v>30873</v>
      </c>
      <c r="E30" s="1">
        <f t="shared" ref="E30:E50" si="3">F30+G30+H30+I30</f>
        <v>73160</v>
      </c>
      <c r="F30" s="1">
        <f>F31+F32+F33+F34+F41+F44+F49+F50+F48</f>
        <v>8100</v>
      </c>
      <c r="G30" s="1">
        <f>G31+G32+G33+G34+G41+G44+G49+G50+G48</f>
        <v>37488</v>
      </c>
      <c r="H30" s="1">
        <f>H31+H32+H33+H34+H41+H44+H49+H50+H48</f>
        <v>22081</v>
      </c>
      <c r="I30" s="1">
        <f>I31+I32+I33+I34+I41+I44+I49+I50+I48</f>
        <v>5491</v>
      </c>
    </row>
    <row r="31" spans="1:9" s="1" customFormat="1" ht="10.199999999999999" customHeight="1" x14ac:dyDescent="0.2">
      <c r="A31" s="1" t="s">
        <v>60</v>
      </c>
      <c r="B31" s="1">
        <f t="shared" si="2"/>
        <v>6</v>
      </c>
      <c r="C31" s="1">
        <v>0</v>
      </c>
      <c r="D31" s="1">
        <v>3</v>
      </c>
      <c r="E31" s="1">
        <f t="shared" si="3"/>
        <v>3</v>
      </c>
      <c r="F31" s="1">
        <v>0</v>
      </c>
      <c r="G31" s="1">
        <v>1</v>
      </c>
      <c r="H31" s="1">
        <v>2</v>
      </c>
      <c r="I31" s="1">
        <v>0</v>
      </c>
    </row>
    <row r="32" spans="1:9" s="1" customFormat="1" ht="10.199999999999999" customHeight="1" x14ac:dyDescent="0.2">
      <c r="A32" s="1" t="s">
        <v>61</v>
      </c>
      <c r="B32" s="1">
        <f t="shared" si="2"/>
        <v>26</v>
      </c>
      <c r="C32" s="1">
        <v>1</v>
      </c>
      <c r="D32" s="1">
        <v>3</v>
      </c>
      <c r="E32" s="1">
        <f t="shared" si="3"/>
        <v>22</v>
      </c>
      <c r="F32" s="1">
        <v>2</v>
      </c>
      <c r="G32" s="1">
        <v>8</v>
      </c>
      <c r="H32" s="1">
        <v>11</v>
      </c>
      <c r="I32" s="1">
        <v>1</v>
      </c>
    </row>
    <row r="33" spans="1:9" s="1" customFormat="1" ht="10.199999999999999" customHeight="1" x14ac:dyDescent="0.2">
      <c r="A33" s="1" t="s">
        <v>62</v>
      </c>
      <c r="B33" s="1">
        <f t="shared" si="2"/>
        <v>120</v>
      </c>
      <c r="C33" s="1">
        <v>17</v>
      </c>
      <c r="D33" s="1">
        <v>29</v>
      </c>
      <c r="E33" s="1">
        <f t="shared" si="3"/>
        <v>74</v>
      </c>
      <c r="F33" s="1">
        <v>20</v>
      </c>
      <c r="G33" s="1">
        <v>7</v>
      </c>
      <c r="H33" s="1">
        <v>36</v>
      </c>
      <c r="I33" s="1">
        <v>11</v>
      </c>
    </row>
    <row r="34" spans="1:9" s="1" customFormat="1" ht="10.199999999999999" customHeight="1" x14ac:dyDescent="0.2">
      <c r="A34" s="1" t="s">
        <v>63</v>
      </c>
      <c r="B34" s="1">
        <f t="shared" si="2"/>
        <v>112231</v>
      </c>
      <c r="C34" s="1">
        <v>11672</v>
      </c>
      <c r="D34" s="1">
        <v>29998</v>
      </c>
      <c r="E34" s="1">
        <f t="shared" si="3"/>
        <v>70561</v>
      </c>
      <c r="F34" s="1">
        <v>7708</v>
      </c>
      <c r="G34" s="1">
        <v>35877</v>
      </c>
      <c r="H34" s="1">
        <v>21611</v>
      </c>
      <c r="I34" s="1">
        <v>5365</v>
      </c>
    </row>
    <row r="35" spans="1:9" s="1" customFormat="1" ht="10.199999999999999" customHeight="1" x14ac:dyDescent="0.2">
      <c r="A35" s="1" t="s">
        <v>64</v>
      </c>
      <c r="B35" s="1">
        <f t="shared" si="2"/>
        <v>5579</v>
      </c>
      <c r="C35" s="1">
        <v>40</v>
      </c>
      <c r="D35" s="1">
        <v>188</v>
      </c>
      <c r="E35" s="1">
        <f t="shared" si="3"/>
        <v>5351</v>
      </c>
      <c r="F35" s="1">
        <v>1</v>
      </c>
      <c r="G35" s="1">
        <v>31</v>
      </c>
      <c r="H35" s="1">
        <v>199</v>
      </c>
      <c r="I35" s="1">
        <v>5120</v>
      </c>
    </row>
    <row r="36" spans="1:9" s="1" customFormat="1" ht="10.199999999999999" customHeight="1" x14ac:dyDescent="0.2">
      <c r="A36" s="1" t="s">
        <v>65</v>
      </c>
      <c r="B36" s="1">
        <f t="shared" si="2"/>
        <v>29793</v>
      </c>
      <c r="C36" s="1">
        <v>48</v>
      </c>
      <c r="D36" s="1">
        <v>29575</v>
      </c>
      <c r="E36" s="1">
        <f t="shared" si="3"/>
        <v>170</v>
      </c>
      <c r="F36" s="1">
        <v>3</v>
      </c>
      <c r="G36" s="1">
        <v>23</v>
      </c>
      <c r="H36" s="1">
        <v>55</v>
      </c>
      <c r="I36" s="1">
        <v>89</v>
      </c>
    </row>
    <row r="37" spans="1:9" s="1" customFormat="1" ht="10.199999999999999" customHeight="1" x14ac:dyDescent="0.2">
      <c r="A37" s="1" t="s">
        <v>66</v>
      </c>
      <c r="B37" s="1">
        <f t="shared" si="2"/>
        <v>11850</v>
      </c>
      <c r="C37" s="1">
        <v>11410</v>
      </c>
      <c r="D37" s="1">
        <v>48</v>
      </c>
      <c r="E37" s="1">
        <f t="shared" si="3"/>
        <v>392</v>
      </c>
      <c r="F37" s="1">
        <v>278</v>
      </c>
      <c r="G37" s="1">
        <v>38</v>
      </c>
      <c r="H37" s="1">
        <v>72</v>
      </c>
      <c r="I37" s="1">
        <v>4</v>
      </c>
    </row>
    <row r="38" spans="1:9" s="1" customFormat="1" ht="10.199999999999999" customHeight="1" x14ac:dyDescent="0.2">
      <c r="A38" s="1" t="s">
        <v>67</v>
      </c>
      <c r="B38" s="1">
        <f t="shared" si="2"/>
        <v>20748</v>
      </c>
      <c r="C38" s="1">
        <v>57</v>
      </c>
      <c r="D38" s="1">
        <v>138</v>
      </c>
      <c r="E38" s="1">
        <f t="shared" si="3"/>
        <v>20553</v>
      </c>
      <c r="F38" s="1">
        <v>34</v>
      </c>
      <c r="G38" s="1">
        <v>116</v>
      </c>
      <c r="H38" s="1">
        <v>20271</v>
      </c>
      <c r="I38" s="1">
        <v>132</v>
      </c>
    </row>
    <row r="39" spans="1:9" s="1" customFormat="1" ht="10.199999999999999" customHeight="1" x14ac:dyDescent="0.2">
      <c r="A39" s="1" t="s">
        <v>68</v>
      </c>
      <c r="B39" s="1">
        <f t="shared" si="2"/>
        <v>36775</v>
      </c>
      <c r="C39" s="1">
        <v>37</v>
      </c>
      <c r="D39" s="1">
        <v>47</v>
      </c>
      <c r="E39" s="1">
        <f t="shared" si="3"/>
        <v>36691</v>
      </c>
      <c r="F39" s="1">
        <v>47</v>
      </c>
      <c r="G39" s="1">
        <v>35652</v>
      </c>
      <c r="H39" s="1">
        <v>973</v>
      </c>
      <c r="I39" s="1">
        <v>19</v>
      </c>
    </row>
    <row r="40" spans="1:9" s="1" customFormat="1" ht="10.199999999999999" customHeight="1" x14ac:dyDescent="0.2">
      <c r="A40" s="1" t="s">
        <v>69</v>
      </c>
      <c r="B40" s="1">
        <f t="shared" si="2"/>
        <v>7486</v>
      </c>
      <c r="C40" s="1">
        <v>80</v>
      </c>
      <c r="D40" s="1">
        <v>2</v>
      </c>
      <c r="E40" s="1">
        <f t="shared" si="3"/>
        <v>7404</v>
      </c>
      <c r="F40" s="1">
        <v>7345</v>
      </c>
      <c r="G40" s="1">
        <v>17</v>
      </c>
      <c r="H40" s="1">
        <v>41</v>
      </c>
      <c r="I40" s="1">
        <v>1</v>
      </c>
    </row>
    <row r="41" spans="1:9" s="1" customFormat="1" ht="10.199999999999999" customHeight="1" x14ac:dyDescent="0.2">
      <c r="A41" s="1" t="s">
        <v>70</v>
      </c>
      <c r="B41" s="1">
        <f t="shared" si="2"/>
        <v>412</v>
      </c>
      <c r="C41" s="1">
        <v>12</v>
      </c>
      <c r="D41" s="1">
        <v>333</v>
      </c>
      <c r="E41" s="1">
        <f t="shared" si="3"/>
        <v>67</v>
      </c>
      <c r="F41" s="1">
        <v>4</v>
      </c>
      <c r="G41" s="1">
        <v>20</v>
      </c>
      <c r="H41" s="1">
        <v>15</v>
      </c>
      <c r="I41" s="1">
        <v>28</v>
      </c>
    </row>
    <row r="42" spans="1:9" s="1" customFormat="1" ht="10.199999999999999" customHeight="1" x14ac:dyDescent="0.2">
      <c r="A42" s="1" t="s">
        <v>71</v>
      </c>
      <c r="B42" s="1">
        <f t="shared" si="2"/>
        <v>14</v>
      </c>
      <c r="C42" s="1">
        <v>0</v>
      </c>
      <c r="D42" s="1">
        <v>4</v>
      </c>
      <c r="E42" s="1">
        <f t="shared" si="3"/>
        <v>10</v>
      </c>
      <c r="F42" s="1">
        <v>2</v>
      </c>
      <c r="G42" s="1">
        <v>8</v>
      </c>
      <c r="H42" s="1">
        <v>0</v>
      </c>
      <c r="I42" s="1">
        <v>0</v>
      </c>
    </row>
    <row r="43" spans="1:9" s="1" customFormat="1" ht="10.199999999999999" customHeight="1" x14ac:dyDescent="0.2">
      <c r="A43" s="1" t="s">
        <v>72</v>
      </c>
      <c r="B43" s="1">
        <f t="shared" si="2"/>
        <v>14</v>
      </c>
      <c r="C43" s="1">
        <v>0</v>
      </c>
      <c r="D43" s="1">
        <v>3</v>
      </c>
      <c r="E43" s="1">
        <f t="shared" si="3"/>
        <v>11</v>
      </c>
      <c r="F43" s="1">
        <v>2</v>
      </c>
      <c r="G43" s="1">
        <v>5</v>
      </c>
      <c r="H43" s="1">
        <v>4</v>
      </c>
      <c r="I43" s="1">
        <v>0</v>
      </c>
    </row>
    <row r="44" spans="1:9" s="1" customFormat="1" ht="10.199999999999999" customHeight="1" x14ac:dyDescent="0.2">
      <c r="A44" s="1" t="s">
        <v>77</v>
      </c>
      <c r="B44" s="1">
        <f t="shared" si="2"/>
        <v>542</v>
      </c>
      <c r="C44" s="1">
        <v>173</v>
      </c>
      <c r="D44" s="1">
        <v>112</v>
      </c>
      <c r="E44" s="1">
        <f t="shared" si="3"/>
        <v>257</v>
      </c>
      <c r="F44" s="1">
        <v>62</v>
      </c>
      <c r="G44" s="1">
        <v>50</v>
      </c>
      <c r="H44" s="1">
        <v>103</v>
      </c>
      <c r="I44" s="1">
        <v>42</v>
      </c>
    </row>
    <row r="45" spans="1:9" s="1" customFormat="1" ht="10.199999999999999" customHeight="1" x14ac:dyDescent="0.2">
      <c r="A45" s="1" t="s">
        <v>78</v>
      </c>
      <c r="B45" s="1">
        <f t="shared" si="2"/>
        <v>108</v>
      </c>
      <c r="C45" s="1">
        <v>24</v>
      </c>
      <c r="D45" s="1">
        <v>13</v>
      </c>
      <c r="E45" s="1">
        <f t="shared" si="3"/>
        <v>71</v>
      </c>
      <c r="F45" s="1">
        <v>9</v>
      </c>
      <c r="G45" s="1">
        <v>11</v>
      </c>
      <c r="H45" s="1">
        <v>50</v>
      </c>
      <c r="I45" s="1">
        <v>1</v>
      </c>
    </row>
    <row r="46" spans="1:9" s="1" customFormat="1" ht="10.199999999999999" customHeight="1" x14ac:dyDescent="0.2">
      <c r="A46" s="1" t="s">
        <v>79</v>
      </c>
      <c r="B46" s="1">
        <f t="shared" si="2"/>
        <v>44</v>
      </c>
      <c r="C46" s="1">
        <v>1</v>
      </c>
      <c r="D46" s="1">
        <v>1</v>
      </c>
      <c r="E46" s="1">
        <f t="shared" si="3"/>
        <v>42</v>
      </c>
      <c r="F46" s="1">
        <v>0</v>
      </c>
      <c r="G46" s="1">
        <v>6</v>
      </c>
      <c r="H46" s="1">
        <v>6</v>
      </c>
      <c r="I46" s="1">
        <v>30</v>
      </c>
    </row>
    <row r="47" spans="1:9" s="1" customFormat="1" ht="10.199999999999999" customHeight="1" x14ac:dyDescent="0.2">
      <c r="A47" s="1" t="s">
        <v>80</v>
      </c>
      <c r="B47" s="1">
        <f t="shared" si="2"/>
        <v>353</v>
      </c>
      <c r="C47" s="1">
        <v>125</v>
      </c>
      <c r="D47" s="1">
        <v>91</v>
      </c>
      <c r="E47" s="1">
        <f t="shared" si="3"/>
        <v>137</v>
      </c>
      <c r="F47" s="1">
        <v>52</v>
      </c>
      <c r="G47" s="1">
        <v>29</v>
      </c>
      <c r="H47" s="1">
        <v>45</v>
      </c>
      <c r="I47" s="1">
        <v>11</v>
      </c>
    </row>
    <row r="48" spans="1:9" s="1" customFormat="1" ht="10.199999999999999" customHeight="1" x14ac:dyDescent="0.2">
      <c r="A48" s="1" t="s">
        <v>73</v>
      </c>
      <c r="B48" s="1">
        <f t="shared" si="2"/>
        <v>409</v>
      </c>
      <c r="C48" s="1">
        <v>48</v>
      </c>
      <c r="D48" s="1">
        <v>154</v>
      </c>
      <c r="E48" s="1">
        <f t="shared" si="3"/>
        <v>207</v>
      </c>
      <c r="F48" s="1">
        <v>54</v>
      </c>
      <c r="G48" s="1">
        <v>64</v>
      </c>
      <c r="H48" s="1">
        <v>80</v>
      </c>
      <c r="I48" s="1">
        <v>9</v>
      </c>
    </row>
    <row r="49" spans="1:9" s="1" customFormat="1" ht="10.199999999999999" customHeight="1" x14ac:dyDescent="0.2">
      <c r="A49" s="1" t="s">
        <v>74</v>
      </c>
      <c r="B49" s="1">
        <f t="shared" si="2"/>
        <v>107</v>
      </c>
      <c r="C49" s="1">
        <v>14</v>
      </c>
      <c r="D49" s="1">
        <v>33</v>
      </c>
      <c r="E49" s="1">
        <f t="shared" si="3"/>
        <v>60</v>
      </c>
      <c r="F49" s="1">
        <v>17</v>
      </c>
      <c r="G49" s="1">
        <v>5</v>
      </c>
      <c r="H49" s="1">
        <v>31</v>
      </c>
      <c r="I49" s="1">
        <v>7</v>
      </c>
    </row>
    <row r="50" spans="1:9" s="1" customFormat="1" ht="10.199999999999999" customHeight="1" x14ac:dyDescent="0.2">
      <c r="A50" s="1" t="s">
        <v>75</v>
      </c>
      <c r="B50" s="1">
        <f t="shared" si="2"/>
        <v>2296</v>
      </c>
      <c r="C50" s="1">
        <v>179</v>
      </c>
      <c r="D50" s="1">
        <v>208</v>
      </c>
      <c r="E50" s="1">
        <f t="shared" si="3"/>
        <v>1909</v>
      </c>
      <c r="F50" s="1">
        <v>233</v>
      </c>
      <c r="G50" s="1">
        <v>1456</v>
      </c>
      <c r="H50" s="1">
        <v>192</v>
      </c>
      <c r="I50" s="1">
        <v>28</v>
      </c>
    </row>
    <row r="51" spans="1:9" s="1" customFormat="1" ht="10.199999999999999" customHeight="1" x14ac:dyDescent="0.2">
      <c r="A51" s="16" t="s">
        <v>280</v>
      </c>
      <c r="B51" s="16"/>
      <c r="C51" s="16"/>
      <c r="D51" s="16"/>
      <c r="E51" s="16"/>
      <c r="F51" s="16"/>
      <c r="G51" s="16"/>
      <c r="H51" s="16"/>
      <c r="I51" s="16"/>
    </row>
  </sheetData>
  <mergeCells count="2">
    <mergeCell ref="A51:I51"/>
    <mergeCell ref="E2:I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E6838-8938-4C47-BAFC-86B7F847B24D}">
  <dimension ref="A1:I6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24.6640625" style="1" customWidth="1"/>
    <col min="2" max="14" width="7.88671875" style="1" customWidth="1"/>
    <col min="15" max="16384" width="8.88671875" style="1"/>
  </cols>
  <sheetData>
    <row r="1" spans="1:9" x14ac:dyDescent="0.2">
      <c r="A1" s="1" t="s">
        <v>285</v>
      </c>
    </row>
    <row r="2" spans="1:9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x14ac:dyDescent="0.2">
      <c r="A4" s="1" t="s">
        <v>203</v>
      </c>
    </row>
    <row r="6" spans="1:9" x14ac:dyDescent="0.2">
      <c r="A6" s="1" t="s">
        <v>8</v>
      </c>
      <c r="B6" s="1">
        <f t="shared" ref="B6:B42" si="0">C6+D6+E6</f>
        <v>116149</v>
      </c>
      <c r="C6" s="1">
        <f>C7+C35+C42</f>
        <v>12116</v>
      </c>
      <c r="D6" s="1">
        <f>D7+D35+D42</f>
        <v>30873</v>
      </c>
      <c r="E6" s="1">
        <f t="shared" ref="E6:E42" si="1">SUM(F6:I6)</f>
        <v>73160</v>
      </c>
      <c r="F6" s="1">
        <f>F7+F35+F42</f>
        <v>8100</v>
      </c>
      <c r="G6" s="1">
        <f>G7+G35+G42</f>
        <v>37488</v>
      </c>
      <c r="H6" s="1">
        <f>H7+H35+H42</f>
        <v>22081</v>
      </c>
      <c r="I6" s="1">
        <f>I7+I35+I42</f>
        <v>5491</v>
      </c>
    </row>
    <row r="7" spans="1:9" x14ac:dyDescent="0.2">
      <c r="A7" s="1" t="s">
        <v>204</v>
      </c>
      <c r="B7" s="1">
        <f t="shared" si="0"/>
        <v>113779</v>
      </c>
      <c r="C7" s="1">
        <v>11885</v>
      </c>
      <c r="D7" s="1">
        <v>30499</v>
      </c>
      <c r="E7" s="1">
        <f t="shared" si="1"/>
        <v>71395</v>
      </c>
      <c r="F7" s="1">
        <f>SUM(F8:F34)-SUM(F27:F33)+F30</f>
        <v>7701</v>
      </c>
      <c r="G7" s="1">
        <v>36508</v>
      </c>
      <c r="H7" s="1">
        <v>21764</v>
      </c>
      <c r="I7" s="1">
        <v>5422</v>
      </c>
    </row>
    <row r="8" spans="1:9" x14ac:dyDescent="0.2">
      <c r="A8" s="1" t="s">
        <v>205</v>
      </c>
      <c r="B8" s="1">
        <f t="shared" si="0"/>
        <v>57</v>
      </c>
      <c r="C8" s="1">
        <v>2</v>
      </c>
      <c r="D8" s="1">
        <v>30</v>
      </c>
      <c r="E8" s="1">
        <f t="shared" si="1"/>
        <v>25</v>
      </c>
      <c r="F8" s="1">
        <v>6</v>
      </c>
      <c r="G8" s="1">
        <v>2</v>
      </c>
      <c r="H8" s="1">
        <v>17</v>
      </c>
      <c r="I8" s="1">
        <v>0</v>
      </c>
    </row>
    <row r="9" spans="1:9" x14ac:dyDescent="0.2">
      <c r="A9" s="1" t="s">
        <v>206</v>
      </c>
      <c r="B9" s="1">
        <f t="shared" si="0"/>
        <v>55</v>
      </c>
      <c r="C9" s="1">
        <v>4</v>
      </c>
      <c r="D9" s="1">
        <v>29</v>
      </c>
      <c r="E9" s="1">
        <f t="shared" si="1"/>
        <v>22</v>
      </c>
      <c r="F9" s="1">
        <v>1</v>
      </c>
      <c r="G9" s="1">
        <v>3</v>
      </c>
      <c r="H9" s="1">
        <v>13</v>
      </c>
      <c r="I9" s="1">
        <v>5</v>
      </c>
    </row>
    <row r="10" spans="1:9" x14ac:dyDescent="0.2">
      <c r="A10" s="1" t="s">
        <v>207</v>
      </c>
      <c r="B10" s="1">
        <f t="shared" si="0"/>
        <v>12</v>
      </c>
      <c r="C10" s="1">
        <v>4</v>
      </c>
      <c r="D10" s="1">
        <v>2</v>
      </c>
      <c r="E10" s="1">
        <f t="shared" si="1"/>
        <v>6</v>
      </c>
      <c r="F10" s="1">
        <v>0</v>
      </c>
      <c r="G10" s="1">
        <v>1</v>
      </c>
      <c r="H10" s="1">
        <v>5</v>
      </c>
      <c r="I10" s="1">
        <v>0</v>
      </c>
    </row>
    <row r="11" spans="1:9" x14ac:dyDescent="0.2">
      <c r="A11" s="1" t="s">
        <v>208</v>
      </c>
      <c r="B11" s="1">
        <f t="shared" si="0"/>
        <v>5575</v>
      </c>
      <c r="C11" s="1">
        <v>33</v>
      </c>
      <c r="D11" s="1">
        <v>101</v>
      </c>
      <c r="E11" s="1">
        <f t="shared" si="1"/>
        <v>5441</v>
      </c>
      <c r="F11" s="1">
        <v>1</v>
      </c>
      <c r="G11" s="1">
        <v>16</v>
      </c>
      <c r="H11" s="1">
        <v>122</v>
      </c>
      <c r="I11" s="1">
        <v>5302</v>
      </c>
    </row>
    <row r="12" spans="1:9" x14ac:dyDescent="0.2">
      <c r="A12" s="1" t="s">
        <v>209</v>
      </c>
      <c r="B12" s="1">
        <f t="shared" si="0"/>
        <v>29905</v>
      </c>
      <c r="C12" s="1">
        <v>47</v>
      </c>
      <c r="D12" s="1">
        <v>29816</v>
      </c>
      <c r="E12" s="1">
        <f t="shared" si="1"/>
        <v>42</v>
      </c>
      <c r="F12" s="1">
        <v>3</v>
      </c>
      <c r="G12" s="1">
        <v>5</v>
      </c>
      <c r="H12" s="1">
        <v>22</v>
      </c>
      <c r="I12" s="1">
        <v>12</v>
      </c>
    </row>
    <row r="13" spans="1:9" x14ac:dyDescent="0.2">
      <c r="A13" s="1" t="s">
        <v>210</v>
      </c>
      <c r="B13" s="1">
        <f t="shared" si="0"/>
        <v>6062</v>
      </c>
      <c r="C13" s="1">
        <v>2</v>
      </c>
      <c r="D13" s="1">
        <v>1</v>
      </c>
      <c r="E13" s="1">
        <f t="shared" si="1"/>
        <v>6059</v>
      </c>
      <c r="F13" s="1">
        <v>0</v>
      </c>
      <c r="G13" s="1">
        <v>5421</v>
      </c>
      <c r="H13" s="1">
        <v>636</v>
      </c>
      <c r="I13" s="1">
        <v>2</v>
      </c>
    </row>
    <row r="14" spans="1:9" x14ac:dyDescent="0.2">
      <c r="A14" s="1" t="s">
        <v>211</v>
      </c>
      <c r="B14" s="1">
        <f t="shared" si="0"/>
        <v>805</v>
      </c>
      <c r="C14" s="1">
        <v>1</v>
      </c>
      <c r="D14" s="1">
        <v>0</v>
      </c>
      <c r="E14" s="1">
        <f t="shared" si="1"/>
        <v>804</v>
      </c>
      <c r="F14" s="1">
        <v>0</v>
      </c>
      <c r="G14" s="1">
        <v>5</v>
      </c>
      <c r="H14" s="1">
        <v>797</v>
      </c>
      <c r="I14" s="1">
        <v>2</v>
      </c>
    </row>
    <row r="15" spans="1:9" x14ac:dyDescent="0.2">
      <c r="A15" s="1" t="s">
        <v>212</v>
      </c>
      <c r="B15" s="1">
        <f t="shared" si="0"/>
        <v>11811</v>
      </c>
      <c r="C15" s="1">
        <v>11455</v>
      </c>
      <c r="D15" s="1">
        <v>29</v>
      </c>
      <c r="E15" s="1">
        <f t="shared" si="1"/>
        <v>327</v>
      </c>
      <c r="F15" s="1">
        <v>235</v>
      </c>
      <c r="G15" s="1">
        <v>34</v>
      </c>
      <c r="H15" s="1">
        <v>45</v>
      </c>
      <c r="I15" s="1">
        <v>13</v>
      </c>
    </row>
    <row r="16" spans="1:9" x14ac:dyDescent="0.2">
      <c r="A16" s="1" t="s">
        <v>213</v>
      </c>
      <c r="B16" s="1">
        <f t="shared" si="0"/>
        <v>0</v>
      </c>
      <c r="C16" s="1">
        <v>0</v>
      </c>
      <c r="D16" s="1">
        <v>0</v>
      </c>
      <c r="E16" s="1">
        <f t="shared" si="1"/>
        <v>0</v>
      </c>
      <c r="F16" s="1">
        <v>0</v>
      </c>
      <c r="G16" s="1">
        <v>0</v>
      </c>
      <c r="H16" s="1">
        <v>0</v>
      </c>
      <c r="I16" s="1">
        <v>0</v>
      </c>
    </row>
    <row r="17" spans="1:9" x14ac:dyDescent="0.2">
      <c r="A17" s="1" t="s">
        <v>217</v>
      </c>
      <c r="B17" s="1">
        <f t="shared" si="0"/>
        <v>909</v>
      </c>
      <c r="C17" s="1">
        <v>2</v>
      </c>
      <c r="D17" s="1">
        <v>1</v>
      </c>
      <c r="E17" s="1">
        <f t="shared" si="1"/>
        <v>906</v>
      </c>
      <c r="F17" s="1">
        <v>0</v>
      </c>
      <c r="G17" s="1">
        <v>1</v>
      </c>
      <c r="H17" s="1">
        <v>893</v>
      </c>
      <c r="I17" s="1">
        <v>12</v>
      </c>
    </row>
    <row r="18" spans="1:9" x14ac:dyDescent="0.2">
      <c r="A18" s="1" t="s">
        <v>218</v>
      </c>
      <c r="B18" s="1">
        <f t="shared" si="0"/>
        <v>18994</v>
      </c>
      <c r="C18" s="1">
        <v>27</v>
      </c>
      <c r="D18" s="1">
        <v>48</v>
      </c>
      <c r="E18" s="1">
        <f t="shared" si="1"/>
        <v>18919</v>
      </c>
      <c r="F18" s="1">
        <v>31</v>
      </c>
      <c r="G18" s="1">
        <v>33</v>
      </c>
      <c r="H18" s="1">
        <v>18835</v>
      </c>
      <c r="I18" s="1">
        <v>20</v>
      </c>
    </row>
    <row r="19" spans="1:9" x14ac:dyDescent="0.2">
      <c r="A19" s="1" t="s">
        <v>214</v>
      </c>
      <c r="B19" s="1">
        <f t="shared" si="0"/>
        <v>67</v>
      </c>
      <c r="C19" s="1">
        <v>1</v>
      </c>
      <c r="D19" s="1">
        <v>5</v>
      </c>
      <c r="E19" s="1">
        <f t="shared" si="1"/>
        <v>61</v>
      </c>
      <c r="F19" s="1">
        <v>0</v>
      </c>
      <c r="G19" s="1">
        <v>1</v>
      </c>
      <c r="H19" s="1">
        <v>60</v>
      </c>
      <c r="I19" s="1">
        <v>0</v>
      </c>
    </row>
    <row r="20" spans="1:9" x14ac:dyDescent="0.2">
      <c r="A20" s="1" t="s">
        <v>71</v>
      </c>
      <c r="B20" s="1">
        <f t="shared" si="0"/>
        <v>3</v>
      </c>
      <c r="C20" s="1">
        <v>0</v>
      </c>
      <c r="D20" s="1">
        <v>2</v>
      </c>
      <c r="E20" s="1">
        <f t="shared" si="1"/>
        <v>1</v>
      </c>
      <c r="F20" s="1">
        <v>1</v>
      </c>
      <c r="G20" s="1">
        <v>0</v>
      </c>
      <c r="H20" s="1">
        <v>0</v>
      </c>
      <c r="I20" s="1">
        <v>0</v>
      </c>
    </row>
    <row r="21" spans="1:9" x14ac:dyDescent="0.2">
      <c r="A21" s="1" t="s">
        <v>215</v>
      </c>
      <c r="B21" s="1">
        <f t="shared" si="0"/>
        <v>30085</v>
      </c>
      <c r="C21" s="1">
        <v>27</v>
      </c>
      <c r="D21" s="1">
        <v>20</v>
      </c>
      <c r="E21" s="1">
        <f t="shared" si="1"/>
        <v>30038</v>
      </c>
      <c r="F21" s="1">
        <v>24</v>
      </c>
      <c r="G21" s="1">
        <v>29799</v>
      </c>
      <c r="H21" s="1">
        <v>213</v>
      </c>
      <c r="I21" s="1">
        <v>2</v>
      </c>
    </row>
    <row r="22" spans="1:9" x14ac:dyDescent="0.2">
      <c r="A22" s="1" t="s">
        <v>219</v>
      </c>
      <c r="B22" s="1">
        <f t="shared" si="0"/>
        <v>2961</v>
      </c>
      <c r="C22" s="1">
        <v>36</v>
      </c>
      <c r="D22" s="1">
        <v>0</v>
      </c>
      <c r="E22" s="1">
        <f t="shared" si="1"/>
        <v>2925</v>
      </c>
      <c r="F22" s="1">
        <v>2911</v>
      </c>
      <c r="G22" s="1">
        <v>2</v>
      </c>
      <c r="H22" s="1">
        <v>12</v>
      </c>
      <c r="I22" s="1">
        <v>0</v>
      </c>
    </row>
    <row r="23" spans="1:9" x14ac:dyDescent="0.2">
      <c r="A23" s="1" t="s">
        <v>220</v>
      </c>
      <c r="B23" s="1">
        <f t="shared" si="0"/>
        <v>1102</v>
      </c>
      <c r="C23" s="1">
        <v>2</v>
      </c>
      <c r="D23" s="1">
        <v>0</v>
      </c>
      <c r="E23" s="1">
        <f t="shared" si="1"/>
        <v>1100</v>
      </c>
      <c r="F23" s="1">
        <v>12</v>
      </c>
      <c r="G23" s="1">
        <v>1088</v>
      </c>
      <c r="H23" s="1">
        <v>0</v>
      </c>
      <c r="I23" s="1">
        <v>0</v>
      </c>
    </row>
    <row r="24" spans="1:9" x14ac:dyDescent="0.2">
      <c r="A24" s="1" t="s">
        <v>221</v>
      </c>
      <c r="B24" s="1">
        <f t="shared" si="0"/>
        <v>4462</v>
      </c>
      <c r="C24" s="1">
        <v>45</v>
      </c>
      <c r="D24" s="1">
        <v>2</v>
      </c>
      <c r="E24" s="1">
        <f t="shared" si="1"/>
        <v>4415</v>
      </c>
      <c r="F24" s="1">
        <v>4372</v>
      </c>
      <c r="G24" s="1">
        <v>15</v>
      </c>
      <c r="H24" s="1">
        <v>28</v>
      </c>
      <c r="I24" s="1">
        <v>0</v>
      </c>
    </row>
    <row r="25" spans="1:9" x14ac:dyDescent="0.2">
      <c r="A25" s="1" t="s">
        <v>216</v>
      </c>
      <c r="B25" s="1">
        <f t="shared" si="0"/>
        <v>327</v>
      </c>
      <c r="C25" s="1">
        <v>4</v>
      </c>
      <c r="D25" s="1">
        <v>264</v>
      </c>
      <c r="E25" s="1">
        <f t="shared" si="1"/>
        <v>59</v>
      </c>
      <c r="F25" s="1">
        <v>7</v>
      </c>
      <c r="G25" s="1">
        <v>35</v>
      </c>
      <c r="H25" s="1">
        <v>13</v>
      </c>
      <c r="I25" s="1">
        <v>4</v>
      </c>
    </row>
    <row r="26" spans="1:9" x14ac:dyDescent="0.2">
      <c r="A26" s="1" t="s">
        <v>222</v>
      </c>
      <c r="B26" s="1">
        <f t="shared" si="0"/>
        <v>501</v>
      </c>
      <c r="C26" s="1">
        <v>168</v>
      </c>
      <c r="D26" s="1">
        <v>98</v>
      </c>
      <c r="E26" s="1">
        <f t="shared" si="1"/>
        <v>235</v>
      </c>
      <c r="F26" s="1">
        <v>77</v>
      </c>
      <c r="G26" s="1">
        <v>41</v>
      </c>
      <c r="H26" s="1">
        <v>75</v>
      </c>
      <c r="I26" s="1">
        <v>42</v>
      </c>
    </row>
    <row r="27" spans="1:9" x14ac:dyDescent="0.2">
      <c r="A27" s="1" t="s">
        <v>223</v>
      </c>
      <c r="B27" s="1">
        <f t="shared" si="0"/>
        <v>350</v>
      </c>
      <c r="C27" s="1">
        <v>135</v>
      </c>
      <c r="D27" s="1">
        <v>76</v>
      </c>
      <c r="E27" s="1">
        <f t="shared" si="1"/>
        <v>139</v>
      </c>
      <c r="F27" s="1">
        <v>67</v>
      </c>
      <c r="G27" s="1">
        <v>27</v>
      </c>
      <c r="H27" s="1">
        <v>35</v>
      </c>
      <c r="I27" s="1">
        <v>10</v>
      </c>
    </row>
    <row r="28" spans="1:9" x14ac:dyDescent="0.2">
      <c r="A28" s="1" t="s">
        <v>224</v>
      </c>
      <c r="B28" s="1">
        <f t="shared" si="0"/>
        <v>64</v>
      </c>
      <c r="C28" s="1">
        <v>18</v>
      </c>
      <c r="D28" s="1">
        <v>7</v>
      </c>
      <c r="E28" s="1">
        <f t="shared" si="1"/>
        <v>39</v>
      </c>
      <c r="F28" s="1">
        <v>4</v>
      </c>
      <c r="G28" s="1">
        <v>4</v>
      </c>
      <c r="H28" s="1">
        <v>30</v>
      </c>
      <c r="I28" s="1">
        <v>1</v>
      </c>
    </row>
    <row r="29" spans="1:9" x14ac:dyDescent="0.2">
      <c r="A29" s="1" t="s">
        <v>225</v>
      </c>
      <c r="B29" s="1">
        <f t="shared" si="0"/>
        <v>44</v>
      </c>
      <c r="C29" s="1">
        <v>1</v>
      </c>
      <c r="D29" s="1">
        <v>1</v>
      </c>
      <c r="E29" s="1">
        <f t="shared" si="1"/>
        <v>42</v>
      </c>
      <c r="F29" s="1">
        <v>0</v>
      </c>
      <c r="G29" s="1">
        <v>6</v>
      </c>
      <c r="H29" s="1">
        <v>5</v>
      </c>
      <c r="I29" s="1">
        <v>31</v>
      </c>
    </row>
    <row r="30" spans="1:9" x14ac:dyDescent="0.2">
      <c r="A30" s="1" t="s">
        <v>226</v>
      </c>
      <c r="B30" s="1">
        <f t="shared" si="0"/>
        <v>32</v>
      </c>
      <c r="C30" s="1">
        <v>2</v>
      </c>
      <c r="D30" s="1">
        <v>7</v>
      </c>
      <c r="E30" s="1">
        <f t="shared" si="1"/>
        <v>23</v>
      </c>
      <c r="F30" s="1">
        <v>9</v>
      </c>
      <c r="G30" s="1">
        <v>0</v>
      </c>
      <c r="H30" s="1">
        <v>12</v>
      </c>
      <c r="I30" s="1">
        <v>2</v>
      </c>
    </row>
    <row r="31" spans="1:9" x14ac:dyDescent="0.2">
      <c r="A31" s="1" t="s">
        <v>227</v>
      </c>
      <c r="B31" s="1">
        <f t="shared" si="0"/>
        <v>3</v>
      </c>
      <c r="C31" s="1">
        <v>0</v>
      </c>
      <c r="D31" s="1">
        <v>3</v>
      </c>
      <c r="E31" s="1">
        <f t="shared" si="1"/>
        <v>0</v>
      </c>
      <c r="F31" s="1">
        <v>0</v>
      </c>
      <c r="G31" s="1">
        <v>0</v>
      </c>
      <c r="H31" s="1">
        <v>0</v>
      </c>
      <c r="I31" s="1">
        <v>0</v>
      </c>
    </row>
    <row r="32" spans="1:9" x14ac:dyDescent="0.2">
      <c r="A32" s="1" t="s">
        <v>228</v>
      </c>
      <c r="B32" s="1">
        <f t="shared" si="0"/>
        <v>11</v>
      </c>
      <c r="C32" s="1">
        <v>1</v>
      </c>
      <c r="D32" s="1">
        <v>0</v>
      </c>
      <c r="E32" s="1">
        <f t="shared" si="1"/>
        <v>10</v>
      </c>
      <c r="F32" s="1">
        <v>4</v>
      </c>
      <c r="G32" s="1">
        <v>0</v>
      </c>
      <c r="H32" s="1">
        <v>6</v>
      </c>
      <c r="I32" s="1">
        <v>0</v>
      </c>
    </row>
    <row r="33" spans="1:9" x14ac:dyDescent="0.2">
      <c r="A33" s="1" t="s">
        <v>229</v>
      </c>
      <c r="B33" s="1">
        <f t="shared" si="0"/>
        <v>3</v>
      </c>
      <c r="C33" s="1">
        <v>0</v>
      </c>
      <c r="D33" s="1">
        <v>0</v>
      </c>
      <c r="E33" s="1">
        <f t="shared" si="1"/>
        <v>3</v>
      </c>
      <c r="F33" s="1">
        <v>1</v>
      </c>
      <c r="G33" s="1">
        <v>0</v>
      </c>
      <c r="H33" s="1">
        <v>0</v>
      </c>
      <c r="I33" s="1">
        <v>2</v>
      </c>
    </row>
    <row r="34" spans="1:9" x14ac:dyDescent="0.2">
      <c r="A34" s="1" t="s">
        <v>230</v>
      </c>
      <c r="B34" s="1">
        <f t="shared" si="0"/>
        <v>106</v>
      </c>
      <c r="C34" s="1">
        <v>23</v>
      </c>
      <c r="D34" s="1">
        <v>44</v>
      </c>
      <c r="E34" s="1">
        <f t="shared" si="1"/>
        <v>39</v>
      </c>
      <c r="F34" s="1">
        <v>11</v>
      </c>
      <c r="G34" s="1">
        <v>6</v>
      </c>
      <c r="H34" s="1">
        <v>21</v>
      </c>
      <c r="I34" s="1">
        <v>1</v>
      </c>
    </row>
    <row r="35" spans="1:9" x14ac:dyDescent="0.2">
      <c r="A35" s="1" t="s">
        <v>231</v>
      </c>
      <c r="B35" s="1">
        <f t="shared" si="0"/>
        <v>171</v>
      </c>
      <c r="C35" s="1">
        <v>5</v>
      </c>
      <c r="D35" s="1">
        <v>8</v>
      </c>
      <c r="E35" s="1">
        <f t="shared" si="1"/>
        <v>158</v>
      </c>
      <c r="F35" s="1">
        <v>34</v>
      </c>
      <c r="G35" s="1">
        <v>60</v>
      </c>
      <c r="H35" s="1">
        <v>60</v>
      </c>
      <c r="I35" s="1">
        <v>4</v>
      </c>
    </row>
    <row r="36" spans="1:9" x14ac:dyDescent="0.2">
      <c r="A36" s="1" t="s">
        <v>232</v>
      </c>
      <c r="B36" s="1">
        <f t="shared" si="0"/>
        <v>57</v>
      </c>
      <c r="C36" s="1">
        <v>0</v>
      </c>
      <c r="D36" s="1">
        <v>1</v>
      </c>
      <c r="E36" s="1">
        <f t="shared" si="1"/>
        <v>56</v>
      </c>
      <c r="F36" s="1">
        <v>0</v>
      </c>
      <c r="G36" s="1">
        <v>56</v>
      </c>
      <c r="H36" s="1">
        <v>0</v>
      </c>
      <c r="I36" s="1">
        <v>0</v>
      </c>
    </row>
    <row r="37" spans="1:9" x14ac:dyDescent="0.2">
      <c r="A37" s="1" t="s">
        <v>206</v>
      </c>
      <c r="B37" s="1">
        <f t="shared" si="0"/>
        <v>59</v>
      </c>
      <c r="C37" s="1">
        <v>1</v>
      </c>
      <c r="D37" s="1">
        <v>1</v>
      </c>
      <c r="E37" s="1">
        <f t="shared" si="1"/>
        <v>57</v>
      </c>
      <c r="F37" s="1">
        <v>1</v>
      </c>
      <c r="G37" s="1">
        <v>56</v>
      </c>
      <c r="H37" s="1">
        <v>0</v>
      </c>
      <c r="I37" s="1">
        <v>0</v>
      </c>
    </row>
    <row r="38" spans="1:9" x14ac:dyDescent="0.2">
      <c r="A38" s="1" t="s">
        <v>214</v>
      </c>
      <c r="B38" s="1">
        <f t="shared" si="0"/>
        <v>0</v>
      </c>
      <c r="C38" s="1">
        <v>0</v>
      </c>
      <c r="D38" s="1">
        <v>0</v>
      </c>
      <c r="E38" s="1">
        <f t="shared" si="1"/>
        <v>0</v>
      </c>
      <c r="F38" s="1">
        <v>0</v>
      </c>
      <c r="G38" s="1">
        <v>0</v>
      </c>
      <c r="H38" s="1">
        <v>0</v>
      </c>
      <c r="I38" s="1">
        <v>0</v>
      </c>
    </row>
    <row r="39" spans="1:9" x14ac:dyDescent="0.2">
      <c r="A39" s="1" t="s">
        <v>216</v>
      </c>
      <c r="B39" s="1">
        <f t="shared" si="0"/>
        <v>108</v>
      </c>
      <c r="C39" s="1">
        <v>5</v>
      </c>
      <c r="D39" s="1">
        <v>7</v>
      </c>
      <c r="E39" s="1">
        <f t="shared" si="1"/>
        <v>96</v>
      </c>
      <c r="F39" s="1">
        <v>32</v>
      </c>
      <c r="G39" s="1">
        <v>0</v>
      </c>
      <c r="H39" s="1">
        <v>60</v>
      </c>
      <c r="I39" s="1">
        <v>4</v>
      </c>
    </row>
    <row r="40" spans="1:9" x14ac:dyDescent="0.2">
      <c r="A40" s="1" t="s">
        <v>222</v>
      </c>
      <c r="B40" s="1">
        <f t="shared" si="0"/>
        <v>7</v>
      </c>
      <c r="C40" s="1">
        <v>0</v>
      </c>
      <c r="D40" s="1">
        <v>0</v>
      </c>
      <c r="E40" s="1">
        <f t="shared" si="1"/>
        <v>7</v>
      </c>
      <c r="F40" s="1">
        <v>6</v>
      </c>
      <c r="G40" s="1">
        <v>0</v>
      </c>
      <c r="H40" s="1">
        <v>1</v>
      </c>
      <c r="I40" s="1">
        <v>0</v>
      </c>
    </row>
    <row r="41" spans="1:9" x14ac:dyDescent="0.2">
      <c r="A41" s="1" t="s">
        <v>226</v>
      </c>
      <c r="B41" s="1">
        <f t="shared" si="0"/>
        <v>10</v>
      </c>
      <c r="C41" s="1">
        <v>2</v>
      </c>
      <c r="D41" s="1">
        <v>0</v>
      </c>
      <c r="E41" s="1">
        <f t="shared" si="1"/>
        <v>8</v>
      </c>
      <c r="F41" s="1">
        <v>4</v>
      </c>
      <c r="G41" s="1">
        <v>4</v>
      </c>
      <c r="H41" s="1">
        <v>0</v>
      </c>
      <c r="I41" s="1">
        <v>0</v>
      </c>
    </row>
    <row r="42" spans="1:9" x14ac:dyDescent="0.2">
      <c r="A42" s="1" t="s">
        <v>233</v>
      </c>
      <c r="B42" s="1">
        <f t="shared" si="0"/>
        <v>2199</v>
      </c>
      <c r="C42" s="1">
        <v>226</v>
      </c>
      <c r="D42" s="1">
        <v>366</v>
      </c>
      <c r="E42" s="1">
        <f t="shared" si="1"/>
        <v>1607</v>
      </c>
      <c r="F42" s="1">
        <v>365</v>
      </c>
      <c r="G42" s="1">
        <v>920</v>
      </c>
      <c r="H42" s="1">
        <v>257</v>
      </c>
      <c r="I42" s="1">
        <v>65</v>
      </c>
    </row>
    <row r="44" spans="1:9" x14ac:dyDescent="0.2">
      <c r="A44" s="1" t="s">
        <v>234</v>
      </c>
    </row>
    <row r="46" spans="1:9" x14ac:dyDescent="0.2">
      <c r="A46" s="1" t="s">
        <v>235</v>
      </c>
      <c r="B46" s="1">
        <f t="shared" ref="B46:B62" si="2">C46+D46+E46</f>
        <v>95172</v>
      </c>
      <c r="C46" s="1">
        <f>C47+C48</f>
        <v>10715</v>
      </c>
      <c r="D46" s="1">
        <f>D47+D48</f>
        <v>24371</v>
      </c>
      <c r="E46" s="1">
        <f t="shared" ref="E46:E62" si="3">SUM(F46:I46)</f>
        <v>60086</v>
      </c>
      <c r="F46" s="1">
        <f>F47+F48</f>
        <v>6848</v>
      </c>
      <c r="G46" s="1">
        <f>G47+G48</f>
        <v>30750</v>
      </c>
      <c r="H46" s="1">
        <f>H47+H48</f>
        <v>18015</v>
      </c>
      <c r="I46" s="1">
        <f>I47+I48</f>
        <v>4473</v>
      </c>
    </row>
    <row r="47" spans="1:9" x14ac:dyDescent="0.2">
      <c r="A47" s="1" t="s">
        <v>236</v>
      </c>
      <c r="B47" s="1">
        <f t="shared" si="2"/>
        <v>788</v>
      </c>
      <c r="C47" s="1">
        <v>104</v>
      </c>
      <c r="D47" s="1">
        <v>392</v>
      </c>
      <c r="E47" s="1">
        <f t="shared" si="3"/>
        <v>292</v>
      </c>
      <c r="F47" s="1">
        <v>67</v>
      </c>
      <c r="G47" s="1">
        <v>93</v>
      </c>
      <c r="H47" s="1">
        <v>123</v>
      </c>
      <c r="I47" s="1">
        <v>9</v>
      </c>
    </row>
    <row r="48" spans="1:9" x14ac:dyDescent="0.2">
      <c r="A48" s="1" t="s">
        <v>237</v>
      </c>
      <c r="B48" s="1">
        <f t="shared" si="2"/>
        <v>94384</v>
      </c>
      <c r="C48" s="1">
        <v>10611</v>
      </c>
      <c r="D48" s="1">
        <v>23979</v>
      </c>
      <c r="E48" s="1">
        <f t="shared" si="3"/>
        <v>59794</v>
      </c>
      <c r="F48" s="1">
        <f>SUM(F49:F62)</f>
        <v>6781</v>
      </c>
      <c r="G48" s="1">
        <v>30657</v>
      </c>
      <c r="H48" s="1">
        <v>17892</v>
      </c>
      <c r="I48" s="1">
        <v>4464</v>
      </c>
    </row>
    <row r="49" spans="1:9" x14ac:dyDescent="0.2">
      <c r="A49" s="1" t="s">
        <v>238</v>
      </c>
      <c r="B49" s="1">
        <f t="shared" si="2"/>
        <v>2405</v>
      </c>
      <c r="C49" s="1">
        <v>200</v>
      </c>
      <c r="D49" s="1">
        <v>1</v>
      </c>
      <c r="E49" s="1">
        <f t="shared" si="3"/>
        <v>2204</v>
      </c>
      <c r="F49" s="1">
        <v>2190</v>
      </c>
      <c r="G49" s="1">
        <v>3</v>
      </c>
      <c r="H49" s="1">
        <v>11</v>
      </c>
      <c r="I49" s="1">
        <v>0</v>
      </c>
    </row>
    <row r="50" spans="1:9" x14ac:dyDescent="0.2">
      <c r="A50" s="1" t="s">
        <v>206</v>
      </c>
      <c r="B50" s="1">
        <f t="shared" si="2"/>
        <v>45</v>
      </c>
      <c r="C50" s="1">
        <v>4</v>
      </c>
      <c r="D50" s="1">
        <v>14</v>
      </c>
      <c r="E50" s="1">
        <f t="shared" si="3"/>
        <v>27</v>
      </c>
      <c r="F50" s="1">
        <v>2</v>
      </c>
      <c r="G50" s="1">
        <v>2</v>
      </c>
      <c r="H50" s="1">
        <v>21</v>
      </c>
      <c r="I50" s="1">
        <v>2</v>
      </c>
    </row>
    <row r="51" spans="1:9" x14ac:dyDescent="0.2">
      <c r="A51" s="1" t="s">
        <v>239</v>
      </c>
      <c r="B51" s="1">
        <f t="shared" si="2"/>
        <v>116</v>
      </c>
      <c r="C51" s="1">
        <v>30</v>
      </c>
      <c r="D51" s="1">
        <v>11</v>
      </c>
      <c r="E51" s="1">
        <f t="shared" si="3"/>
        <v>75</v>
      </c>
      <c r="F51" s="1">
        <v>7</v>
      </c>
      <c r="G51" s="1">
        <v>22</v>
      </c>
      <c r="H51" s="1">
        <v>45</v>
      </c>
      <c r="I51" s="1">
        <v>1</v>
      </c>
    </row>
    <row r="52" spans="1:9" x14ac:dyDescent="0.2">
      <c r="A52" s="1" t="s">
        <v>240</v>
      </c>
      <c r="B52" s="1">
        <f t="shared" si="2"/>
        <v>4483</v>
      </c>
      <c r="C52" s="1">
        <v>17</v>
      </c>
      <c r="D52" s="1">
        <v>72</v>
      </c>
      <c r="E52" s="1">
        <f t="shared" si="3"/>
        <v>4394</v>
      </c>
      <c r="F52" s="1">
        <v>4</v>
      </c>
      <c r="G52" s="1">
        <v>1</v>
      </c>
      <c r="H52" s="1">
        <v>82</v>
      </c>
      <c r="I52" s="1">
        <v>4307</v>
      </c>
    </row>
    <row r="53" spans="1:9" x14ac:dyDescent="0.2">
      <c r="A53" s="1" t="s">
        <v>209</v>
      </c>
      <c r="B53" s="1">
        <f t="shared" si="2"/>
        <v>22348</v>
      </c>
      <c r="C53" s="1">
        <v>20</v>
      </c>
      <c r="D53" s="1">
        <v>22302</v>
      </c>
      <c r="E53" s="1">
        <f t="shared" si="3"/>
        <v>26</v>
      </c>
      <c r="F53" s="1">
        <v>2</v>
      </c>
      <c r="G53" s="1">
        <v>2</v>
      </c>
      <c r="H53" s="1">
        <v>13</v>
      </c>
      <c r="I53" s="1">
        <v>9</v>
      </c>
    </row>
    <row r="54" spans="1:9" x14ac:dyDescent="0.2">
      <c r="A54" s="1" t="s">
        <v>210</v>
      </c>
      <c r="B54" s="1">
        <f t="shared" si="2"/>
        <v>4597</v>
      </c>
      <c r="C54" s="1">
        <v>5</v>
      </c>
      <c r="D54" s="1">
        <v>20</v>
      </c>
      <c r="E54" s="1">
        <f t="shared" si="3"/>
        <v>4572</v>
      </c>
      <c r="F54" s="1">
        <v>1</v>
      </c>
      <c r="G54" s="1">
        <v>3359</v>
      </c>
      <c r="H54" s="1">
        <v>1209</v>
      </c>
      <c r="I54" s="1">
        <v>3</v>
      </c>
    </row>
    <row r="55" spans="1:9" x14ac:dyDescent="0.2">
      <c r="A55" s="1" t="s">
        <v>212</v>
      </c>
      <c r="B55" s="1">
        <f t="shared" si="2"/>
        <v>9287</v>
      </c>
      <c r="C55" s="1">
        <v>9032</v>
      </c>
      <c r="D55" s="1">
        <v>15</v>
      </c>
      <c r="E55" s="1">
        <f t="shared" si="3"/>
        <v>240</v>
      </c>
      <c r="F55" s="1">
        <v>200</v>
      </c>
      <c r="G55" s="1">
        <v>9</v>
      </c>
      <c r="H55" s="1">
        <v>31</v>
      </c>
      <c r="I55" s="1">
        <v>0</v>
      </c>
    </row>
    <row r="56" spans="1:9" x14ac:dyDescent="0.2">
      <c r="A56" s="1" t="s">
        <v>241</v>
      </c>
      <c r="B56" s="1">
        <f t="shared" si="2"/>
        <v>273</v>
      </c>
      <c r="C56" s="1">
        <v>102</v>
      </c>
      <c r="D56" s="1">
        <v>59</v>
      </c>
      <c r="E56" s="1">
        <f t="shared" si="3"/>
        <v>112</v>
      </c>
      <c r="F56" s="1">
        <v>53</v>
      </c>
      <c r="G56" s="1">
        <v>23</v>
      </c>
      <c r="H56" s="1">
        <v>26</v>
      </c>
      <c r="I56" s="1">
        <v>10</v>
      </c>
    </row>
    <row r="57" spans="1:9" x14ac:dyDescent="0.2">
      <c r="A57" s="1" t="s">
        <v>242</v>
      </c>
      <c r="B57" s="1">
        <f t="shared" si="2"/>
        <v>844</v>
      </c>
      <c r="C57" s="1">
        <v>1</v>
      </c>
      <c r="D57" s="1">
        <v>21</v>
      </c>
      <c r="E57" s="1">
        <f t="shared" si="3"/>
        <v>822</v>
      </c>
      <c r="F57" s="1">
        <v>3</v>
      </c>
      <c r="G57" s="1">
        <v>0</v>
      </c>
      <c r="H57" s="1">
        <v>818</v>
      </c>
      <c r="I57" s="1">
        <v>1</v>
      </c>
    </row>
    <row r="58" spans="1:9" x14ac:dyDescent="0.2">
      <c r="A58" s="1" t="s">
        <v>243</v>
      </c>
      <c r="B58" s="1">
        <f t="shared" si="2"/>
        <v>14319</v>
      </c>
      <c r="C58" s="1">
        <v>21</v>
      </c>
      <c r="D58" s="1">
        <v>38</v>
      </c>
      <c r="E58" s="1">
        <f t="shared" si="3"/>
        <v>14260</v>
      </c>
      <c r="F58" s="1">
        <v>23</v>
      </c>
      <c r="G58" s="1">
        <v>23</v>
      </c>
      <c r="H58" s="1">
        <v>14192</v>
      </c>
      <c r="I58" s="1">
        <v>22</v>
      </c>
    </row>
    <row r="59" spans="1:9" x14ac:dyDescent="0.2">
      <c r="A59" s="1" t="s">
        <v>214</v>
      </c>
      <c r="B59" s="1">
        <f t="shared" si="2"/>
        <v>8</v>
      </c>
      <c r="C59" s="1">
        <v>0</v>
      </c>
      <c r="D59" s="1">
        <v>3</v>
      </c>
      <c r="E59" s="1">
        <f t="shared" si="3"/>
        <v>5</v>
      </c>
      <c r="F59" s="1">
        <v>0</v>
      </c>
      <c r="G59" s="1">
        <v>5</v>
      </c>
      <c r="H59" s="1">
        <v>0</v>
      </c>
      <c r="I59" s="1">
        <v>0</v>
      </c>
    </row>
    <row r="60" spans="1:9" x14ac:dyDescent="0.2">
      <c r="A60" s="1" t="s">
        <v>215</v>
      </c>
      <c r="B60" s="1">
        <f t="shared" si="2"/>
        <v>25011</v>
      </c>
      <c r="C60" s="1">
        <v>12</v>
      </c>
      <c r="D60" s="1">
        <v>12</v>
      </c>
      <c r="E60" s="1">
        <f t="shared" si="3"/>
        <v>24987</v>
      </c>
      <c r="F60" s="1">
        <v>26</v>
      </c>
      <c r="G60" s="1">
        <v>24777</v>
      </c>
      <c r="H60" s="1">
        <v>183</v>
      </c>
      <c r="I60" s="1">
        <v>1</v>
      </c>
    </row>
    <row r="61" spans="1:9" x14ac:dyDescent="0.2">
      <c r="A61" s="1" t="s">
        <v>221</v>
      </c>
      <c r="B61" s="1">
        <f t="shared" si="2"/>
        <v>3507</v>
      </c>
      <c r="C61" s="1">
        <v>19</v>
      </c>
      <c r="D61" s="1">
        <v>2</v>
      </c>
      <c r="E61" s="1">
        <f t="shared" si="3"/>
        <v>3486</v>
      </c>
      <c r="F61" s="1">
        <v>3460</v>
      </c>
      <c r="G61" s="1">
        <v>1</v>
      </c>
      <c r="H61" s="1">
        <v>21</v>
      </c>
      <c r="I61" s="1">
        <v>4</v>
      </c>
    </row>
    <row r="62" spans="1:9" x14ac:dyDescent="0.2">
      <c r="A62" s="1" t="s">
        <v>244</v>
      </c>
      <c r="B62" s="1">
        <f t="shared" si="2"/>
        <v>7141</v>
      </c>
      <c r="C62" s="1">
        <v>1148</v>
      </c>
      <c r="D62" s="1">
        <v>1409</v>
      </c>
      <c r="E62" s="1">
        <f t="shared" si="3"/>
        <v>4584</v>
      </c>
      <c r="F62" s="1">
        <v>810</v>
      </c>
      <c r="G62" s="1">
        <v>2430</v>
      </c>
      <c r="H62" s="1">
        <v>1240</v>
      </c>
      <c r="I62" s="1">
        <v>104</v>
      </c>
    </row>
    <row r="63" spans="1:9" x14ac:dyDescent="0.2">
      <c r="A63" s="8" t="s">
        <v>280</v>
      </c>
      <c r="B63" s="8"/>
      <c r="C63" s="8"/>
      <c r="D63" s="8"/>
      <c r="E63" s="8"/>
      <c r="F63" s="8"/>
      <c r="G63" s="8"/>
      <c r="H63" s="8"/>
      <c r="I63" s="8"/>
    </row>
    <row r="64" spans="1:9" x14ac:dyDescent="0.2">
      <c r="A64" s="11"/>
      <c r="B64" s="11"/>
      <c r="C64" s="11"/>
      <c r="D64" s="11"/>
      <c r="E64" s="11"/>
      <c r="F64" s="11"/>
      <c r="G64" s="11"/>
      <c r="H64" s="11"/>
      <c r="I64" s="11"/>
    </row>
  </sheetData>
  <mergeCells count="1">
    <mergeCell ref="E2:I2"/>
  </mergeCells>
  <pageMargins left="0.7" right="0.7" top="0.75" bottom="0.75" header="0.3" footer="0.3"/>
  <pageSetup orientation="portrait" r:id="rId1"/>
  <rowBreaks count="1" manualBreakCount="1">
    <brk id="6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E3E6D-313F-43F6-BF58-C5347ADD8314}">
  <dimension ref="A1:I32"/>
  <sheetViews>
    <sheetView view="pageBreakPreview" zoomScale="125" zoomScaleNormal="100" zoomScaleSheetLayoutView="125" workbookViewId="0">
      <selection activeCell="A2" sqref="A2"/>
    </sheetView>
  </sheetViews>
  <sheetFormatPr defaultColWidth="17.5546875" defaultRowHeight="10.199999999999999" customHeight="1" x14ac:dyDescent="0.3"/>
  <cols>
    <col min="1" max="1" width="22.6640625" customWidth="1"/>
    <col min="2" max="9" width="6.77734375" customWidth="1"/>
  </cols>
  <sheetData>
    <row r="1" spans="1:9" s="1" customFormat="1" ht="10.199999999999999" customHeight="1" x14ac:dyDescent="0.2">
      <c r="A1" s="1" t="s">
        <v>286</v>
      </c>
    </row>
    <row r="2" spans="1:9" s="1" customFormat="1" ht="10.199999999999999" customHeight="1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s="1" customFormat="1" ht="10.199999999999999" customHeight="1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s="1" customFormat="1" ht="10.199999999999999" customHeight="1" x14ac:dyDescent="0.2">
      <c r="A4" s="1" t="s">
        <v>245</v>
      </c>
    </row>
    <row r="5" spans="1:9" s="1" customFormat="1" ht="10.199999999999999" customHeight="1" x14ac:dyDescent="0.2"/>
    <row r="6" spans="1:9" s="1" customFormat="1" ht="10.199999999999999" customHeight="1" x14ac:dyDescent="0.2">
      <c r="A6" s="1" t="s">
        <v>246</v>
      </c>
      <c r="B6" s="1">
        <f t="shared" ref="B6:B31" si="0">C6+D6+E6</f>
        <v>95172</v>
      </c>
      <c r="C6" s="1">
        <f>C7+C8+C9+C31</f>
        <v>10715</v>
      </c>
      <c r="D6" s="1">
        <f>D7+D8+D9+D31</f>
        <v>24371</v>
      </c>
      <c r="E6" s="1">
        <f t="shared" ref="E6:E31" si="1">SUM(F6:I6)</f>
        <v>60086</v>
      </c>
      <c r="F6" s="1">
        <f>F7+F8+F9+F31</f>
        <v>6848</v>
      </c>
      <c r="G6" s="1">
        <f>G7+G8+G9+G31</f>
        <v>30750</v>
      </c>
      <c r="H6" s="1">
        <f>H7+H8+H9+H31</f>
        <v>18015</v>
      </c>
      <c r="I6" s="1">
        <f>I7+I8+I9+I31</f>
        <v>4473</v>
      </c>
    </row>
    <row r="7" spans="1:9" s="1" customFormat="1" ht="10.199999999999999" customHeight="1" x14ac:dyDescent="0.2">
      <c r="A7" s="1" t="s">
        <v>247</v>
      </c>
      <c r="B7" s="1">
        <f t="shared" si="0"/>
        <v>71260</v>
      </c>
      <c r="C7" s="1">
        <v>8180</v>
      </c>
      <c r="D7" s="1">
        <v>16851</v>
      </c>
      <c r="E7" s="1">
        <f t="shared" si="1"/>
        <v>46229</v>
      </c>
      <c r="F7" s="1">
        <v>4889</v>
      </c>
      <c r="G7" s="1">
        <v>23228</v>
      </c>
      <c r="H7" s="1">
        <v>14524</v>
      </c>
      <c r="I7" s="1">
        <v>3588</v>
      </c>
    </row>
    <row r="8" spans="1:9" s="1" customFormat="1" ht="10.199999999999999" customHeight="1" x14ac:dyDescent="0.2">
      <c r="A8" s="1" t="s">
        <v>248</v>
      </c>
      <c r="B8" s="1">
        <f t="shared" si="0"/>
        <v>16436</v>
      </c>
      <c r="C8" s="1">
        <v>1407</v>
      </c>
      <c r="D8" s="1">
        <v>5811</v>
      </c>
      <c r="E8" s="1">
        <f t="shared" si="1"/>
        <v>9218</v>
      </c>
      <c r="F8" s="1">
        <v>1304</v>
      </c>
      <c r="G8" s="1">
        <v>5393</v>
      </c>
      <c r="H8" s="1">
        <v>2051</v>
      </c>
      <c r="I8" s="1">
        <v>470</v>
      </c>
    </row>
    <row r="9" spans="1:9" s="1" customFormat="1" ht="10.199999999999999" customHeight="1" x14ac:dyDescent="0.2">
      <c r="A9" s="1" t="s">
        <v>255</v>
      </c>
      <c r="B9" s="1">
        <f t="shared" si="0"/>
        <v>2022</v>
      </c>
      <c r="C9" s="1">
        <v>387</v>
      </c>
      <c r="D9" s="1">
        <v>340</v>
      </c>
      <c r="E9" s="1">
        <f t="shared" si="1"/>
        <v>1295</v>
      </c>
      <c r="F9" s="1">
        <v>201</v>
      </c>
      <c r="G9" s="1">
        <v>300</v>
      </c>
      <c r="H9" s="1">
        <v>520</v>
      </c>
      <c r="I9" s="1">
        <v>274</v>
      </c>
    </row>
    <row r="10" spans="1:9" s="1" customFormat="1" ht="10.199999999999999" customHeight="1" x14ac:dyDescent="0.2">
      <c r="A10" s="1" t="s">
        <v>256</v>
      </c>
      <c r="B10" s="1">
        <f t="shared" si="0"/>
        <v>3</v>
      </c>
      <c r="C10" s="1">
        <v>0</v>
      </c>
      <c r="D10" s="1">
        <v>3</v>
      </c>
      <c r="E10" s="1">
        <f t="shared" si="1"/>
        <v>0</v>
      </c>
      <c r="F10" s="1">
        <v>0</v>
      </c>
      <c r="G10" s="1">
        <v>0</v>
      </c>
      <c r="H10" s="1">
        <v>0</v>
      </c>
      <c r="I10" s="1">
        <v>0</v>
      </c>
    </row>
    <row r="11" spans="1:9" s="1" customFormat="1" ht="10.199999999999999" customHeight="1" x14ac:dyDescent="0.2">
      <c r="A11" s="1" t="s">
        <v>257</v>
      </c>
      <c r="B11" s="1">
        <f t="shared" si="0"/>
        <v>109</v>
      </c>
      <c r="C11" s="1">
        <v>25</v>
      </c>
      <c r="D11" s="1">
        <v>18</v>
      </c>
      <c r="E11" s="1">
        <f t="shared" si="1"/>
        <v>66</v>
      </c>
      <c r="F11" s="1">
        <v>8</v>
      </c>
      <c r="G11" s="1">
        <v>16</v>
      </c>
      <c r="H11" s="1">
        <v>4</v>
      </c>
      <c r="I11" s="1">
        <v>38</v>
      </c>
    </row>
    <row r="12" spans="1:9" s="1" customFormat="1" ht="10.199999999999999" customHeight="1" x14ac:dyDescent="0.2">
      <c r="A12" s="1" t="s">
        <v>258</v>
      </c>
      <c r="B12" s="1">
        <f t="shared" si="0"/>
        <v>162</v>
      </c>
      <c r="C12" s="1">
        <v>29</v>
      </c>
      <c r="D12" s="1">
        <v>33</v>
      </c>
      <c r="E12" s="1">
        <f t="shared" si="1"/>
        <v>100</v>
      </c>
      <c r="F12" s="1">
        <v>12</v>
      </c>
      <c r="G12" s="1">
        <v>17</v>
      </c>
      <c r="H12" s="1">
        <v>58</v>
      </c>
      <c r="I12" s="1">
        <v>13</v>
      </c>
    </row>
    <row r="13" spans="1:9" s="1" customFormat="1" ht="10.199999999999999" customHeight="1" x14ac:dyDescent="0.2">
      <c r="A13" s="1" t="s">
        <v>274</v>
      </c>
      <c r="B13" s="1">
        <f t="shared" si="0"/>
        <v>889</v>
      </c>
      <c r="C13" s="1">
        <v>167</v>
      </c>
      <c r="D13" s="1">
        <v>69</v>
      </c>
      <c r="E13" s="1">
        <f t="shared" si="1"/>
        <v>653</v>
      </c>
      <c r="F13" s="1">
        <v>85</v>
      </c>
      <c r="G13" s="1">
        <v>121</v>
      </c>
      <c r="H13" s="1">
        <v>307</v>
      </c>
      <c r="I13" s="1">
        <v>140</v>
      </c>
    </row>
    <row r="14" spans="1:9" s="1" customFormat="1" ht="10.199999999999999" customHeight="1" x14ac:dyDescent="0.2">
      <c r="A14" s="1" t="s">
        <v>249</v>
      </c>
      <c r="B14" s="1">
        <f t="shared" si="0"/>
        <v>201</v>
      </c>
      <c r="C14" s="1">
        <v>18</v>
      </c>
      <c r="D14" s="1">
        <v>152</v>
      </c>
      <c r="E14" s="1">
        <f t="shared" si="1"/>
        <v>31</v>
      </c>
      <c r="F14" s="1">
        <v>1</v>
      </c>
      <c r="G14" s="1">
        <v>2</v>
      </c>
      <c r="H14" s="1">
        <v>28</v>
      </c>
      <c r="I14" s="1">
        <v>0</v>
      </c>
    </row>
    <row r="15" spans="1:9" s="1" customFormat="1" ht="10.199999999999999" customHeight="1" x14ac:dyDescent="0.2">
      <c r="A15" s="1" t="s">
        <v>250</v>
      </c>
      <c r="B15" s="1">
        <f t="shared" si="0"/>
        <v>86</v>
      </c>
      <c r="C15" s="1">
        <v>21</v>
      </c>
      <c r="D15" s="1">
        <v>0</v>
      </c>
      <c r="E15" s="1">
        <f t="shared" si="1"/>
        <v>65</v>
      </c>
      <c r="F15" s="1">
        <v>3</v>
      </c>
      <c r="G15" s="1">
        <v>6</v>
      </c>
      <c r="H15" s="1">
        <v>21</v>
      </c>
      <c r="I15" s="1">
        <v>35</v>
      </c>
    </row>
    <row r="16" spans="1:9" s="1" customFormat="1" ht="10.199999999999999" customHeight="1" x14ac:dyDescent="0.2">
      <c r="A16" s="1" t="s">
        <v>251</v>
      </c>
      <c r="B16" s="1">
        <f t="shared" si="0"/>
        <v>157</v>
      </c>
      <c r="C16" s="1">
        <v>0</v>
      </c>
      <c r="D16" s="1">
        <v>27</v>
      </c>
      <c r="E16" s="1">
        <f t="shared" si="1"/>
        <v>130</v>
      </c>
      <c r="F16" s="1">
        <v>38</v>
      </c>
      <c r="G16" s="1">
        <v>44</v>
      </c>
      <c r="H16" s="1">
        <v>39</v>
      </c>
      <c r="I16" s="1">
        <v>9</v>
      </c>
    </row>
    <row r="17" spans="1:9" s="1" customFormat="1" ht="10.199999999999999" customHeight="1" x14ac:dyDescent="0.2">
      <c r="A17" s="1" t="s">
        <v>252</v>
      </c>
      <c r="B17" s="1">
        <f t="shared" si="0"/>
        <v>211</v>
      </c>
      <c r="C17" s="1">
        <v>35</v>
      </c>
      <c r="D17" s="1">
        <v>10</v>
      </c>
      <c r="E17" s="1">
        <f t="shared" si="1"/>
        <v>166</v>
      </c>
      <c r="F17" s="1">
        <v>14</v>
      </c>
      <c r="G17" s="1">
        <v>61</v>
      </c>
      <c r="H17" s="1">
        <v>0</v>
      </c>
      <c r="I17" s="1">
        <v>91</v>
      </c>
    </row>
    <row r="18" spans="1:9" s="1" customFormat="1" ht="10.199999999999999" customHeight="1" x14ac:dyDescent="0.2">
      <c r="A18" s="1" t="s">
        <v>253</v>
      </c>
      <c r="B18" s="1">
        <f t="shared" si="0"/>
        <v>237</v>
      </c>
      <c r="C18" s="1">
        <v>14</v>
      </c>
      <c r="D18" s="1">
        <v>13</v>
      </c>
      <c r="E18" s="1">
        <f t="shared" si="1"/>
        <v>210</v>
      </c>
      <c r="F18" s="1">
        <v>29</v>
      </c>
      <c r="G18" s="1">
        <v>0</v>
      </c>
      <c r="H18" s="1">
        <v>176</v>
      </c>
      <c r="I18" s="1">
        <v>5</v>
      </c>
    </row>
    <row r="19" spans="1:9" s="1" customFormat="1" ht="10.199999999999999" customHeight="1" x14ac:dyDescent="0.2">
      <c r="A19" s="1" t="s">
        <v>254</v>
      </c>
      <c r="B19" s="1">
        <f t="shared" si="0"/>
        <v>139</v>
      </c>
      <c r="C19" s="1">
        <v>79</v>
      </c>
      <c r="D19" s="1">
        <v>7</v>
      </c>
      <c r="E19" s="1">
        <f t="shared" si="1"/>
        <v>53</v>
      </c>
      <c r="F19" s="1">
        <v>0</v>
      </c>
      <c r="G19" s="1">
        <v>10</v>
      </c>
      <c r="H19" s="1">
        <v>43</v>
      </c>
      <c r="I19" s="1">
        <v>0</v>
      </c>
    </row>
    <row r="20" spans="1:9" s="1" customFormat="1" ht="10.199999999999999" customHeight="1" x14ac:dyDescent="0.2">
      <c r="A20" s="1" t="s">
        <v>259</v>
      </c>
      <c r="B20" s="1">
        <f t="shared" si="0"/>
        <v>35</v>
      </c>
      <c r="C20" s="1">
        <v>0</v>
      </c>
      <c r="D20" s="1">
        <v>31</v>
      </c>
      <c r="E20" s="1">
        <f t="shared" si="1"/>
        <v>4</v>
      </c>
      <c r="F20" s="1">
        <v>3</v>
      </c>
      <c r="G20" s="1">
        <v>0</v>
      </c>
      <c r="H20" s="1">
        <v>1</v>
      </c>
      <c r="I20" s="1">
        <v>0</v>
      </c>
    </row>
    <row r="21" spans="1:9" s="1" customFormat="1" ht="10.199999999999999" customHeight="1" x14ac:dyDescent="0.2">
      <c r="A21" s="1" t="s">
        <v>260</v>
      </c>
      <c r="B21" s="1">
        <f t="shared" si="0"/>
        <v>3</v>
      </c>
      <c r="C21" s="1">
        <v>0</v>
      </c>
      <c r="D21" s="1">
        <v>2</v>
      </c>
      <c r="E21" s="1">
        <f t="shared" si="1"/>
        <v>1</v>
      </c>
      <c r="F21" s="1">
        <v>1</v>
      </c>
      <c r="G21" s="1">
        <v>0</v>
      </c>
      <c r="H21" s="1">
        <v>0</v>
      </c>
      <c r="I21" s="1">
        <v>0</v>
      </c>
    </row>
    <row r="22" spans="1:9" s="1" customFormat="1" ht="10.199999999999999" customHeight="1" x14ac:dyDescent="0.2">
      <c r="A22" s="1" t="s">
        <v>261</v>
      </c>
      <c r="B22" s="1">
        <f t="shared" si="0"/>
        <v>2</v>
      </c>
      <c r="C22" s="1">
        <v>0</v>
      </c>
      <c r="D22" s="1">
        <v>2</v>
      </c>
      <c r="E22" s="1">
        <f t="shared" si="1"/>
        <v>0</v>
      </c>
      <c r="F22" s="1">
        <v>0</v>
      </c>
      <c r="G22" s="1">
        <v>0</v>
      </c>
      <c r="H22" s="1">
        <v>0</v>
      </c>
      <c r="I22" s="1">
        <v>0</v>
      </c>
    </row>
    <row r="23" spans="1:9" s="1" customFormat="1" ht="10.199999999999999" customHeight="1" x14ac:dyDescent="0.2">
      <c r="A23" s="1" t="s">
        <v>262</v>
      </c>
      <c r="B23" s="1">
        <f t="shared" si="0"/>
        <v>256</v>
      </c>
      <c r="C23" s="1">
        <v>72</v>
      </c>
      <c r="D23" s="1">
        <v>30</v>
      </c>
      <c r="E23" s="1">
        <f t="shared" si="1"/>
        <v>154</v>
      </c>
      <c r="F23" s="1">
        <v>33</v>
      </c>
      <c r="G23" s="1">
        <v>25</v>
      </c>
      <c r="H23" s="1">
        <v>57</v>
      </c>
      <c r="I23" s="1">
        <v>39</v>
      </c>
    </row>
    <row r="24" spans="1:9" s="1" customFormat="1" ht="10.199999999999999" customHeight="1" x14ac:dyDescent="0.2">
      <c r="A24" s="1" t="s">
        <v>263</v>
      </c>
      <c r="B24" s="1">
        <f t="shared" si="0"/>
        <v>44</v>
      </c>
      <c r="C24" s="1">
        <v>11</v>
      </c>
      <c r="D24" s="1">
        <v>1</v>
      </c>
      <c r="E24" s="1">
        <f t="shared" si="1"/>
        <v>32</v>
      </c>
      <c r="F24" s="1">
        <v>0</v>
      </c>
      <c r="G24" s="1">
        <v>2</v>
      </c>
      <c r="H24" s="1">
        <v>29</v>
      </c>
      <c r="I24" s="1">
        <v>1</v>
      </c>
    </row>
    <row r="25" spans="1:9" s="1" customFormat="1" ht="10.199999999999999" customHeight="1" x14ac:dyDescent="0.2">
      <c r="A25" s="1" t="s">
        <v>264</v>
      </c>
      <c r="B25" s="1">
        <f t="shared" si="0"/>
        <v>36</v>
      </c>
      <c r="C25" s="1">
        <v>1</v>
      </c>
      <c r="D25" s="1">
        <v>0</v>
      </c>
      <c r="E25" s="1">
        <f t="shared" si="1"/>
        <v>35</v>
      </c>
      <c r="F25" s="1">
        <v>0</v>
      </c>
      <c r="G25" s="1">
        <v>1</v>
      </c>
      <c r="H25" s="1">
        <v>4</v>
      </c>
      <c r="I25" s="1">
        <v>30</v>
      </c>
    </row>
    <row r="26" spans="1:9" s="1" customFormat="1" ht="10.199999999999999" customHeight="1" x14ac:dyDescent="0.2">
      <c r="A26" s="1" t="s">
        <v>265</v>
      </c>
      <c r="B26" s="1">
        <f t="shared" si="0"/>
        <v>170</v>
      </c>
      <c r="C26" s="1">
        <v>59</v>
      </c>
      <c r="D26" s="1">
        <v>26</v>
      </c>
      <c r="E26" s="1">
        <f t="shared" si="1"/>
        <v>85</v>
      </c>
      <c r="F26" s="1">
        <v>33</v>
      </c>
      <c r="G26" s="1">
        <v>20</v>
      </c>
      <c r="H26" s="1">
        <v>24</v>
      </c>
      <c r="I26" s="1">
        <v>8</v>
      </c>
    </row>
    <row r="27" spans="1:9" s="1" customFormat="1" ht="10.199999999999999" customHeight="1" x14ac:dyDescent="0.2">
      <c r="A27" s="1" t="s">
        <v>266</v>
      </c>
      <c r="B27" s="1">
        <f t="shared" si="0"/>
        <v>465</v>
      </c>
      <c r="C27" s="1">
        <v>71</v>
      </c>
      <c r="D27" s="1">
        <v>117</v>
      </c>
      <c r="E27" s="1">
        <f t="shared" si="1"/>
        <v>277</v>
      </c>
      <c r="F27" s="1">
        <v>48</v>
      </c>
      <c r="G27" s="1">
        <v>114</v>
      </c>
      <c r="H27" s="1">
        <v>73</v>
      </c>
      <c r="I27" s="1">
        <v>42</v>
      </c>
    </row>
    <row r="28" spans="1:9" s="1" customFormat="1" ht="10.199999999999999" customHeight="1" x14ac:dyDescent="0.2">
      <c r="A28" s="1" t="s">
        <v>267</v>
      </c>
      <c r="B28" s="1">
        <f t="shared" si="0"/>
        <v>83</v>
      </c>
      <c r="C28" s="1">
        <v>23</v>
      </c>
      <c r="D28" s="1">
        <v>22</v>
      </c>
      <c r="E28" s="1">
        <f t="shared" si="1"/>
        <v>38</v>
      </c>
      <c r="F28" s="1">
        <v>7</v>
      </c>
      <c r="G28" s="1">
        <v>12</v>
      </c>
      <c r="H28" s="1">
        <v>16</v>
      </c>
      <c r="I28" s="1">
        <v>3</v>
      </c>
    </row>
    <row r="29" spans="1:9" s="1" customFormat="1" ht="10.199999999999999" customHeight="1" x14ac:dyDescent="0.2">
      <c r="A29" s="1" t="s">
        <v>268</v>
      </c>
      <c r="B29" s="1">
        <f t="shared" si="0"/>
        <v>90</v>
      </c>
      <c r="C29" s="1">
        <v>19</v>
      </c>
      <c r="D29" s="1">
        <v>17</v>
      </c>
      <c r="E29" s="1">
        <f t="shared" si="1"/>
        <v>54</v>
      </c>
      <c r="F29" s="1">
        <v>9</v>
      </c>
      <c r="G29" s="1">
        <v>15</v>
      </c>
      <c r="H29" s="1">
        <v>13</v>
      </c>
      <c r="I29" s="1">
        <v>17</v>
      </c>
    </row>
    <row r="30" spans="1:9" s="1" customFormat="1" ht="10.199999999999999" customHeight="1" x14ac:dyDescent="0.2">
      <c r="A30" s="1" t="s">
        <v>269</v>
      </c>
      <c r="B30" s="1">
        <f t="shared" si="0"/>
        <v>103</v>
      </c>
      <c r="C30" s="1">
        <v>23</v>
      </c>
      <c r="D30" s="1">
        <v>39</v>
      </c>
      <c r="E30" s="1">
        <f t="shared" si="1"/>
        <v>41</v>
      </c>
      <c r="F30" s="1">
        <v>12</v>
      </c>
      <c r="G30" s="1">
        <v>7</v>
      </c>
      <c r="H30" s="1">
        <v>20</v>
      </c>
      <c r="I30" s="1">
        <v>2</v>
      </c>
    </row>
    <row r="31" spans="1:9" s="1" customFormat="1" ht="10.199999999999999" customHeight="1" x14ac:dyDescent="0.2">
      <c r="A31" s="1" t="s">
        <v>270</v>
      </c>
      <c r="B31" s="1">
        <f t="shared" si="0"/>
        <v>5454</v>
      </c>
      <c r="C31" s="1">
        <v>741</v>
      </c>
      <c r="D31" s="1">
        <v>1369</v>
      </c>
      <c r="E31" s="1">
        <f t="shared" si="1"/>
        <v>3344</v>
      </c>
      <c r="F31" s="1">
        <v>454</v>
      </c>
      <c r="G31" s="1">
        <v>1829</v>
      </c>
      <c r="H31" s="1">
        <v>920</v>
      </c>
      <c r="I31" s="1">
        <v>141</v>
      </c>
    </row>
    <row r="32" spans="1:9" s="1" customFormat="1" ht="10.199999999999999" customHeight="1" x14ac:dyDescent="0.2">
      <c r="A32" s="8" t="s">
        <v>280</v>
      </c>
      <c r="B32" s="8"/>
      <c r="C32" s="8"/>
      <c r="D32" s="8"/>
      <c r="E32" s="8"/>
      <c r="F32" s="8"/>
      <c r="G32" s="8"/>
      <c r="H32" s="8"/>
      <c r="I32" s="8"/>
    </row>
  </sheetData>
  <mergeCells count="1">
    <mergeCell ref="E2:I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8408A-6473-455E-A514-0F1D663D8490}">
  <dimension ref="A1:I39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35.88671875" style="1" customWidth="1"/>
    <col min="2" max="9" width="5.88671875" style="1" customWidth="1"/>
    <col min="10" max="14" width="7.88671875" style="1" customWidth="1"/>
    <col min="15" max="16384" width="8.88671875" style="1"/>
  </cols>
  <sheetData>
    <row r="1" spans="1:9" x14ac:dyDescent="0.2">
      <c r="A1" s="1" t="s">
        <v>287</v>
      </c>
    </row>
    <row r="2" spans="1:9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x14ac:dyDescent="0.2">
      <c r="A4" s="1" t="s">
        <v>84</v>
      </c>
    </row>
    <row r="6" spans="1:9" x14ac:dyDescent="0.2">
      <c r="A6" s="1" t="s">
        <v>87</v>
      </c>
      <c r="B6" s="1">
        <f t="shared" ref="B6:B15" si="0">C6+D6+E6</f>
        <v>35882</v>
      </c>
      <c r="C6" s="1">
        <f>C7+C9+C11+C13+C15</f>
        <v>4563</v>
      </c>
      <c r="D6" s="1">
        <f>D7+D9+D11+D13+D15</f>
        <v>9586</v>
      </c>
      <c r="E6" s="1">
        <f t="shared" ref="E6:E15" si="1">SUM(F6:I6)</f>
        <v>21733</v>
      </c>
      <c r="F6" s="1">
        <f>F7+F9+F11+F13+F15</f>
        <v>2566</v>
      </c>
      <c r="G6" s="1">
        <f>G7+G9+G11+G13+G15</f>
        <v>11138</v>
      </c>
      <c r="H6" s="1">
        <f>H7+H9+H11+H13+H15</f>
        <v>6289</v>
      </c>
      <c r="I6" s="1">
        <f>I7+I9+I11+I13+I15</f>
        <v>1740</v>
      </c>
    </row>
    <row r="7" spans="1:9" x14ac:dyDescent="0.2">
      <c r="A7" s="1" t="s">
        <v>85</v>
      </c>
      <c r="B7" s="1">
        <f t="shared" si="0"/>
        <v>507</v>
      </c>
      <c r="C7" s="1">
        <v>62</v>
      </c>
      <c r="D7" s="1">
        <v>199</v>
      </c>
      <c r="E7" s="1">
        <f t="shared" si="1"/>
        <v>246</v>
      </c>
      <c r="F7" s="1">
        <v>42</v>
      </c>
      <c r="G7" s="1">
        <v>123</v>
      </c>
      <c r="H7" s="1">
        <v>74</v>
      </c>
      <c r="I7" s="1">
        <v>7</v>
      </c>
    </row>
    <row r="8" spans="1:9" x14ac:dyDescent="0.2">
      <c r="A8" s="1" t="s">
        <v>86</v>
      </c>
      <c r="B8" s="1">
        <f t="shared" si="0"/>
        <v>412</v>
      </c>
      <c r="C8" s="1">
        <v>61</v>
      </c>
      <c r="D8" s="1">
        <v>153</v>
      </c>
      <c r="E8" s="1">
        <f t="shared" si="1"/>
        <v>198</v>
      </c>
      <c r="F8" s="1">
        <v>32</v>
      </c>
      <c r="G8" s="1">
        <v>90</v>
      </c>
      <c r="H8" s="1">
        <v>69</v>
      </c>
      <c r="I8" s="1">
        <v>7</v>
      </c>
    </row>
    <row r="9" spans="1:9" x14ac:dyDescent="0.2">
      <c r="A9" s="1" t="s">
        <v>88</v>
      </c>
      <c r="B9" s="1">
        <f t="shared" si="0"/>
        <v>1093</v>
      </c>
      <c r="C9" s="1">
        <v>179</v>
      </c>
      <c r="D9" s="1">
        <v>406</v>
      </c>
      <c r="E9" s="1">
        <f t="shared" si="1"/>
        <v>508</v>
      </c>
      <c r="F9" s="1">
        <v>137</v>
      </c>
      <c r="G9" s="1">
        <v>199</v>
      </c>
      <c r="H9" s="1">
        <v>149</v>
      </c>
      <c r="I9" s="1">
        <v>23</v>
      </c>
    </row>
    <row r="10" spans="1:9" x14ac:dyDescent="0.2">
      <c r="A10" s="1" t="s">
        <v>86</v>
      </c>
      <c r="B10" s="1">
        <f t="shared" si="0"/>
        <v>799</v>
      </c>
      <c r="C10" s="1">
        <v>83</v>
      </c>
      <c r="D10" s="1">
        <v>296</v>
      </c>
      <c r="E10" s="1">
        <f t="shared" si="1"/>
        <v>420</v>
      </c>
      <c r="F10" s="1">
        <v>105</v>
      </c>
      <c r="G10" s="1">
        <v>149</v>
      </c>
      <c r="H10" s="1">
        <v>143</v>
      </c>
      <c r="I10" s="1">
        <v>23</v>
      </c>
    </row>
    <row r="11" spans="1:9" x14ac:dyDescent="0.2">
      <c r="A11" s="1" t="s">
        <v>89</v>
      </c>
      <c r="B11" s="1">
        <f t="shared" si="0"/>
        <v>26261</v>
      </c>
      <c r="C11" s="1">
        <v>2737</v>
      </c>
      <c r="D11" s="1">
        <v>7162</v>
      </c>
      <c r="E11" s="1">
        <f t="shared" si="1"/>
        <v>16362</v>
      </c>
      <c r="F11" s="1">
        <v>1736</v>
      </c>
      <c r="G11" s="1">
        <v>8481</v>
      </c>
      <c r="H11" s="1">
        <v>4864</v>
      </c>
      <c r="I11" s="1">
        <v>1281</v>
      </c>
    </row>
    <row r="12" spans="1:9" x14ac:dyDescent="0.2">
      <c r="A12" s="1" t="s">
        <v>86</v>
      </c>
      <c r="B12" s="1">
        <f t="shared" si="0"/>
        <v>23547</v>
      </c>
      <c r="C12" s="1">
        <v>2426</v>
      </c>
      <c r="D12" s="1">
        <v>5654</v>
      </c>
      <c r="E12" s="1">
        <f t="shared" si="1"/>
        <v>15467</v>
      </c>
      <c r="F12" s="1">
        <v>1490</v>
      </c>
      <c r="G12" s="1">
        <v>7956</v>
      </c>
      <c r="H12" s="1">
        <v>4748</v>
      </c>
      <c r="I12" s="1">
        <v>1273</v>
      </c>
    </row>
    <row r="13" spans="1:9" x14ac:dyDescent="0.2">
      <c r="A13" s="1" t="s">
        <v>90</v>
      </c>
      <c r="B13" s="1">
        <f t="shared" si="0"/>
        <v>6667</v>
      </c>
      <c r="C13" s="1">
        <v>1183</v>
      </c>
      <c r="D13" s="1">
        <v>1598</v>
      </c>
      <c r="E13" s="1">
        <f t="shared" si="1"/>
        <v>3886</v>
      </c>
      <c r="F13" s="1">
        <v>583</v>
      </c>
      <c r="G13" s="1">
        <v>1985</v>
      </c>
      <c r="H13" s="1">
        <v>924</v>
      </c>
      <c r="I13" s="1">
        <v>394</v>
      </c>
    </row>
    <row r="14" spans="1:9" x14ac:dyDescent="0.2">
      <c r="A14" s="1" t="s">
        <v>86</v>
      </c>
      <c r="B14" s="1">
        <f t="shared" si="0"/>
        <v>5702</v>
      </c>
      <c r="C14" s="1">
        <v>943</v>
      </c>
      <c r="D14" s="1">
        <v>1002</v>
      </c>
      <c r="E14" s="1">
        <f t="shared" si="1"/>
        <v>3757</v>
      </c>
      <c r="F14" s="1">
        <v>571</v>
      </c>
      <c r="G14" s="1">
        <v>1902</v>
      </c>
      <c r="H14" s="1">
        <v>890</v>
      </c>
      <c r="I14" s="1">
        <v>394</v>
      </c>
    </row>
    <row r="15" spans="1:9" x14ac:dyDescent="0.2">
      <c r="A15" s="1" t="s">
        <v>91</v>
      </c>
      <c r="B15" s="1">
        <f t="shared" si="0"/>
        <v>1354</v>
      </c>
      <c r="C15" s="1">
        <v>402</v>
      </c>
      <c r="D15" s="1">
        <v>221</v>
      </c>
      <c r="E15" s="1">
        <f t="shared" si="1"/>
        <v>731</v>
      </c>
      <c r="F15" s="1">
        <v>68</v>
      </c>
      <c r="G15" s="1">
        <v>350</v>
      </c>
      <c r="H15" s="1">
        <v>278</v>
      </c>
      <c r="I15" s="1">
        <v>35</v>
      </c>
    </row>
    <row r="17" spans="1:9" x14ac:dyDescent="0.2">
      <c r="A17" s="1" t="s">
        <v>93</v>
      </c>
      <c r="B17" s="1">
        <f t="shared" ref="B17:I26" si="2">B6-B28</f>
        <v>19059</v>
      </c>
      <c r="C17" s="1">
        <f t="shared" si="2"/>
        <v>2431</v>
      </c>
      <c r="D17" s="1">
        <f t="shared" si="2"/>
        <v>5020</v>
      </c>
      <c r="E17" s="1">
        <f t="shared" si="2"/>
        <v>11608</v>
      </c>
      <c r="F17" s="1">
        <f t="shared" si="2"/>
        <v>1425</v>
      </c>
      <c r="G17" s="1">
        <f t="shared" si="2"/>
        <v>5967</v>
      </c>
      <c r="H17" s="1">
        <f t="shared" si="2"/>
        <v>3281</v>
      </c>
      <c r="I17" s="1">
        <f t="shared" si="2"/>
        <v>935</v>
      </c>
    </row>
    <row r="18" spans="1:9" x14ac:dyDescent="0.2">
      <c r="A18" s="1" t="s">
        <v>85</v>
      </c>
      <c r="B18" s="1">
        <f t="shared" si="2"/>
        <v>272</v>
      </c>
      <c r="C18" s="1">
        <f t="shared" si="2"/>
        <v>34</v>
      </c>
      <c r="D18" s="1">
        <f t="shared" si="2"/>
        <v>104</v>
      </c>
      <c r="E18" s="1">
        <f t="shared" si="2"/>
        <v>134</v>
      </c>
      <c r="F18" s="1">
        <f t="shared" si="2"/>
        <v>25</v>
      </c>
      <c r="G18" s="1">
        <f t="shared" si="2"/>
        <v>63</v>
      </c>
      <c r="H18" s="1">
        <f t="shared" si="2"/>
        <v>42</v>
      </c>
      <c r="I18" s="1">
        <f t="shared" si="2"/>
        <v>4</v>
      </c>
    </row>
    <row r="19" spans="1:9" x14ac:dyDescent="0.2">
      <c r="A19" s="1" t="s">
        <v>86</v>
      </c>
      <c r="B19" s="1">
        <f t="shared" si="2"/>
        <v>230</v>
      </c>
      <c r="C19" s="1">
        <f t="shared" si="2"/>
        <v>41</v>
      </c>
      <c r="D19" s="1">
        <f t="shared" si="2"/>
        <v>83</v>
      </c>
      <c r="E19" s="1">
        <f t="shared" si="2"/>
        <v>106</v>
      </c>
      <c r="F19" s="1">
        <f t="shared" si="2"/>
        <v>19</v>
      </c>
      <c r="G19" s="1">
        <f t="shared" si="2"/>
        <v>44</v>
      </c>
      <c r="H19" s="1">
        <f t="shared" si="2"/>
        <v>39</v>
      </c>
      <c r="I19" s="1">
        <f t="shared" si="2"/>
        <v>4</v>
      </c>
    </row>
    <row r="20" spans="1:9" x14ac:dyDescent="0.2">
      <c r="A20" s="1" t="s">
        <v>88</v>
      </c>
      <c r="B20" s="1">
        <f t="shared" si="2"/>
        <v>543</v>
      </c>
      <c r="C20" s="1">
        <f t="shared" si="2"/>
        <v>92</v>
      </c>
      <c r="D20" s="1">
        <f t="shared" si="2"/>
        <v>201</v>
      </c>
      <c r="E20" s="1">
        <f t="shared" si="2"/>
        <v>250</v>
      </c>
      <c r="F20" s="1">
        <f t="shared" si="2"/>
        <v>70</v>
      </c>
      <c r="G20" s="1">
        <f t="shared" si="2"/>
        <v>91</v>
      </c>
      <c r="H20" s="1">
        <f t="shared" si="2"/>
        <v>79</v>
      </c>
      <c r="I20" s="1">
        <f t="shared" si="2"/>
        <v>10</v>
      </c>
    </row>
    <row r="21" spans="1:9" x14ac:dyDescent="0.2">
      <c r="A21" s="1" t="s">
        <v>86</v>
      </c>
      <c r="B21" s="1">
        <f t="shared" si="2"/>
        <v>374</v>
      </c>
      <c r="C21" s="1">
        <f t="shared" si="2"/>
        <v>22</v>
      </c>
      <c r="D21" s="1">
        <f t="shared" si="2"/>
        <v>147</v>
      </c>
      <c r="E21" s="1">
        <f t="shared" si="2"/>
        <v>205</v>
      </c>
      <c r="F21" s="1">
        <f t="shared" si="2"/>
        <v>54</v>
      </c>
      <c r="G21" s="1">
        <f t="shared" si="2"/>
        <v>67</v>
      </c>
      <c r="H21" s="1">
        <f t="shared" si="2"/>
        <v>74</v>
      </c>
      <c r="I21" s="1">
        <f t="shared" si="2"/>
        <v>10</v>
      </c>
    </row>
    <row r="22" spans="1:9" x14ac:dyDescent="0.2">
      <c r="A22" s="1" t="s">
        <v>89</v>
      </c>
      <c r="B22" s="1">
        <f t="shared" si="2"/>
        <v>13712</v>
      </c>
      <c r="C22" s="1">
        <f t="shared" si="2"/>
        <v>1435</v>
      </c>
      <c r="D22" s="1">
        <f t="shared" si="2"/>
        <v>3764</v>
      </c>
      <c r="E22" s="1">
        <f t="shared" si="2"/>
        <v>8513</v>
      </c>
      <c r="F22" s="1">
        <f t="shared" si="2"/>
        <v>933</v>
      </c>
      <c r="G22" s="1">
        <f t="shared" si="2"/>
        <v>4427</v>
      </c>
      <c r="H22" s="1">
        <f t="shared" si="2"/>
        <v>2494</v>
      </c>
      <c r="I22" s="1">
        <f t="shared" si="2"/>
        <v>659</v>
      </c>
    </row>
    <row r="23" spans="1:9" x14ac:dyDescent="0.2">
      <c r="A23" s="1" t="s">
        <v>86</v>
      </c>
      <c r="B23" s="1">
        <f t="shared" si="2"/>
        <v>12348</v>
      </c>
      <c r="C23" s="1">
        <f t="shared" si="2"/>
        <v>1280</v>
      </c>
      <c r="D23" s="1">
        <f t="shared" si="2"/>
        <v>3006</v>
      </c>
      <c r="E23" s="1">
        <f t="shared" si="2"/>
        <v>8062</v>
      </c>
      <c r="F23" s="1">
        <f t="shared" si="2"/>
        <v>803</v>
      </c>
      <c r="G23" s="1">
        <f t="shared" si="2"/>
        <v>4166</v>
      </c>
      <c r="H23" s="1">
        <f t="shared" si="2"/>
        <v>2436</v>
      </c>
      <c r="I23" s="1">
        <f t="shared" si="2"/>
        <v>657</v>
      </c>
    </row>
    <row r="24" spans="1:9" x14ac:dyDescent="0.2">
      <c r="A24" s="1" t="s">
        <v>90</v>
      </c>
      <c r="B24" s="1">
        <f t="shared" si="2"/>
        <v>3560</v>
      </c>
      <c r="C24" s="1">
        <f t="shared" si="2"/>
        <v>560</v>
      </c>
      <c r="D24" s="1">
        <f t="shared" si="2"/>
        <v>799</v>
      </c>
      <c r="E24" s="1">
        <f t="shared" si="2"/>
        <v>2201</v>
      </c>
      <c r="F24" s="1">
        <f t="shared" si="2"/>
        <v>349</v>
      </c>
      <c r="G24" s="1">
        <f t="shared" si="2"/>
        <v>1134</v>
      </c>
      <c r="H24" s="1">
        <f t="shared" si="2"/>
        <v>484</v>
      </c>
      <c r="I24" s="1">
        <f t="shared" si="2"/>
        <v>234</v>
      </c>
    </row>
    <row r="25" spans="1:9" x14ac:dyDescent="0.2">
      <c r="A25" s="1" t="s">
        <v>86</v>
      </c>
      <c r="B25" s="1">
        <f t="shared" si="2"/>
        <v>3110</v>
      </c>
      <c r="C25" s="1">
        <f t="shared" si="2"/>
        <v>447</v>
      </c>
      <c r="D25" s="1">
        <f t="shared" si="2"/>
        <v>532</v>
      </c>
      <c r="E25" s="1">
        <f t="shared" si="2"/>
        <v>2131</v>
      </c>
      <c r="F25" s="1">
        <f t="shared" si="2"/>
        <v>341</v>
      </c>
      <c r="G25" s="1">
        <f t="shared" si="2"/>
        <v>1094</v>
      </c>
      <c r="H25" s="1">
        <f t="shared" si="2"/>
        <v>462</v>
      </c>
      <c r="I25" s="1">
        <f t="shared" si="2"/>
        <v>234</v>
      </c>
    </row>
    <row r="26" spans="1:9" x14ac:dyDescent="0.2">
      <c r="A26" s="1" t="s">
        <v>91</v>
      </c>
      <c r="B26" s="1">
        <f t="shared" si="2"/>
        <v>972</v>
      </c>
      <c r="C26" s="1">
        <f t="shared" si="2"/>
        <v>310</v>
      </c>
      <c r="D26" s="1">
        <f t="shared" si="2"/>
        <v>152</v>
      </c>
      <c r="E26" s="1">
        <f t="shared" si="2"/>
        <v>510</v>
      </c>
      <c r="F26" s="1">
        <f t="shared" si="2"/>
        <v>48</v>
      </c>
      <c r="G26" s="1">
        <f t="shared" si="2"/>
        <v>252</v>
      </c>
      <c r="H26" s="1">
        <f t="shared" si="2"/>
        <v>182</v>
      </c>
      <c r="I26" s="1">
        <f t="shared" si="2"/>
        <v>28</v>
      </c>
    </row>
    <row r="28" spans="1:9" x14ac:dyDescent="0.2">
      <c r="A28" s="1" t="s">
        <v>92</v>
      </c>
      <c r="B28" s="1">
        <f t="shared" ref="B28:B37" si="3">C28+D28+E28</f>
        <v>16823</v>
      </c>
      <c r="C28" s="1">
        <f>C29+C31+C33+C35+C37</f>
        <v>2132</v>
      </c>
      <c r="D28" s="1">
        <f>D29+D31+D33+D35+D37</f>
        <v>4566</v>
      </c>
      <c r="E28" s="1">
        <f t="shared" ref="E28:E37" si="4">SUM(F28:I28)</f>
        <v>10125</v>
      </c>
      <c r="F28" s="1">
        <f>F29+F31+F33+F35+F37</f>
        <v>1141</v>
      </c>
      <c r="G28" s="1">
        <f>G29+G31+G33+G35+G37</f>
        <v>5171</v>
      </c>
      <c r="H28" s="1">
        <f>H29+H31+H33+H35+H37</f>
        <v>3008</v>
      </c>
      <c r="I28" s="1">
        <f>I29+I31+I33+I35+I37</f>
        <v>805</v>
      </c>
    </row>
    <row r="29" spans="1:9" x14ac:dyDescent="0.2">
      <c r="A29" s="1" t="s">
        <v>85</v>
      </c>
      <c r="B29" s="1">
        <f t="shared" si="3"/>
        <v>235</v>
      </c>
      <c r="C29" s="1">
        <v>28</v>
      </c>
      <c r="D29" s="1">
        <v>95</v>
      </c>
      <c r="E29" s="1">
        <f t="shared" si="4"/>
        <v>112</v>
      </c>
      <c r="F29" s="1">
        <v>17</v>
      </c>
      <c r="G29" s="1">
        <v>60</v>
      </c>
      <c r="H29" s="1">
        <v>32</v>
      </c>
      <c r="I29" s="1">
        <v>3</v>
      </c>
    </row>
    <row r="30" spans="1:9" x14ac:dyDescent="0.2">
      <c r="A30" s="1" t="s">
        <v>86</v>
      </c>
      <c r="B30" s="1">
        <f t="shared" si="3"/>
        <v>182</v>
      </c>
      <c r="C30" s="1">
        <v>20</v>
      </c>
      <c r="D30" s="1">
        <v>70</v>
      </c>
      <c r="E30" s="1">
        <f t="shared" si="4"/>
        <v>92</v>
      </c>
      <c r="F30" s="1">
        <v>13</v>
      </c>
      <c r="G30" s="1">
        <v>46</v>
      </c>
      <c r="H30" s="1">
        <v>30</v>
      </c>
      <c r="I30" s="1">
        <v>3</v>
      </c>
    </row>
    <row r="31" spans="1:9" x14ac:dyDescent="0.2">
      <c r="A31" s="1" t="s">
        <v>88</v>
      </c>
      <c r="B31" s="1">
        <f t="shared" si="3"/>
        <v>550</v>
      </c>
      <c r="C31" s="1">
        <v>87</v>
      </c>
      <c r="D31" s="1">
        <v>205</v>
      </c>
      <c r="E31" s="1">
        <f t="shared" si="4"/>
        <v>258</v>
      </c>
      <c r="F31" s="1">
        <v>67</v>
      </c>
      <c r="G31" s="1">
        <v>108</v>
      </c>
      <c r="H31" s="1">
        <v>70</v>
      </c>
      <c r="I31" s="1">
        <v>13</v>
      </c>
    </row>
    <row r="32" spans="1:9" x14ac:dyDescent="0.2">
      <c r="A32" s="1" t="s">
        <v>86</v>
      </c>
      <c r="B32" s="1">
        <f t="shared" si="3"/>
        <v>425</v>
      </c>
      <c r="C32" s="1">
        <v>61</v>
      </c>
      <c r="D32" s="1">
        <v>149</v>
      </c>
      <c r="E32" s="1">
        <f t="shared" si="4"/>
        <v>215</v>
      </c>
      <c r="F32" s="1">
        <v>51</v>
      </c>
      <c r="G32" s="1">
        <v>82</v>
      </c>
      <c r="H32" s="1">
        <v>69</v>
      </c>
      <c r="I32" s="1">
        <v>13</v>
      </c>
    </row>
    <row r="33" spans="1:9" x14ac:dyDescent="0.2">
      <c r="A33" s="1" t="s">
        <v>89</v>
      </c>
      <c r="B33" s="1">
        <f t="shared" si="3"/>
        <v>12549</v>
      </c>
      <c r="C33" s="1">
        <v>1302</v>
      </c>
      <c r="D33" s="1">
        <v>3398</v>
      </c>
      <c r="E33" s="1">
        <f t="shared" si="4"/>
        <v>7849</v>
      </c>
      <c r="F33" s="1">
        <v>803</v>
      </c>
      <c r="G33" s="1">
        <v>4054</v>
      </c>
      <c r="H33" s="1">
        <v>2370</v>
      </c>
      <c r="I33" s="1">
        <v>622</v>
      </c>
    </row>
    <row r="34" spans="1:9" x14ac:dyDescent="0.2">
      <c r="A34" s="1" t="s">
        <v>86</v>
      </c>
      <c r="B34" s="1">
        <f t="shared" si="3"/>
        <v>11199</v>
      </c>
      <c r="C34" s="1">
        <v>1146</v>
      </c>
      <c r="D34" s="1">
        <v>2648</v>
      </c>
      <c r="E34" s="1">
        <f t="shared" si="4"/>
        <v>7405</v>
      </c>
      <c r="F34" s="1">
        <v>687</v>
      </c>
      <c r="G34" s="1">
        <v>3790</v>
      </c>
      <c r="H34" s="1">
        <v>2312</v>
      </c>
      <c r="I34" s="1">
        <v>616</v>
      </c>
    </row>
    <row r="35" spans="1:9" x14ac:dyDescent="0.2">
      <c r="A35" s="1" t="s">
        <v>90</v>
      </c>
      <c r="B35" s="1">
        <f t="shared" si="3"/>
        <v>3107</v>
      </c>
      <c r="C35" s="1">
        <v>623</v>
      </c>
      <c r="D35" s="1">
        <v>799</v>
      </c>
      <c r="E35" s="1">
        <f t="shared" si="4"/>
        <v>1685</v>
      </c>
      <c r="F35" s="1">
        <v>234</v>
      </c>
      <c r="G35" s="1">
        <v>851</v>
      </c>
      <c r="H35" s="1">
        <v>440</v>
      </c>
      <c r="I35" s="1">
        <v>160</v>
      </c>
    </row>
    <row r="36" spans="1:9" x14ac:dyDescent="0.2">
      <c r="A36" s="1" t="s">
        <v>86</v>
      </c>
      <c r="B36" s="1">
        <f t="shared" si="3"/>
        <v>2592</v>
      </c>
      <c r="C36" s="1">
        <v>496</v>
      </c>
      <c r="D36" s="1">
        <v>470</v>
      </c>
      <c r="E36" s="1">
        <f t="shared" si="4"/>
        <v>1626</v>
      </c>
      <c r="F36" s="1">
        <v>230</v>
      </c>
      <c r="G36" s="1">
        <v>808</v>
      </c>
      <c r="H36" s="1">
        <v>428</v>
      </c>
      <c r="I36" s="1">
        <v>160</v>
      </c>
    </row>
    <row r="37" spans="1:9" x14ac:dyDescent="0.2">
      <c r="A37" s="1" t="s">
        <v>91</v>
      </c>
      <c r="B37" s="1">
        <f t="shared" si="3"/>
        <v>382</v>
      </c>
      <c r="C37" s="1">
        <v>92</v>
      </c>
      <c r="D37" s="1">
        <v>69</v>
      </c>
      <c r="E37" s="1">
        <f t="shared" si="4"/>
        <v>221</v>
      </c>
      <c r="F37" s="1">
        <v>20</v>
      </c>
      <c r="G37" s="1">
        <v>98</v>
      </c>
      <c r="H37" s="1">
        <v>96</v>
      </c>
      <c r="I37" s="1">
        <v>7</v>
      </c>
    </row>
    <row r="38" spans="1:9" x14ac:dyDescent="0.2">
      <c r="A38" s="8" t="s">
        <v>280</v>
      </c>
      <c r="B38" s="8"/>
      <c r="C38" s="8"/>
      <c r="D38" s="8"/>
      <c r="E38" s="8"/>
      <c r="F38" s="8"/>
      <c r="G38" s="8"/>
      <c r="H38" s="8"/>
      <c r="I38" s="8"/>
    </row>
    <row r="39" spans="1:9" x14ac:dyDescent="0.2">
      <c r="A39" s="11"/>
      <c r="B39" s="11"/>
      <c r="C39" s="11"/>
      <c r="D39" s="11"/>
      <c r="E39" s="11"/>
      <c r="F39" s="11"/>
      <c r="G39" s="11"/>
      <c r="H39" s="11"/>
      <c r="I39" s="11"/>
    </row>
  </sheetData>
  <mergeCells count="1">
    <mergeCell ref="E2:I2"/>
  </mergeCells>
  <pageMargins left="0.7" right="0.7" top="0.75" bottom="0.75" header="0.3" footer="0.3"/>
  <pageSetup orientation="portrait" r:id="rId1"/>
  <rowBreaks count="2" manualBreakCount="2">
    <brk id="39" max="16383" man="1"/>
    <brk id="10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20C17-4AFC-496A-9A7E-B4AA1B53645A}">
  <dimension ref="A1:I63"/>
  <sheetViews>
    <sheetView view="pageBreakPreview" zoomScale="125" zoomScaleNormal="100" zoomScaleSheetLayoutView="125" workbookViewId="0">
      <selection activeCell="A2" sqref="A2"/>
    </sheetView>
  </sheetViews>
  <sheetFormatPr defaultColWidth="16.88671875" defaultRowHeight="14.4" x14ac:dyDescent="0.3"/>
  <cols>
    <col min="2" max="9" width="7.44140625" customWidth="1"/>
  </cols>
  <sheetData>
    <row r="1" spans="1:9" s="1" customFormat="1" ht="10.199999999999999" x14ac:dyDescent="0.2">
      <c r="A1" s="1" t="s">
        <v>288</v>
      </c>
    </row>
    <row r="2" spans="1:9" s="1" customFormat="1" ht="10.199999999999999" x14ac:dyDescent="0.2">
      <c r="A2" s="2"/>
      <c r="B2" s="3"/>
      <c r="C2" s="3"/>
      <c r="D2" s="3"/>
      <c r="E2" s="14" t="s">
        <v>2</v>
      </c>
      <c r="F2" s="14"/>
      <c r="G2" s="14"/>
      <c r="H2" s="14"/>
      <c r="I2" s="15"/>
    </row>
    <row r="3" spans="1:9" s="1" customFormat="1" ht="10.199999999999999" x14ac:dyDescent="0.2">
      <c r="A3" s="4" t="s">
        <v>55</v>
      </c>
      <c r="B3" s="5" t="s">
        <v>56</v>
      </c>
      <c r="C3" s="5" t="s">
        <v>0</v>
      </c>
      <c r="D3" s="5" t="s">
        <v>1</v>
      </c>
      <c r="E3" s="6" t="s">
        <v>7</v>
      </c>
      <c r="F3" s="6" t="s">
        <v>3</v>
      </c>
      <c r="G3" s="6" t="s">
        <v>4</v>
      </c>
      <c r="H3" s="6" t="s">
        <v>5</v>
      </c>
      <c r="I3" s="7" t="s">
        <v>6</v>
      </c>
    </row>
    <row r="4" spans="1:9" s="1" customFormat="1" ht="10.199999999999999" x14ac:dyDescent="0.2">
      <c r="A4" s="1" t="s">
        <v>94</v>
      </c>
    </row>
    <row r="5" spans="1:9" s="1" customFormat="1" ht="10.199999999999999" x14ac:dyDescent="0.2"/>
    <row r="6" spans="1:9" s="1" customFormat="1" ht="10.199999999999999" x14ac:dyDescent="0.2">
      <c r="A6" s="1" t="s">
        <v>95</v>
      </c>
      <c r="B6" s="1">
        <f t="shared" ref="B6:B19" si="0">C6+D6+E6</f>
        <v>39419</v>
      </c>
      <c r="C6" s="1">
        <f>SUM(C7:C19)</f>
        <v>4636</v>
      </c>
      <c r="D6" s="1">
        <f>SUM(D7:D19)</f>
        <v>9739</v>
      </c>
      <c r="E6" s="1">
        <f t="shared" ref="E6:E19" si="1">SUM(F6:I6)</f>
        <v>25044</v>
      </c>
      <c r="F6" s="1">
        <f>SUM(F7:F19)</f>
        <v>3162</v>
      </c>
      <c r="G6" s="1">
        <f>SUM(G7:G19)</f>
        <v>12754</v>
      </c>
      <c r="H6" s="1">
        <f>SUM(H7:H19)</f>
        <v>7355</v>
      </c>
      <c r="I6" s="1">
        <f>SUM(I7:I19)</f>
        <v>1773</v>
      </c>
    </row>
    <row r="7" spans="1:9" s="1" customFormat="1" ht="10.199999999999999" x14ac:dyDescent="0.2">
      <c r="A7" s="1" t="s">
        <v>96</v>
      </c>
      <c r="B7" s="1">
        <f t="shared" si="0"/>
        <v>7888</v>
      </c>
      <c r="C7" s="1">
        <v>340</v>
      </c>
      <c r="D7" s="1">
        <v>1337</v>
      </c>
      <c r="E7" s="1">
        <f t="shared" si="1"/>
        <v>6211</v>
      </c>
      <c r="F7" s="1">
        <v>774</v>
      </c>
      <c r="G7" s="1">
        <v>4415</v>
      </c>
      <c r="H7" s="1">
        <v>793</v>
      </c>
      <c r="I7" s="1">
        <v>229</v>
      </c>
    </row>
    <row r="8" spans="1:9" s="1" customFormat="1" ht="10.199999999999999" x14ac:dyDescent="0.2">
      <c r="A8" s="1" t="s">
        <v>97</v>
      </c>
      <c r="B8" s="1">
        <f t="shared" si="0"/>
        <v>6899</v>
      </c>
      <c r="C8" s="1">
        <v>884</v>
      </c>
      <c r="D8" s="1">
        <v>1280</v>
      </c>
      <c r="E8" s="1">
        <f t="shared" si="1"/>
        <v>4735</v>
      </c>
      <c r="F8" s="1">
        <v>479</v>
      </c>
      <c r="G8" s="1">
        <v>1997</v>
      </c>
      <c r="H8" s="1">
        <v>1819</v>
      </c>
      <c r="I8" s="1">
        <v>440</v>
      </c>
    </row>
    <row r="9" spans="1:9" s="1" customFormat="1" ht="10.199999999999999" x14ac:dyDescent="0.2">
      <c r="A9" s="1" t="s">
        <v>98</v>
      </c>
      <c r="B9" s="1">
        <f t="shared" si="0"/>
        <v>6243</v>
      </c>
      <c r="C9" s="1">
        <v>941</v>
      </c>
      <c r="D9" s="1">
        <v>1450</v>
      </c>
      <c r="E9" s="1">
        <f t="shared" si="1"/>
        <v>3852</v>
      </c>
      <c r="F9" s="1">
        <v>631</v>
      </c>
      <c r="G9" s="1">
        <v>1535</v>
      </c>
      <c r="H9" s="1">
        <v>1463</v>
      </c>
      <c r="I9" s="1">
        <v>223</v>
      </c>
    </row>
    <row r="10" spans="1:9" s="1" customFormat="1" ht="10.199999999999999" x14ac:dyDescent="0.2">
      <c r="A10" s="1" t="s">
        <v>99</v>
      </c>
      <c r="B10" s="1">
        <f t="shared" si="0"/>
        <v>1646</v>
      </c>
      <c r="C10" s="1">
        <v>83</v>
      </c>
      <c r="D10" s="1">
        <v>576</v>
      </c>
      <c r="E10" s="1">
        <f t="shared" si="1"/>
        <v>987</v>
      </c>
      <c r="F10" s="1">
        <v>84</v>
      </c>
      <c r="G10" s="1">
        <v>614</v>
      </c>
      <c r="H10" s="1">
        <v>255</v>
      </c>
      <c r="I10" s="1">
        <v>34</v>
      </c>
    </row>
    <row r="11" spans="1:9" s="1" customFormat="1" ht="10.199999999999999" x14ac:dyDescent="0.2">
      <c r="A11" s="1" t="s">
        <v>100</v>
      </c>
      <c r="B11" s="1">
        <f t="shared" si="0"/>
        <v>4720</v>
      </c>
      <c r="C11" s="1">
        <v>235</v>
      </c>
      <c r="D11" s="1">
        <v>1555</v>
      </c>
      <c r="E11" s="1">
        <f t="shared" si="1"/>
        <v>2930</v>
      </c>
      <c r="F11" s="1">
        <v>136</v>
      </c>
      <c r="G11" s="1">
        <v>1362</v>
      </c>
      <c r="H11" s="1">
        <v>1283</v>
      </c>
      <c r="I11" s="1">
        <v>149</v>
      </c>
    </row>
    <row r="12" spans="1:9" s="1" customFormat="1" ht="10.199999999999999" x14ac:dyDescent="0.2">
      <c r="A12" s="1" t="s">
        <v>101</v>
      </c>
      <c r="B12" s="1">
        <f t="shared" si="0"/>
        <v>1982</v>
      </c>
      <c r="C12" s="1">
        <v>426</v>
      </c>
      <c r="D12" s="1">
        <v>533</v>
      </c>
      <c r="E12" s="1">
        <f t="shared" si="1"/>
        <v>1023</v>
      </c>
      <c r="F12" s="1">
        <v>135</v>
      </c>
      <c r="G12" s="1">
        <v>552</v>
      </c>
      <c r="H12" s="1">
        <v>221</v>
      </c>
      <c r="I12" s="1">
        <v>115</v>
      </c>
    </row>
    <row r="13" spans="1:9" s="1" customFormat="1" ht="10.199999999999999" x14ac:dyDescent="0.2">
      <c r="A13" s="1" t="s">
        <v>102</v>
      </c>
      <c r="B13" s="1">
        <f t="shared" si="0"/>
        <v>1031</v>
      </c>
      <c r="C13" s="1">
        <v>90</v>
      </c>
      <c r="D13" s="1">
        <v>387</v>
      </c>
      <c r="E13" s="1">
        <f t="shared" si="1"/>
        <v>554</v>
      </c>
      <c r="F13" s="1">
        <v>46</v>
      </c>
      <c r="G13" s="1">
        <v>305</v>
      </c>
      <c r="H13" s="1">
        <v>161</v>
      </c>
      <c r="I13" s="1">
        <v>42</v>
      </c>
    </row>
    <row r="14" spans="1:9" s="1" customFormat="1" ht="10.199999999999999" x14ac:dyDescent="0.2">
      <c r="A14" s="1" t="s">
        <v>103</v>
      </c>
      <c r="B14" s="1">
        <f t="shared" si="0"/>
        <v>779</v>
      </c>
      <c r="C14" s="1">
        <v>67</v>
      </c>
      <c r="D14" s="1">
        <v>354</v>
      </c>
      <c r="E14" s="1">
        <f t="shared" si="1"/>
        <v>358</v>
      </c>
      <c r="F14" s="1">
        <v>35</v>
      </c>
      <c r="G14" s="1">
        <v>195</v>
      </c>
      <c r="H14" s="1">
        <v>103</v>
      </c>
      <c r="I14" s="1">
        <v>25</v>
      </c>
    </row>
    <row r="15" spans="1:9" s="1" customFormat="1" ht="10.199999999999999" x14ac:dyDescent="0.2">
      <c r="A15" s="1" t="s">
        <v>104</v>
      </c>
      <c r="B15" s="1">
        <f t="shared" si="0"/>
        <v>4688</v>
      </c>
      <c r="C15" s="1">
        <v>791</v>
      </c>
      <c r="D15" s="1">
        <v>1503</v>
      </c>
      <c r="E15" s="1">
        <f t="shared" si="1"/>
        <v>2394</v>
      </c>
      <c r="F15" s="1">
        <v>491</v>
      </c>
      <c r="G15" s="1">
        <v>1042</v>
      </c>
      <c r="H15" s="1">
        <v>659</v>
      </c>
      <c r="I15" s="1">
        <v>202</v>
      </c>
    </row>
    <row r="16" spans="1:9" s="1" customFormat="1" ht="10.199999999999999" x14ac:dyDescent="0.2">
      <c r="A16" s="1" t="s">
        <v>105</v>
      </c>
      <c r="B16" s="1">
        <f t="shared" si="0"/>
        <v>2458</v>
      </c>
      <c r="C16" s="1">
        <v>529</v>
      </c>
      <c r="D16" s="1">
        <v>549</v>
      </c>
      <c r="E16" s="1">
        <f t="shared" si="1"/>
        <v>1380</v>
      </c>
      <c r="F16" s="1">
        <v>245</v>
      </c>
      <c r="G16" s="1">
        <v>513</v>
      </c>
      <c r="H16" s="1">
        <v>402</v>
      </c>
      <c r="I16" s="1">
        <v>220</v>
      </c>
    </row>
    <row r="17" spans="1:9" s="1" customFormat="1" ht="10.199999999999999" x14ac:dyDescent="0.2">
      <c r="A17" s="1" t="s">
        <v>104</v>
      </c>
      <c r="B17" s="1">
        <f t="shared" si="0"/>
        <v>725</v>
      </c>
      <c r="C17" s="1">
        <v>187</v>
      </c>
      <c r="D17" s="1">
        <v>133</v>
      </c>
      <c r="E17" s="1">
        <f t="shared" si="1"/>
        <v>405</v>
      </c>
      <c r="F17" s="1">
        <v>60</v>
      </c>
      <c r="G17" s="1">
        <v>163</v>
      </c>
      <c r="H17" s="1">
        <v>130</v>
      </c>
      <c r="I17" s="1">
        <v>52</v>
      </c>
    </row>
    <row r="18" spans="1:9" s="1" customFormat="1" ht="10.199999999999999" x14ac:dyDescent="0.2">
      <c r="A18" s="1" t="s">
        <v>106</v>
      </c>
      <c r="B18" s="1">
        <f t="shared" si="0"/>
        <v>223</v>
      </c>
      <c r="C18" s="1">
        <v>42</v>
      </c>
      <c r="D18" s="1">
        <v>55</v>
      </c>
      <c r="E18" s="1">
        <f t="shared" si="1"/>
        <v>126</v>
      </c>
      <c r="F18" s="1">
        <v>23</v>
      </c>
      <c r="G18" s="1">
        <v>36</v>
      </c>
      <c r="H18" s="1">
        <v>37</v>
      </c>
      <c r="I18" s="1">
        <v>30</v>
      </c>
    </row>
    <row r="19" spans="1:9" s="1" customFormat="1" ht="10.199999999999999" x14ac:dyDescent="0.2">
      <c r="A19" s="1" t="s">
        <v>107</v>
      </c>
      <c r="B19" s="1">
        <f t="shared" si="0"/>
        <v>137</v>
      </c>
      <c r="C19" s="1">
        <v>21</v>
      </c>
      <c r="D19" s="1">
        <v>27</v>
      </c>
      <c r="E19" s="1">
        <f t="shared" si="1"/>
        <v>89</v>
      </c>
      <c r="F19" s="1">
        <v>23</v>
      </c>
      <c r="G19" s="1">
        <v>25</v>
      </c>
      <c r="H19" s="1">
        <v>29</v>
      </c>
      <c r="I19" s="1">
        <v>12</v>
      </c>
    </row>
    <row r="20" spans="1:9" s="1" customFormat="1" ht="10.199999999999999" x14ac:dyDescent="0.2">
      <c r="A20" s="1" t="s">
        <v>108</v>
      </c>
      <c r="B20" s="10">
        <f>SUM(B15:B19)*100/B6</f>
        <v>20.880793525964638</v>
      </c>
      <c r="C20" s="10">
        <v>33.9</v>
      </c>
      <c r="D20" s="10">
        <v>23.3</v>
      </c>
      <c r="E20" s="10">
        <f>SUM(E15:E19)*100/E6</f>
        <v>17.545120587765531</v>
      </c>
      <c r="F20" s="10">
        <v>26.6</v>
      </c>
      <c r="G20" s="10">
        <v>13.9</v>
      </c>
      <c r="H20" s="10">
        <v>17.100000000000001</v>
      </c>
      <c r="I20" s="10">
        <v>29.1</v>
      </c>
    </row>
    <row r="21" spans="1:9" s="1" customFormat="1" ht="10.199999999999999" x14ac:dyDescent="0.2"/>
    <row r="22" spans="1:9" s="1" customFormat="1" ht="10.199999999999999" x14ac:dyDescent="0.2">
      <c r="A22" s="1" t="s">
        <v>110</v>
      </c>
      <c r="B22" s="1">
        <f t="shared" ref="B22:I35" si="2">B6-B38</f>
        <v>19948</v>
      </c>
      <c r="C22" s="1">
        <f t="shared" si="2"/>
        <v>2300</v>
      </c>
      <c r="D22" s="1">
        <f t="shared" si="2"/>
        <v>5041</v>
      </c>
      <c r="E22" s="1">
        <f t="shared" si="2"/>
        <v>12607</v>
      </c>
      <c r="F22" s="1">
        <f t="shared" si="2"/>
        <v>1602</v>
      </c>
      <c r="G22" s="1">
        <f t="shared" si="2"/>
        <v>6381</v>
      </c>
      <c r="H22" s="1">
        <f t="shared" si="2"/>
        <v>3702</v>
      </c>
      <c r="I22" s="1">
        <f t="shared" si="2"/>
        <v>922</v>
      </c>
    </row>
    <row r="23" spans="1:9" s="1" customFormat="1" ht="10.199999999999999" x14ac:dyDescent="0.2">
      <c r="A23" s="1" t="s">
        <v>96</v>
      </c>
      <c r="B23" s="1">
        <f t="shared" si="2"/>
        <v>3219</v>
      </c>
      <c r="C23" s="1">
        <f t="shared" si="2"/>
        <v>129</v>
      </c>
      <c r="D23" s="1">
        <f t="shared" si="2"/>
        <v>548</v>
      </c>
      <c r="E23" s="1">
        <f t="shared" si="2"/>
        <v>2542</v>
      </c>
      <c r="F23" s="1">
        <f t="shared" si="2"/>
        <v>254</v>
      </c>
      <c r="G23" s="1">
        <f t="shared" si="2"/>
        <v>1868</v>
      </c>
      <c r="H23" s="1">
        <f t="shared" si="2"/>
        <v>316</v>
      </c>
      <c r="I23" s="1">
        <f t="shared" si="2"/>
        <v>104</v>
      </c>
    </row>
    <row r="24" spans="1:9" s="1" customFormat="1" ht="10.199999999999999" x14ac:dyDescent="0.2">
      <c r="A24" s="1" t="s">
        <v>97</v>
      </c>
      <c r="B24" s="1">
        <f t="shared" si="2"/>
        <v>2838</v>
      </c>
      <c r="C24" s="1">
        <f t="shared" si="2"/>
        <v>303</v>
      </c>
      <c r="D24" s="1">
        <f t="shared" si="2"/>
        <v>547</v>
      </c>
      <c r="E24" s="1">
        <f t="shared" si="2"/>
        <v>1988</v>
      </c>
      <c r="F24" s="1">
        <f t="shared" si="2"/>
        <v>178</v>
      </c>
      <c r="G24" s="1">
        <f t="shared" si="2"/>
        <v>885</v>
      </c>
      <c r="H24" s="1">
        <f t="shared" si="2"/>
        <v>740</v>
      </c>
      <c r="I24" s="1">
        <f t="shared" si="2"/>
        <v>185</v>
      </c>
    </row>
    <row r="25" spans="1:9" s="1" customFormat="1" ht="10.199999999999999" x14ac:dyDescent="0.2">
      <c r="A25" s="1" t="s">
        <v>98</v>
      </c>
      <c r="B25" s="1">
        <f t="shared" si="2"/>
        <v>2906</v>
      </c>
      <c r="C25" s="1">
        <f t="shared" si="2"/>
        <v>500</v>
      </c>
      <c r="D25" s="1">
        <f t="shared" si="2"/>
        <v>629</v>
      </c>
      <c r="E25" s="1">
        <f t="shared" si="2"/>
        <v>1777</v>
      </c>
      <c r="F25" s="1">
        <f t="shared" si="2"/>
        <v>310</v>
      </c>
      <c r="G25" s="1">
        <f t="shared" si="2"/>
        <v>663</v>
      </c>
      <c r="H25" s="1">
        <f t="shared" si="2"/>
        <v>711</v>
      </c>
      <c r="I25" s="1">
        <f t="shared" si="2"/>
        <v>93</v>
      </c>
    </row>
    <row r="26" spans="1:9" s="1" customFormat="1" ht="10.199999999999999" x14ac:dyDescent="0.2">
      <c r="A26" s="1" t="s">
        <v>99</v>
      </c>
      <c r="B26" s="1">
        <f t="shared" si="2"/>
        <v>799</v>
      </c>
      <c r="C26" s="1">
        <f t="shared" si="2"/>
        <v>47</v>
      </c>
      <c r="D26" s="1">
        <f t="shared" si="2"/>
        <v>258</v>
      </c>
      <c r="E26" s="1">
        <f t="shared" si="2"/>
        <v>494</v>
      </c>
      <c r="F26" s="1">
        <f t="shared" si="2"/>
        <v>41</v>
      </c>
      <c r="G26" s="1">
        <f t="shared" si="2"/>
        <v>319</v>
      </c>
      <c r="H26" s="1">
        <f t="shared" si="2"/>
        <v>120</v>
      </c>
      <c r="I26" s="1">
        <f t="shared" si="2"/>
        <v>14</v>
      </c>
    </row>
    <row r="27" spans="1:9" s="1" customFormat="1" ht="10.199999999999999" x14ac:dyDescent="0.2">
      <c r="A27" s="1" t="s">
        <v>100</v>
      </c>
      <c r="B27" s="1">
        <f t="shared" si="2"/>
        <v>2249</v>
      </c>
      <c r="C27" s="1">
        <f t="shared" si="2"/>
        <v>103</v>
      </c>
      <c r="D27" s="1">
        <f t="shared" si="2"/>
        <v>748</v>
      </c>
      <c r="E27" s="1">
        <f t="shared" si="2"/>
        <v>1398</v>
      </c>
      <c r="F27" s="1">
        <f t="shared" si="2"/>
        <v>59</v>
      </c>
      <c r="G27" s="1">
        <f t="shared" si="2"/>
        <v>663</v>
      </c>
      <c r="H27" s="1">
        <f t="shared" si="2"/>
        <v>635</v>
      </c>
      <c r="I27" s="1">
        <f t="shared" si="2"/>
        <v>41</v>
      </c>
    </row>
    <row r="28" spans="1:9" s="1" customFormat="1" ht="10.199999999999999" x14ac:dyDescent="0.2">
      <c r="A28" s="1" t="s">
        <v>101</v>
      </c>
      <c r="B28" s="1">
        <f t="shared" si="2"/>
        <v>1163</v>
      </c>
      <c r="C28" s="1">
        <f t="shared" si="2"/>
        <v>217</v>
      </c>
      <c r="D28" s="1">
        <f t="shared" si="2"/>
        <v>322</v>
      </c>
      <c r="E28" s="1">
        <f t="shared" si="2"/>
        <v>624</v>
      </c>
      <c r="F28" s="1">
        <f t="shared" si="2"/>
        <v>87</v>
      </c>
      <c r="G28" s="1">
        <f t="shared" si="2"/>
        <v>353</v>
      </c>
      <c r="H28" s="1">
        <f t="shared" si="2"/>
        <v>120</v>
      </c>
      <c r="I28" s="1">
        <f t="shared" si="2"/>
        <v>64</v>
      </c>
    </row>
    <row r="29" spans="1:9" s="1" customFormat="1" ht="10.199999999999999" x14ac:dyDescent="0.2">
      <c r="A29" s="1" t="s">
        <v>102</v>
      </c>
      <c r="B29" s="1">
        <f t="shared" si="2"/>
        <v>638</v>
      </c>
      <c r="C29" s="1">
        <f t="shared" si="2"/>
        <v>61</v>
      </c>
      <c r="D29" s="1">
        <f t="shared" si="2"/>
        <v>212</v>
      </c>
      <c r="E29" s="1">
        <f t="shared" si="2"/>
        <v>365</v>
      </c>
      <c r="F29" s="1">
        <f t="shared" si="2"/>
        <v>29</v>
      </c>
      <c r="G29" s="1">
        <f t="shared" si="2"/>
        <v>227</v>
      </c>
      <c r="H29" s="1">
        <f t="shared" si="2"/>
        <v>89</v>
      </c>
      <c r="I29" s="1">
        <f t="shared" si="2"/>
        <v>20</v>
      </c>
    </row>
    <row r="30" spans="1:9" s="1" customFormat="1" ht="10.199999999999999" x14ac:dyDescent="0.2">
      <c r="A30" s="1" t="s">
        <v>103</v>
      </c>
      <c r="B30" s="1">
        <f t="shared" si="2"/>
        <v>477</v>
      </c>
      <c r="C30" s="1">
        <f t="shared" si="2"/>
        <v>37</v>
      </c>
      <c r="D30" s="1">
        <f t="shared" si="2"/>
        <v>204</v>
      </c>
      <c r="E30" s="1">
        <f t="shared" si="2"/>
        <v>236</v>
      </c>
      <c r="F30" s="1">
        <f t="shared" si="2"/>
        <v>23</v>
      </c>
      <c r="G30" s="1">
        <f t="shared" si="2"/>
        <v>141</v>
      </c>
      <c r="H30" s="1">
        <f t="shared" si="2"/>
        <v>58</v>
      </c>
      <c r="I30" s="1">
        <f t="shared" si="2"/>
        <v>14</v>
      </c>
    </row>
    <row r="31" spans="1:9" s="1" customFormat="1" ht="10.199999999999999" x14ac:dyDescent="0.2">
      <c r="A31" s="1" t="s">
        <v>104</v>
      </c>
      <c r="B31" s="1">
        <f t="shared" si="2"/>
        <v>3030</v>
      </c>
      <c r="C31" s="1">
        <f t="shared" si="2"/>
        <v>434</v>
      </c>
      <c r="D31" s="1">
        <f t="shared" si="2"/>
        <v>985</v>
      </c>
      <c r="E31" s="1">
        <f t="shared" si="2"/>
        <v>1611</v>
      </c>
      <c r="F31" s="1">
        <f t="shared" si="2"/>
        <v>348</v>
      </c>
      <c r="G31" s="1">
        <f t="shared" si="2"/>
        <v>695</v>
      </c>
      <c r="H31" s="1">
        <f t="shared" si="2"/>
        <v>448</v>
      </c>
      <c r="I31" s="1">
        <f t="shared" si="2"/>
        <v>120</v>
      </c>
    </row>
    <row r="32" spans="1:9" s="1" customFormat="1" ht="10.199999999999999" x14ac:dyDescent="0.2">
      <c r="A32" s="1" t="s">
        <v>105</v>
      </c>
      <c r="B32" s="1">
        <f t="shared" si="2"/>
        <v>1835</v>
      </c>
      <c r="C32" s="1">
        <f t="shared" si="2"/>
        <v>312</v>
      </c>
      <c r="D32" s="1">
        <f t="shared" si="2"/>
        <v>428</v>
      </c>
      <c r="E32" s="1">
        <f t="shared" si="2"/>
        <v>1095</v>
      </c>
      <c r="F32" s="1">
        <f t="shared" si="2"/>
        <v>200</v>
      </c>
      <c r="G32" s="1">
        <f t="shared" si="2"/>
        <v>393</v>
      </c>
      <c r="H32" s="1">
        <f t="shared" si="2"/>
        <v>314</v>
      </c>
      <c r="I32" s="1">
        <f t="shared" si="2"/>
        <v>188</v>
      </c>
    </row>
    <row r="33" spans="1:9" s="1" customFormat="1" ht="10.199999999999999" x14ac:dyDescent="0.2">
      <c r="A33" s="1" t="s">
        <v>104</v>
      </c>
      <c r="B33" s="1">
        <f t="shared" si="2"/>
        <v>535</v>
      </c>
      <c r="C33" s="1">
        <f t="shared" si="2"/>
        <v>114</v>
      </c>
      <c r="D33" s="1">
        <f t="shared" si="2"/>
        <v>104</v>
      </c>
      <c r="E33" s="1">
        <f t="shared" si="2"/>
        <v>317</v>
      </c>
      <c r="F33" s="1">
        <f t="shared" si="2"/>
        <v>38</v>
      </c>
      <c r="G33" s="1">
        <f t="shared" si="2"/>
        <v>128</v>
      </c>
      <c r="H33" s="1">
        <f t="shared" si="2"/>
        <v>105</v>
      </c>
      <c r="I33" s="1">
        <f t="shared" si="2"/>
        <v>46</v>
      </c>
    </row>
    <row r="34" spans="1:9" s="1" customFormat="1" ht="10.199999999999999" x14ac:dyDescent="0.2">
      <c r="A34" s="1" t="s">
        <v>106</v>
      </c>
      <c r="B34" s="1">
        <f t="shared" si="2"/>
        <v>163</v>
      </c>
      <c r="C34" s="1">
        <f t="shared" si="2"/>
        <v>28</v>
      </c>
      <c r="D34" s="1">
        <f t="shared" si="2"/>
        <v>38</v>
      </c>
      <c r="E34" s="1">
        <f t="shared" si="2"/>
        <v>97</v>
      </c>
      <c r="F34" s="1">
        <f t="shared" si="2"/>
        <v>17</v>
      </c>
      <c r="G34" s="1">
        <f t="shared" si="2"/>
        <v>29</v>
      </c>
      <c r="H34" s="1">
        <f t="shared" si="2"/>
        <v>29</v>
      </c>
      <c r="I34" s="1">
        <f t="shared" si="2"/>
        <v>22</v>
      </c>
    </row>
    <row r="35" spans="1:9" s="1" customFormat="1" ht="10.199999999999999" x14ac:dyDescent="0.2">
      <c r="A35" s="1" t="s">
        <v>107</v>
      </c>
      <c r="B35" s="1">
        <f t="shared" si="2"/>
        <v>96</v>
      </c>
      <c r="C35" s="1">
        <f t="shared" si="2"/>
        <v>15</v>
      </c>
      <c r="D35" s="1">
        <f t="shared" si="2"/>
        <v>18</v>
      </c>
      <c r="E35" s="1">
        <f t="shared" si="2"/>
        <v>63</v>
      </c>
      <c r="F35" s="1">
        <f t="shared" si="2"/>
        <v>18</v>
      </c>
      <c r="G35" s="1">
        <f t="shared" si="2"/>
        <v>17</v>
      </c>
      <c r="H35" s="1">
        <f t="shared" si="2"/>
        <v>17</v>
      </c>
      <c r="I35" s="1">
        <f t="shared" si="2"/>
        <v>11</v>
      </c>
    </row>
    <row r="36" spans="1:9" s="1" customFormat="1" ht="10.199999999999999" x14ac:dyDescent="0.2">
      <c r="A36" s="1" t="s">
        <v>108</v>
      </c>
      <c r="B36" s="10">
        <f t="shared" ref="B36:I36" si="3">SUM(B31:B35)*100/B22</f>
        <v>28.368758772809304</v>
      </c>
      <c r="C36" s="10">
        <f t="shared" si="3"/>
        <v>39.260869565217391</v>
      </c>
      <c r="D36" s="10">
        <f t="shared" si="3"/>
        <v>31.204126165443366</v>
      </c>
      <c r="E36" s="10">
        <f t="shared" si="3"/>
        <v>25.24787816292536</v>
      </c>
      <c r="F36" s="10">
        <f t="shared" si="3"/>
        <v>38.764044943820224</v>
      </c>
      <c r="G36" s="10">
        <f t="shared" si="3"/>
        <v>19.77746434728099</v>
      </c>
      <c r="H36" s="10">
        <f t="shared" si="3"/>
        <v>24.662344678552135</v>
      </c>
      <c r="I36" s="10">
        <f t="shared" si="3"/>
        <v>41.973969631236443</v>
      </c>
    </row>
    <row r="37" spans="1:9" s="1" customFormat="1" ht="10.199999999999999" x14ac:dyDescent="0.2"/>
    <row r="38" spans="1:9" s="1" customFormat="1" ht="10.199999999999999" x14ac:dyDescent="0.2">
      <c r="A38" s="1" t="s">
        <v>109</v>
      </c>
      <c r="B38" s="1">
        <f t="shared" ref="B38:B51" si="4">C38+D38+E38</f>
        <v>19471</v>
      </c>
      <c r="C38" s="1">
        <f>SUM(C39:C51)</f>
        <v>2336</v>
      </c>
      <c r="D38" s="1">
        <f>SUM(D39:D51)</f>
        <v>4698</v>
      </c>
      <c r="E38" s="1">
        <f t="shared" ref="E38:E51" si="5">SUM(F38:I38)</f>
        <v>12437</v>
      </c>
      <c r="F38" s="1">
        <f>SUM(F39:F51)</f>
        <v>1560</v>
      </c>
      <c r="G38" s="1">
        <f>SUM(G39:G51)</f>
        <v>6373</v>
      </c>
      <c r="H38" s="1">
        <f>SUM(H39:H51)</f>
        <v>3653</v>
      </c>
      <c r="I38" s="1">
        <f>SUM(I39:I51)</f>
        <v>851</v>
      </c>
    </row>
    <row r="39" spans="1:9" s="1" customFormat="1" ht="10.199999999999999" x14ac:dyDescent="0.2">
      <c r="A39" s="1" t="s">
        <v>96</v>
      </c>
      <c r="B39" s="1">
        <f t="shared" si="4"/>
        <v>4669</v>
      </c>
      <c r="C39" s="1">
        <v>211</v>
      </c>
      <c r="D39" s="1">
        <v>789</v>
      </c>
      <c r="E39" s="1">
        <f t="shared" si="5"/>
        <v>3669</v>
      </c>
      <c r="F39" s="1">
        <v>520</v>
      </c>
      <c r="G39" s="1">
        <v>2547</v>
      </c>
      <c r="H39" s="1">
        <v>477</v>
      </c>
      <c r="I39" s="1">
        <v>125</v>
      </c>
    </row>
    <row r="40" spans="1:9" s="1" customFormat="1" ht="10.199999999999999" x14ac:dyDescent="0.2">
      <c r="A40" s="1" t="s">
        <v>97</v>
      </c>
      <c r="B40" s="1">
        <f t="shared" si="4"/>
        <v>4061</v>
      </c>
      <c r="C40" s="1">
        <v>581</v>
      </c>
      <c r="D40" s="1">
        <v>733</v>
      </c>
      <c r="E40" s="1">
        <f t="shared" si="5"/>
        <v>2747</v>
      </c>
      <c r="F40" s="1">
        <v>301</v>
      </c>
      <c r="G40" s="1">
        <v>1112</v>
      </c>
      <c r="H40" s="1">
        <v>1079</v>
      </c>
      <c r="I40" s="1">
        <v>255</v>
      </c>
    </row>
    <row r="41" spans="1:9" s="1" customFormat="1" ht="10.199999999999999" x14ac:dyDescent="0.2">
      <c r="A41" s="1" t="s">
        <v>98</v>
      </c>
      <c r="B41" s="1">
        <f t="shared" si="4"/>
        <v>3337</v>
      </c>
      <c r="C41" s="1">
        <v>441</v>
      </c>
      <c r="D41" s="1">
        <v>821</v>
      </c>
      <c r="E41" s="1">
        <f t="shared" si="5"/>
        <v>2075</v>
      </c>
      <c r="F41" s="1">
        <v>321</v>
      </c>
      <c r="G41" s="1">
        <v>872</v>
      </c>
      <c r="H41" s="1">
        <v>752</v>
      </c>
      <c r="I41" s="1">
        <v>130</v>
      </c>
    </row>
    <row r="42" spans="1:9" s="1" customFormat="1" ht="10.199999999999999" x14ac:dyDescent="0.2">
      <c r="A42" s="1" t="s">
        <v>99</v>
      </c>
      <c r="B42" s="1">
        <f t="shared" si="4"/>
        <v>847</v>
      </c>
      <c r="C42" s="1">
        <v>36</v>
      </c>
      <c r="D42" s="1">
        <v>318</v>
      </c>
      <c r="E42" s="1">
        <f t="shared" si="5"/>
        <v>493</v>
      </c>
      <c r="F42" s="1">
        <v>43</v>
      </c>
      <c r="G42" s="1">
        <v>295</v>
      </c>
      <c r="H42" s="1">
        <v>135</v>
      </c>
      <c r="I42" s="1">
        <v>20</v>
      </c>
    </row>
    <row r="43" spans="1:9" s="1" customFormat="1" ht="10.199999999999999" x14ac:dyDescent="0.2">
      <c r="A43" s="1" t="s">
        <v>100</v>
      </c>
      <c r="B43" s="1">
        <f t="shared" si="4"/>
        <v>2471</v>
      </c>
      <c r="C43" s="1">
        <v>132</v>
      </c>
      <c r="D43" s="1">
        <v>807</v>
      </c>
      <c r="E43" s="1">
        <f t="shared" si="5"/>
        <v>1532</v>
      </c>
      <c r="F43" s="1">
        <v>77</v>
      </c>
      <c r="G43" s="1">
        <v>699</v>
      </c>
      <c r="H43" s="1">
        <v>648</v>
      </c>
      <c r="I43" s="1">
        <v>108</v>
      </c>
    </row>
    <row r="44" spans="1:9" s="1" customFormat="1" ht="10.199999999999999" x14ac:dyDescent="0.2">
      <c r="A44" s="1" t="s">
        <v>101</v>
      </c>
      <c r="B44" s="1">
        <f t="shared" si="4"/>
        <v>819</v>
      </c>
      <c r="C44" s="1">
        <v>209</v>
      </c>
      <c r="D44" s="1">
        <v>211</v>
      </c>
      <c r="E44" s="1">
        <f t="shared" si="5"/>
        <v>399</v>
      </c>
      <c r="F44" s="1">
        <v>48</v>
      </c>
      <c r="G44" s="1">
        <v>199</v>
      </c>
      <c r="H44" s="1">
        <v>101</v>
      </c>
      <c r="I44" s="1">
        <v>51</v>
      </c>
    </row>
    <row r="45" spans="1:9" s="1" customFormat="1" ht="10.199999999999999" x14ac:dyDescent="0.2">
      <c r="A45" s="1" t="s">
        <v>102</v>
      </c>
      <c r="B45" s="1">
        <f t="shared" si="4"/>
        <v>393</v>
      </c>
      <c r="C45" s="1">
        <v>29</v>
      </c>
      <c r="D45" s="1">
        <v>175</v>
      </c>
      <c r="E45" s="1">
        <f t="shared" si="5"/>
        <v>189</v>
      </c>
      <c r="F45" s="1">
        <v>17</v>
      </c>
      <c r="G45" s="1">
        <v>78</v>
      </c>
      <c r="H45" s="1">
        <v>72</v>
      </c>
      <c r="I45" s="1">
        <v>22</v>
      </c>
    </row>
    <row r="46" spans="1:9" s="1" customFormat="1" ht="10.199999999999999" x14ac:dyDescent="0.2">
      <c r="A46" s="1" t="s">
        <v>103</v>
      </c>
      <c r="B46" s="1">
        <f t="shared" si="4"/>
        <v>302</v>
      </c>
      <c r="C46" s="1">
        <v>30</v>
      </c>
      <c r="D46" s="1">
        <v>150</v>
      </c>
      <c r="E46" s="1">
        <f t="shared" si="5"/>
        <v>122</v>
      </c>
      <c r="F46" s="1">
        <v>12</v>
      </c>
      <c r="G46" s="1">
        <v>54</v>
      </c>
      <c r="H46" s="1">
        <v>45</v>
      </c>
      <c r="I46" s="1">
        <v>11</v>
      </c>
    </row>
    <row r="47" spans="1:9" s="1" customFormat="1" ht="10.199999999999999" x14ac:dyDescent="0.2">
      <c r="A47" s="1" t="s">
        <v>104</v>
      </c>
      <c r="B47" s="1">
        <f t="shared" si="4"/>
        <v>1658</v>
      </c>
      <c r="C47" s="1">
        <v>357</v>
      </c>
      <c r="D47" s="1">
        <v>518</v>
      </c>
      <c r="E47" s="1">
        <f t="shared" si="5"/>
        <v>783</v>
      </c>
      <c r="F47" s="1">
        <v>143</v>
      </c>
      <c r="G47" s="1">
        <v>347</v>
      </c>
      <c r="H47" s="1">
        <v>211</v>
      </c>
      <c r="I47" s="1">
        <v>82</v>
      </c>
    </row>
    <row r="48" spans="1:9" s="1" customFormat="1" ht="10.199999999999999" x14ac:dyDescent="0.2">
      <c r="A48" s="1" t="s">
        <v>105</v>
      </c>
      <c r="B48" s="1">
        <f t="shared" si="4"/>
        <v>623</v>
      </c>
      <c r="C48" s="1">
        <v>217</v>
      </c>
      <c r="D48" s="1">
        <v>121</v>
      </c>
      <c r="E48" s="1">
        <f t="shared" si="5"/>
        <v>285</v>
      </c>
      <c r="F48" s="1">
        <v>45</v>
      </c>
      <c r="G48" s="1">
        <v>120</v>
      </c>
      <c r="H48" s="1">
        <v>88</v>
      </c>
      <c r="I48" s="1">
        <v>32</v>
      </c>
    </row>
    <row r="49" spans="1:9" s="1" customFormat="1" ht="10.199999999999999" x14ac:dyDescent="0.2">
      <c r="A49" s="1" t="s">
        <v>104</v>
      </c>
      <c r="B49" s="1">
        <f t="shared" si="4"/>
        <v>190</v>
      </c>
      <c r="C49" s="1">
        <v>73</v>
      </c>
      <c r="D49" s="1">
        <v>29</v>
      </c>
      <c r="E49" s="1">
        <f t="shared" si="5"/>
        <v>88</v>
      </c>
      <c r="F49" s="1">
        <v>22</v>
      </c>
      <c r="G49" s="1">
        <v>35</v>
      </c>
      <c r="H49" s="1">
        <v>25</v>
      </c>
      <c r="I49" s="1">
        <v>6</v>
      </c>
    </row>
    <row r="50" spans="1:9" s="1" customFormat="1" ht="10.199999999999999" x14ac:dyDescent="0.2">
      <c r="A50" s="1" t="s">
        <v>106</v>
      </c>
      <c r="B50" s="1">
        <f t="shared" si="4"/>
        <v>60</v>
      </c>
      <c r="C50" s="1">
        <v>14</v>
      </c>
      <c r="D50" s="1">
        <v>17</v>
      </c>
      <c r="E50" s="1">
        <f t="shared" si="5"/>
        <v>29</v>
      </c>
      <c r="F50" s="1">
        <v>6</v>
      </c>
      <c r="G50" s="1">
        <v>7</v>
      </c>
      <c r="H50" s="1">
        <v>8</v>
      </c>
      <c r="I50" s="1">
        <v>8</v>
      </c>
    </row>
    <row r="51" spans="1:9" s="1" customFormat="1" ht="10.199999999999999" x14ac:dyDescent="0.2">
      <c r="A51" s="1" t="s">
        <v>107</v>
      </c>
      <c r="B51" s="1">
        <f t="shared" si="4"/>
        <v>41</v>
      </c>
      <c r="C51" s="1">
        <v>6</v>
      </c>
      <c r="D51" s="1">
        <v>9</v>
      </c>
      <c r="E51" s="1">
        <f t="shared" si="5"/>
        <v>26</v>
      </c>
      <c r="F51" s="1">
        <v>5</v>
      </c>
      <c r="G51" s="1">
        <v>8</v>
      </c>
      <c r="H51" s="1">
        <v>12</v>
      </c>
      <c r="I51" s="1">
        <v>1</v>
      </c>
    </row>
    <row r="52" spans="1:9" s="1" customFormat="1" ht="10.199999999999999" x14ac:dyDescent="0.2">
      <c r="A52" s="1" t="s">
        <v>108</v>
      </c>
      <c r="B52" s="10">
        <f>SUM(B47:B51)*100/B38</f>
        <v>13.209388321092908</v>
      </c>
      <c r="C52" s="10">
        <v>28.6</v>
      </c>
      <c r="D52" s="10">
        <v>14.8</v>
      </c>
      <c r="E52" s="10">
        <f>SUM(E47:E51)*100/E38</f>
        <v>9.7370748572806942</v>
      </c>
      <c r="F52" s="10">
        <v>14.2</v>
      </c>
      <c r="G52" s="10">
        <v>8.1</v>
      </c>
      <c r="H52" s="10">
        <v>9.4</v>
      </c>
      <c r="I52" s="10">
        <v>15.2</v>
      </c>
    </row>
    <row r="53" spans="1:9" s="1" customFormat="1" ht="10.199999999999999" x14ac:dyDescent="0.2"/>
    <row r="54" spans="1:9" s="1" customFormat="1" ht="10.199999999999999" x14ac:dyDescent="0.2">
      <c r="A54" s="1" t="s">
        <v>111</v>
      </c>
    </row>
    <row r="55" spans="1:9" s="1" customFormat="1" ht="10.199999999999999" x14ac:dyDescent="0.2"/>
    <row r="56" spans="1:9" s="1" customFormat="1" ht="10.199999999999999" x14ac:dyDescent="0.2">
      <c r="A56" s="1" t="s">
        <v>112</v>
      </c>
      <c r="B56" s="1">
        <f t="shared" ref="B56:B62" si="6">C56+D56+E56</f>
        <v>55027</v>
      </c>
      <c r="C56" s="1">
        <v>6322</v>
      </c>
      <c r="D56" s="1">
        <v>13695</v>
      </c>
      <c r="E56" s="1">
        <f t="shared" ref="E56:E62" si="7">SUM(F56:I56)</f>
        <v>35010</v>
      </c>
      <c r="F56" s="1">
        <v>4071</v>
      </c>
      <c r="G56" s="1">
        <v>17938</v>
      </c>
      <c r="H56" s="1">
        <v>10445</v>
      </c>
      <c r="I56" s="1">
        <v>2556</v>
      </c>
    </row>
    <row r="57" spans="1:9" s="1" customFormat="1" ht="10.199999999999999" x14ac:dyDescent="0.2">
      <c r="A57" s="1" t="s">
        <v>113</v>
      </c>
      <c r="B57" s="1">
        <f t="shared" si="6"/>
        <v>4777</v>
      </c>
      <c r="C57" s="1">
        <v>1063</v>
      </c>
      <c r="D57" s="1">
        <v>1184</v>
      </c>
      <c r="E57" s="1">
        <f t="shared" si="7"/>
        <v>2530</v>
      </c>
      <c r="F57" s="1">
        <v>434</v>
      </c>
      <c r="G57" s="1">
        <v>903</v>
      </c>
      <c r="H57" s="1">
        <v>806</v>
      </c>
      <c r="I57" s="1">
        <v>387</v>
      </c>
    </row>
    <row r="58" spans="1:9" s="1" customFormat="1" ht="10.199999999999999" x14ac:dyDescent="0.2">
      <c r="A58" s="1" t="s">
        <v>114</v>
      </c>
      <c r="B58" s="1">
        <f t="shared" si="6"/>
        <v>1144</v>
      </c>
      <c r="C58" s="1">
        <v>229</v>
      </c>
      <c r="D58" s="1">
        <v>230</v>
      </c>
      <c r="E58" s="1">
        <f t="shared" si="7"/>
        <v>685</v>
      </c>
      <c r="F58" s="1">
        <v>113</v>
      </c>
      <c r="G58" s="1">
        <v>153</v>
      </c>
      <c r="H58" s="1">
        <v>240</v>
      </c>
      <c r="I58" s="1">
        <v>179</v>
      </c>
    </row>
    <row r="59" spans="1:9" s="1" customFormat="1" ht="10.199999999999999" x14ac:dyDescent="0.2">
      <c r="A59" s="1" t="s">
        <v>115</v>
      </c>
      <c r="B59" s="1">
        <f t="shared" si="6"/>
        <v>843</v>
      </c>
      <c r="C59" s="1">
        <v>160</v>
      </c>
      <c r="D59" s="1">
        <v>256</v>
      </c>
      <c r="E59" s="1">
        <f t="shared" si="7"/>
        <v>427</v>
      </c>
      <c r="F59" s="1">
        <v>35</v>
      </c>
      <c r="G59" s="1">
        <v>186</v>
      </c>
      <c r="H59" s="1">
        <v>130</v>
      </c>
      <c r="I59" s="1">
        <v>76</v>
      </c>
    </row>
    <row r="60" spans="1:9" s="1" customFormat="1" ht="10.199999999999999" x14ac:dyDescent="0.2">
      <c r="A60" s="1" t="s">
        <v>116</v>
      </c>
      <c r="B60" s="1">
        <f t="shared" si="6"/>
        <v>1452</v>
      </c>
      <c r="C60" s="1">
        <v>322</v>
      </c>
      <c r="D60" s="1">
        <v>362</v>
      </c>
      <c r="E60" s="1">
        <f t="shared" si="7"/>
        <v>768</v>
      </c>
      <c r="F60" s="1">
        <v>165</v>
      </c>
      <c r="G60" s="1">
        <v>268</v>
      </c>
      <c r="H60" s="1">
        <v>246</v>
      </c>
      <c r="I60" s="1">
        <v>89</v>
      </c>
    </row>
    <row r="61" spans="1:9" s="1" customFormat="1" ht="10.199999999999999" x14ac:dyDescent="0.2">
      <c r="A61" s="1" t="s">
        <v>117</v>
      </c>
      <c r="B61" s="1">
        <f t="shared" si="6"/>
        <v>400</v>
      </c>
      <c r="C61" s="1">
        <v>75</v>
      </c>
      <c r="D61" s="1">
        <v>132</v>
      </c>
      <c r="E61" s="1">
        <f t="shared" si="7"/>
        <v>193</v>
      </c>
      <c r="F61" s="1">
        <v>35</v>
      </c>
      <c r="G61" s="1">
        <v>87</v>
      </c>
      <c r="H61" s="1">
        <v>47</v>
      </c>
      <c r="I61" s="1">
        <v>24</v>
      </c>
    </row>
    <row r="62" spans="1:9" s="1" customFormat="1" ht="10.199999999999999" x14ac:dyDescent="0.2">
      <c r="A62" s="1" t="s">
        <v>118</v>
      </c>
      <c r="B62" s="1">
        <f t="shared" si="6"/>
        <v>936</v>
      </c>
      <c r="C62" s="1">
        <v>277</v>
      </c>
      <c r="D62" s="1">
        <v>204</v>
      </c>
      <c r="E62" s="1">
        <f t="shared" si="7"/>
        <v>455</v>
      </c>
      <c r="F62" s="1">
        <v>86</v>
      </c>
      <c r="G62" s="1">
        <v>207</v>
      </c>
      <c r="H62" s="1">
        <v>143</v>
      </c>
      <c r="I62" s="1">
        <v>19</v>
      </c>
    </row>
    <row r="63" spans="1:9" s="1" customFormat="1" ht="10.199999999999999" x14ac:dyDescent="0.2">
      <c r="A63" s="16" t="s">
        <v>280</v>
      </c>
      <c r="B63" s="16"/>
      <c r="C63" s="16"/>
      <c r="D63" s="16"/>
      <c r="E63" s="16"/>
      <c r="F63" s="16"/>
      <c r="G63" s="16"/>
      <c r="H63" s="16"/>
      <c r="I63" s="16"/>
    </row>
  </sheetData>
  <mergeCells count="2">
    <mergeCell ref="E2:I2"/>
    <mergeCell ref="A63:I6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Table of Contents</vt:lpstr>
      <vt:lpstr>TTPI 1980 Age</vt:lpstr>
      <vt:lpstr>HH and Marital</vt:lpstr>
      <vt:lpstr>Birthplace</vt:lpstr>
      <vt:lpstr>Parents' birthplaces</vt:lpstr>
      <vt:lpstr>Ethnicity and Language</vt:lpstr>
      <vt:lpstr>Residence in 1975</vt:lpstr>
      <vt:lpstr>Schooling</vt:lpstr>
      <vt:lpstr>Educa Attn</vt:lpstr>
      <vt:lpstr>Year of Entry</vt:lpstr>
      <vt:lpstr>LFP &amp; COW</vt:lpstr>
      <vt:lpstr>Occupation</vt:lpstr>
      <vt:lpstr>Industry</vt:lpstr>
      <vt:lpstr>LFP 1979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1980 Yap</dc:title>
  <dc:creator>Michael Levin</dc:creator>
  <cp:keywords>1980 Yap;1980 Statistics;Yap</cp:keywords>
  <cp:lastModifiedBy>Brad</cp:lastModifiedBy>
  <dcterms:created xsi:type="dcterms:W3CDTF">2018-04-16T20:28:46Z</dcterms:created>
  <dcterms:modified xsi:type="dcterms:W3CDTF">2020-06-21T12:04:36Z</dcterms:modified>
</cp:coreProperties>
</file>