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4.xml" ContentType="application/vnd.openxmlformats-officedocument.drawing+xml"/>
  <Override PartName="/xl/charts/chart12.xml" ContentType="application/vnd.openxmlformats-officedocument.drawingml.chart+xml"/>
  <Override PartName="/xl/drawings/drawing5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6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7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8.xml" ContentType="application/vnd.openxmlformats-officedocument.drawing+xml"/>
  <Override PartName="/xl/charts/chart27.xml" ContentType="application/vnd.openxmlformats-officedocument.drawingml.chart+xml"/>
  <Override PartName="/xl/drawings/drawing9.xml" ContentType="application/vnd.openxmlformats-officedocument.drawing+xml"/>
  <Override PartName="/xl/charts/chart28.xml" ContentType="application/vnd.openxmlformats-officedocument.drawingml.chart+xml"/>
  <Override PartName="/xl/drawings/drawing10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11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12.xml" ContentType="application/vnd.openxmlformats-officedocument.drawing+xml"/>
  <Override PartName="/xl/charts/chart36.xml" ContentType="application/vnd.openxmlformats-officedocument.drawingml.chart+xml"/>
  <Override PartName="/xl/drawings/drawing1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14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15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16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17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18.xml" ContentType="application/vnd.openxmlformats-officedocument.drawing+xml"/>
  <Override PartName="/xl/charts/chart54.xml" ContentType="application/vnd.openxmlformats-officedocument.drawingml.chart+xml"/>
  <Override PartName="/xl/drawings/drawing19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drawings/drawing20.xml" ContentType="application/vnd.openxmlformats-officedocument.drawing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21.xml" ContentType="application/vnd.openxmlformats-officedocument.drawing+xml"/>
  <Override PartName="/xl/charts/chart70.xml" ContentType="application/vnd.openxmlformats-officedocument.drawingml.chart+xml"/>
  <Override PartName="/xl/drawings/drawing22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23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315" windowWidth="20115" windowHeight="7755" firstSheet="14" activeTab="17"/>
  </bookViews>
  <sheets>
    <sheet name="age,sex,marital" sheetId="1" r:id="rId1"/>
    <sheet name="relation,religion" sheetId="2" r:id="rId2"/>
    <sheet name="ethnicity" sheetId="3" r:id="rId3"/>
    <sheet name="citizenship" sheetId="4" r:id="rId4"/>
    <sheet name="migration" sheetId="5" r:id="rId5"/>
    <sheet name="education" sheetId="6" r:id="rId6"/>
    <sheet name="ed attain" sheetId="26" r:id="rId7"/>
    <sheet name="ed programs" sheetId="7" r:id="rId8"/>
    <sheet name="previous res" sheetId="8" r:id="rId9"/>
    <sheet name="Language" sheetId="9" r:id="rId10"/>
    <sheet name="lang ability" sheetId="10" r:id="rId11"/>
    <sheet name="health" sheetId="11" r:id="rId12"/>
    <sheet name="Parents' birthplace" sheetId="12" r:id="rId13"/>
    <sheet name="cultural" sheetId="13" r:id="rId14"/>
    <sheet name="work last week" sheetId="14" r:id="rId15"/>
    <sheet name="work last year" sheetId="15" r:id="rId16"/>
    <sheet name="type of income" sheetId="16" r:id="rId17"/>
    <sheet name="total income" sheetId="17" r:id="rId18"/>
    <sheet name="total inc 2" sheetId="18" r:id="rId19"/>
    <sheet name="income by work" sheetId="19" r:id="rId20"/>
    <sheet name="work by workers" sheetId="20" r:id="rId21"/>
    <sheet name="income by food stamps" sheetId="21" r:id="rId22"/>
    <sheet name="income by workers" sheetId="22" r:id="rId23"/>
    <sheet name="age by work" sheetId="23" r:id="rId24"/>
    <sheet name="members by dependents" sheetId="24" r:id="rId25"/>
    <sheet name="workers by memebers" sheetId="25" r:id="rId26"/>
    <sheet name="Building,tenure,rent" sheetId="27" r:id="rId27"/>
    <sheet name="Year,walls,roof" sheetId="28" r:id="rId28"/>
    <sheet name="rooms,bedrooms" sheetId="29" r:id="rId29"/>
    <sheet name="plumbing" sheetId="30" r:id="rId30"/>
    <sheet name="kitchen,vehicles" sheetId="31" r:id="rId31"/>
    <sheet name="appliances" sheetId="32" r:id="rId32"/>
    <sheet name="vslue of house" sheetId="33" r:id="rId33"/>
    <sheet name="culture" sheetId="34" r:id="rId34"/>
    <sheet name="Sheet1" sheetId="44" r:id="rId35"/>
    <sheet name="health insrunace" sheetId="35" r:id="rId36"/>
    <sheet name="overseas" sheetId="36" r:id="rId37"/>
    <sheet name="health services" sheetId="37" r:id="rId38"/>
    <sheet name="weddings,funerals" sheetId="38" r:id="rId39"/>
    <sheet name="remittances" sheetId="39" r:id="rId40"/>
    <sheet name="savings" sheetId="40" r:id="rId41"/>
    <sheet name="Sheet41" sheetId="41" r:id="rId42"/>
    <sheet name="Sheet42" sheetId="42" r:id="rId43"/>
    <sheet name="Sheet43" sheetId="43" r:id="rId44"/>
  </sheets>
  <calcPr calcId="145621" iterate="1" iterateCount="1000" calcOnSave="0"/>
</workbook>
</file>

<file path=xl/calcChain.xml><?xml version="1.0" encoding="utf-8"?>
<calcChain xmlns="http://schemas.openxmlformats.org/spreadsheetml/2006/main">
  <c r="BX33" i="17" l="1"/>
  <c r="BX32" i="17"/>
  <c r="BX34" i="17" s="1"/>
  <c r="BX35" i="17" s="1"/>
  <c r="BX36" i="17" s="1"/>
  <c r="BS33" i="17"/>
  <c r="BS32" i="17"/>
  <c r="BS34" i="17" s="1"/>
  <c r="BS35" i="17" s="1"/>
  <c r="BS36" i="17" s="1"/>
  <c r="BN36" i="17"/>
  <c r="BN35" i="17"/>
  <c r="BN33" i="17"/>
  <c r="BN34" i="17" s="1"/>
  <c r="BH33" i="17"/>
  <c r="BH32" i="17"/>
  <c r="BH34" i="17" s="1"/>
  <c r="BH35" i="17" s="1"/>
  <c r="BH36" i="17" s="1"/>
  <c r="BC33" i="17"/>
  <c r="BC32" i="17"/>
  <c r="BC34" i="17" s="1"/>
  <c r="BC35" i="17" s="1"/>
  <c r="BC36" i="17" s="1"/>
  <c r="AX33" i="17"/>
  <c r="AX32" i="17"/>
  <c r="AX34" i="17" s="1"/>
  <c r="AX35" i="17" s="1"/>
  <c r="AX36" i="17" s="1"/>
  <c r="AR36" i="17"/>
  <c r="AR35" i="17"/>
  <c r="AR33" i="17"/>
  <c r="AR32" i="17"/>
  <c r="AM33" i="17"/>
  <c r="AM32" i="17"/>
  <c r="AM34" i="17" s="1"/>
  <c r="AM35" i="17" s="1"/>
  <c r="AM36" i="17" s="1"/>
  <c r="AH35" i="17"/>
  <c r="AH36" i="17" s="1"/>
  <c r="AH33" i="17"/>
  <c r="W33" i="17"/>
  <c r="W32" i="17"/>
  <c r="W34" i="17" s="1"/>
  <c r="W35" i="17" s="1"/>
  <c r="W36" i="17" s="1"/>
  <c r="S32" i="17"/>
  <c r="T32" i="17"/>
  <c r="U32" i="17"/>
  <c r="V32" i="17"/>
  <c r="X32" i="17"/>
  <c r="Y32" i="17"/>
  <c r="Z32" i="17"/>
  <c r="AA32" i="17"/>
  <c r="AB32" i="17"/>
  <c r="AC32" i="17"/>
  <c r="AD32" i="17"/>
  <c r="AE32" i="17"/>
  <c r="AF32" i="17"/>
  <c r="S33" i="17"/>
  <c r="T33" i="17"/>
  <c r="U33" i="17"/>
  <c r="V33" i="17"/>
  <c r="X33" i="17"/>
  <c r="Y33" i="17"/>
  <c r="Z33" i="17"/>
  <c r="AA33" i="17"/>
  <c r="AB33" i="17"/>
  <c r="AC33" i="17"/>
  <c r="AD33" i="17"/>
  <c r="AE33" i="17"/>
  <c r="AF33" i="17"/>
  <c r="S34" i="17"/>
  <c r="T34" i="17"/>
  <c r="U34" i="17"/>
  <c r="V34" i="17"/>
  <c r="X34" i="17"/>
  <c r="Y34" i="17"/>
  <c r="Z34" i="17"/>
  <c r="AA34" i="17"/>
  <c r="AB34" i="17"/>
  <c r="AC34" i="17"/>
  <c r="AD34" i="17"/>
  <c r="AE34" i="17"/>
  <c r="AF34" i="17"/>
  <c r="S35" i="17"/>
  <c r="T35" i="17"/>
  <c r="U35" i="17"/>
  <c r="V35" i="17"/>
  <c r="X35" i="17"/>
  <c r="Y35" i="17"/>
  <c r="Z35" i="17"/>
  <c r="Z36" i="17" s="1"/>
  <c r="AA35" i="17"/>
  <c r="AB35" i="17"/>
  <c r="AC35" i="17"/>
  <c r="AD35" i="17"/>
  <c r="AD36" i="17" s="1"/>
  <c r="AE35" i="17"/>
  <c r="AF35" i="17"/>
  <c r="S36" i="17"/>
  <c r="T36" i="17"/>
  <c r="U36" i="17"/>
  <c r="V36" i="17"/>
  <c r="X36" i="17"/>
  <c r="Y36" i="17"/>
  <c r="AA36" i="17"/>
  <c r="AB36" i="17"/>
  <c r="AC36" i="17"/>
  <c r="AE36" i="17"/>
  <c r="AF36" i="17"/>
  <c r="R36" i="17"/>
  <c r="R35" i="17"/>
  <c r="R33" i="17"/>
  <c r="R34" i="17" s="1"/>
  <c r="Q32" i="17"/>
  <c r="R32" i="17"/>
  <c r="AG32" i="17"/>
  <c r="AH32" i="17"/>
  <c r="AI32" i="17"/>
  <c r="AJ32" i="17"/>
  <c r="AK32" i="17"/>
  <c r="AL32" i="17"/>
  <c r="AN32" i="17"/>
  <c r="AO32" i="17"/>
  <c r="AP32" i="17"/>
  <c r="AQ32" i="17"/>
  <c r="AS32" i="17"/>
  <c r="AT32" i="17"/>
  <c r="AU32" i="17"/>
  <c r="AV32" i="17"/>
  <c r="AW32" i="17"/>
  <c r="AY32" i="17"/>
  <c r="AZ32" i="17"/>
  <c r="BA32" i="17"/>
  <c r="BB32" i="17"/>
  <c r="BD32" i="17"/>
  <c r="BE32" i="17"/>
  <c r="BF32" i="17"/>
  <c r="BG32" i="17"/>
  <c r="BI32" i="17"/>
  <c r="BJ32" i="17"/>
  <c r="BK32" i="17"/>
  <c r="BL32" i="17"/>
  <c r="BM32" i="17"/>
  <c r="BN32" i="17"/>
  <c r="BO32" i="17"/>
  <c r="BP32" i="17"/>
  <c r="BQ32" i="17"/>
  <c r="BR32" i="17"/>
  <c r="BT32" i="17"/>
  <c r="BU32" i="17"/>
  <c r="BV32" i="17"/>
  <c r="BW32" i="17"/>
  <c r="BY32" i="17"/>
  <c r="BZ32" i="17"/>
  <c r="CA32" i="17"/>
  <c r="CB32" i="17"/>
  <c r="Q33" i="17"/>
  <c r="AG33" i="17"/>
  <c r="AI33" i="17"/>
  <c r="AI34" i="17" s="1"/>
  <c r="AI35" i="17" s="1"/>
  <c r="AI36" i="17" s="1"/>
  <c r="AJ33" i="17"/>
  <c r="AK33" i="17"/>
  <c r="AL33" i="17"/>
  <c r="AN33" i="17"/>
  <c r="AO33" i="17"/>
  <c r="AP33" i="17"/>
  <c r="AQ33" i="17"/>
  <c r="AQ34" i="17" s="1"/>
  <c r="AQ35" i="17" s="1"/>
  <c r="AQ36" i="17" s="1"/>
  <c r="AS33" i="17"/>
  <c r="AT33" i="17"/>
  <c r="AU33" i="17"/>
  <c r="AU34" i="17" s="1"/>
  <c r="AU35" i="17" s="1"/>
  <c r="AU36" i="17" s="1"/>
  <c r="AV33" i="17"/>
  <c r="AW33" i="17"/>
  <c r="AY33" i="17"/>
  <c r="AY34" i="17" s="1"/>
  <c r="AY35" i="17" s="1"/>
  <c r="AY36" i="17" s="1"/>
  <c r="AZ33" i="17"/>
  <c r="BA33" i="17"/>
  <c r="BB33" i="17"/>
  <c r="BD33" i="17"/>
  <c r="BE33" i="17"/>
  <c r="BF33" i="17"/>
  <c r="BG33" i="17"/>
  <c r="BG34" i="17" s="1"/>
  <c r="BG35" i="17" s="1"/>
  <c r="BG36" i="17" s="1"/>
  <c r="BI33" i="17"/>
  <c r="BJ33" i="17"/>
  <c r="BK33" i="17"/>
  <c r="BK34" i="17" s="1"/>
  <c r="BK35" i="17" s="1"/>
  <c r="BK36" i="17" s="1"/>
  <c r="BL33" i="17"/>
  <c r="BM33" i="17"/>
  <c r="BO33" i="17"/>
  <c r="BO34" i="17" s="1"/>
  <c r="BO35" i="17" s="1"/>
  <c r="BO36" i="17" s="1"/>
  <c r="BP33" i="17"/>
  <c r="BQ33" i="17"/>
  <c r="BR33" i="17"/>
  <c r="BT33" i="17"/>
  <c r="BU33" i="17"/>
  <c r="BV33" i="17"/>
  <c r="BW33" i="17"/>
  <c r="BW34" i="17" s="1"/>
  <c r="BW35" i="17" s="1"/>
  <c r="BW36" i="17" s="1"/>
  <c r="BY33" i="17"/>
  <c r="BZ33" i="17"/>
  <c r="CA33" i="17"/>
  <c r="CA34" i="17" s="1"/>
  <c r="CA35" i="17" s="1"/>
  <c r="CA36" i="17" s="1"/>
  <c r="CB33" i="17"/>
  <c r="Q34" i="17"/>
  <c r="Q35" i="17" s="1"/>
  <c r="Q36" i="17" s="1"/>
  <c r="AG34" i="17"/>
  <c r="AG35" i="17" s="1"/>
  <c r="AG36" i="17" s="1"/>
  <c r="AH34" i="17"/>
  <c r="AJ34" i="17"/>
  <c r="AK34" i="17"/>
  <c r="AK35" i="17" s="1"/>
  <c r="AK36" i="17" s="1"/>
  <c r="AL34" i="17"/>
  <c r="AN34" i="17"/>
  <c r="AO34" i="17"/>
  <c r="AO35" i="17" s="1"/>
  <c r="AO36" i="17" s="1"/>
  <c r="AP34" i="17"/>
  <c r="AS34" i="17"/>
  <c r="AS35" i="17" s="1"/>
  <c r="AS36" i="17" s="1"/>
  <c r="AT34" i="17"/>
  <c r="AV34" i="17"/>
  <c r="AW34" i="17"/>
  <c r="AW35" i="17" s="1"/>
  <c r="AW36" i="17" s="1"/>
  <c r="AZ34" i="17"/>
  <c r="BA34" i="17"/>
  <c r="BA35" i="17" s="1"/>
  <c r="BA36" i="17" s="1"/>
  <c r="BB34" i="17"/>
  <c r="BD34" i="17"/>
  <c r="BE34" i="17"/>
  <c r="BE35" i="17" s="1"/>
  <c r="BE36" i="17" s="1"/>
  <c r="BF34" i="17"/>
  <c r="BI34" i="17"/>
  <c r="BI35" i="17" s="1"/>
  <c r="BI36" i="17" s="1"/>
  <c r="BJ34" i="17"/>
  <c r="BL34" i="17"/>
  <c r="BM34" i="17"/>
  <c r="BM35" i="17" s="1"/>
  <c r="BM36" i="17" s="1"/>
  <c r="BP34" i="17"/>
  <c r="BQ34" i="17"/>
  <c r="BQ35" i="17" s="1"/>
  <c r="BQ36" i="17" s="1"/>
  <c r="BR34" i="17"/>
  <c r="BT34" i="17"/>
  <c r="BU34" i="17"/>
  <c r="BU35" i="17" s="1"/>
  <c r="BU36" i="17" s="1"/>
  <c r="BV34" i="17"/>
  <c r="BY34" i="17"/>
  <c r="BY35" i="17" s="1"/>
  <c r="BY36" i="17" s="1"/>
  <c r="BZ34" i="17"/>
  <c r="CB34" i="17"/>
  <c r="AJ35" i="17"/>
  <c r="AL35" i="17"/>
  <c r="AN35" i="17"/>
  <c r="AP35" i="17"/>
  <c r="AT35" i="17"/>
  <c r="AV35" i="17"/>
  <c r="AZ35" i="17"/>
  <c r="BB35" i="17"/>
  <c r="BD35" i="17"/>
  <c r="BF35" i="17"/>
  <c r="BJ35" i="17"/>
  <c r="BL35" i="17"/>
  <c r="BP35" i="17"/>
  <c r="BR35" i="17"/>
  <c r="BT35" i="17"/>
  <c r="BV35" i="17"/>
  <c r="BZ35" i="17"/>
  <c r="CB35" i="17"/>
  <c r="AJ36" i="17"/>
  <c r="AL36" i="17"/>
  <c r="AN36" i="17"/>
  <c r="AP36" i="17"/>
  <c r="AT36" i="17"/>
  <c r="AV36" i="17"/>
  <c r="AZ36" i="17"/>
  <c r="BB36" i="17"/>
  <c r="BD36" i="17"/>
  <c r="BF36" i="17"/>
  <c r="BJ36" i="17"/>
  <c r="BL36" i="17"/>
  <c r="BP36" i="17"/>
  <c r="BR36" i="17"/>
  <c r="BT36" i="17"/>
  <c r="BV36" i="17"/>
  <c r="BZ36" i="17"/>
  <c r="CB36" i="17"/>
  <c r="AR34" i="17" l="1"/>
  <c r="H56" i="8"/>
  <c r="H55" i="8"/>
  <c r="H54" i="8"/>
  <c r="H53" i="8"/>
  <c r="C51" i="8"/>
  <c r="D51" i="8"/>
  <c r="E51" i="8"/>
  <c r="F51" i="8"/>
  <c r="B51" i="8"/>
  <c r="G87" i="34" l="1"/>
  <c r="G83" i="34"/>
  <c r="G79" i="34"/>
  <c r="G62" i="34"/>
  <c r="G58" i="34"/>
  <c r="G54" i="34"/>
  <c r="G50" i="34"/>
  <c r="I72" i="34"/>
  <c r="J72" i="34"/>
  <c r="K72" i="34"/>
  <c r="L72" i="34"/>
  <c r="H72" i="34"/>
  <c r="L87" i="34"/>
  <c r="K87" i="34"/>
  <c r="J87" i="34"/>
  <c r="I87" i="34"/>
  <c r="H87" i="34"/>
  <c r="L83" i="34"/>
  <c r="K83" i="34"/>
  <c r="J83" i="34"/>
  <c r="I83" i="34"/>
  <c r="H83" i="34"/>
  <c r="L79" i="34"/>
  <c r="K79" i="34"/>
  <c r="J79" i="34"/>
  <c r="I79" i="34"/>
  <c r="H79" i="34"/>
  <c r="L62" i="34"/>
  <c r="K62" i="34"/>
  <c r="J62" i="34"/>
  <c r="I62" i="34"/>
  <c r="H62" i="34"/>
  <c r="L58" i="34"/>
  <c r="K58" i="34"/>
  <c r="J58" i="34"/>
  <c r="I58" i="34"/>
  <c r="H58" i="34"/>
  <c r="L54" i="34"/>
  <c r="K54" i="34"/>
  <c r="J54" i="34"/>
  <c r="I54" i="34"/>
  <c r="H54" i="34"/>
  <c r="I50" i="34"/>
  <c r="J50" i="34"/>
  <c r="K50" i="34"/>
  <c r="L50" i="34"/>
  <c r="H50" i="34"/>
  <c r="C130" i="1"/>
  <c r="D130" i="1"/>
  <c r="E130" i="1"/>
  <c r="F130" i="1"/>
  <c r="B130" i="1"/>
  <c r="Z87" i="1" l="1"/>
  <c r="AA87" i="1"/>
  <c r="AB87" i="1"/>
  <c r="AC87" i="1"/>
  <c r="Z88" i="1"/>
  <c r="AA88" i="1"/>
  <c r="AB88" i="1"/>
  <c r="AC88" i="1"/>
  <c r="Z89" i="1"/>
  <c r="AA89" i="1"/>
  <c r="AB89" i="1"/>
  <c r="AC89" i="1"/>
  <c r="Z90" i="1"/>
  <c r="AA90" i="1"/>
  <c r="AB90" i="1"/>
  <c r="AC90" i="1"/>
  <c r="Z91" i="1"/>
  <c r="AA91" i="1"/>
  <c r="AB91" i="1"/>
  <c r="AC91" i="1"/>
  <c r="Z92" i="1"/>
  <c r="AA92" i="1"/>
  <c r="AB92" i="1"/>
  <c r="AC92" i="1"/>
  <c r="Z93" i="1"/>
  <c r="AA93" i="1"/>
  <c r="AB93" i="1"/>
  <c r="AC93" i="1"/>
  <c r="Z94" i="1"/>
  <c r="AA94" i="1"/>
  <c r="AB94" i="1"/>
  <c r="AC94" i="1"/>
  <c r="Z95" i="1"/>
  <c r="AA95" i="1"/>
  <c r="AB95" i="1"/>
  <c r="AC95" i="1"/>
  <c r="Z96" i="1"/>
  <c r="AA96" i="1"/>
  <c r="AB96" i="1"/>
  <c r="AC96" i="1"/>
  <c r="Z97" i="1"/>
  <c r="AA97" i="1"/>
  <c r="AB97" i="1"/>
  <c r="AC97" i="1"/>
  <c r="Z98" i="1"/>
  <c r="AA98" i="1"/>
  <c r="AB98" i="1"/>
  <c r="AC98" i="1"/>
  <c r="Z99" i="1"/>
  <c r="AA99" i="1"/>
  <c r="AB99" i="1"/>
  <c r="AC99" i="1"/>
  <c r="Z100" i="1"/>
  <c r="AA100" i="1"/>
  <c r="AB100" i="1"/>
  <c r="AC100" i="1"/>
  <c r="Y88" i="1"/>
  <c r="Y89" i="1"/>
  <c r="Y90" i="1"/>
  <c r="Y91" i="1"/>
  <c r="Y92" i="1"/>
  <c r="Y93" i="1"/>
  <c r="Y94" i="1"/>
  <c r="Y95" i="1"/>
  <c r="Y96" i="1"/>
  <c r="Y97" i="1"/>
  <c r="Y98" i="1"/>
  <c r="Y99" i="1"/>
  <c r="Y100" i="1"/>
  <c r="Y87" i="1"/>
  <c r="C30" i="37" l="1"/>
  <c r="D30" i="37"/>
  <c r="E30" i="37"/>
  <c r="F30" i="37"/>
  <c r="G30" i="37"/>
  <c r="H30" i="37"/>
  <c r="I30" i="37"/>
  <c r="J30" i="37"/>
  <c r="K30" i="37"/>
  <c r="L30" i="37"/>
  <c r="M30" i="37"/>
  <c r="N30" i="37"/>
  <c r="O30" i="37"/>
  <c r="P30" i="37"/>
  <c r="B30" i="37"/>
  <c r="C19" i="37"/>
  <c r="D19" i="37"/>
  <c r="E19" i="37"/>
  <c r="F19" i="37"/>
  <c r="G19" i="37"/>
  <c r="H19" i="37"/>
  <c r="I19" i="37"/>
  <c r="J19" i="37"/>
  <c r="K19" i="37"/>
  <c r="L19" i="37"/>
  <c r="M19" i="37"/>
  <c r="N19" i="37"/>
  <c r="O19" i="37"/>
  <c r="P19" i="37"/>
  <c r="B19" i="37"/>
  <c r="C7" i="36"/>
  <c r="D7" i="36"/>
  <c r="E7" i="36"/>
  <c r="F7" i="36"/>
  <c r="G7" i="36"/>
  <c r="H7" i="36"/>
  <c r="I7" i="36"/>
  <c r="J7" i="36"/>
  <c r="K7" i="36"/>
  <c r="L7" i="36"/>
  <c r="M7" i="36"/>
  <c r="N7" i="36"/>
  <c r="O7" i="36"/>
  <c r="P7" i="36"/>
  <c r="B7" i="36"/>
  <c r="C42" i="36"/>
  <c r="D42" i="36"/>
  <c r="E42" i="36"/>
  <c r="F42" i="36"/>
  <c r="G42" i="36"/>
  <c r="H42" i="36"/>
  <c r="I42" i="36"/>
  <c r="J42" i="36"/>
  <c r="K42" i="36"/>
  <c r="L42" i="36"/>
  <c r="M42" i="36"/>
  <c r="N42" i="36"/>
  <c r="O42" i="36"/>
  <c r="P42" i="36"/>
  <c r="C43" i="36"/>
  <c r="D43" i="36"/>
  <c r="E43" i="36"/>
  <c r="F43" i="36"/>
  <c r="G43" i="36"/>
  <c r="H43" i="36"/>
  <c r="I43" i="36"/>
  <c r="J43" i="36"/>
  <c r="K43" i="36"/>
  <c r="L43" i="36"/>
  <c r="M43" i="36"/>
  <c r="N43" i="36"/>
  <c r="O43" i="36"/>
  <c r="P43" i="36"/>
  <c r="C44" i="36"/>
  <c r="D44" i="36"/>
  <c r="E44" i="36"/>
  <c r="F44" i="36"/>
  <c r="G44" i="36"/>
  <c r="H44" i="36"/>
  <c r="I44" i="36"/>
  <c r="J44" i="36"/>
  <c r="K44" i="36"/>
  <c r="L44" i="36"/>
  <c r="M44" i="36"/>
  <c r="N44" i="36"/>
  <c r="O44" i="36"/>
  <c r="P44" i="36"/>
  <c r="C45" i="36"/>
  <c r="D45" i="36"/>
  <c r="E45" i="36"/>
  <c r="E46" i="36" s="1"/>
  <c r="F45" i="36"/>
  <c r="G45" i="36"/>
  <c r="G46" i="36" s="1"/>
  <c r="H45" i="36"/>
  <c r="I45" i="36"/>
  <c r="J45" i="36"/>
  <c r="K45" i="36"/>
  <c r="L45" i="36"/>
  <c r="M45" i="36"/>
  <c r="N45" i="36"/>
  <c r="O45" i="36"/>
  <c r="P45" i="36"/>
  <c r="C46" i="36"/>
  <c r="D46" i="36"/>
  <c r="F46" i="36"/>
  <c r="H46" i="36"/>
  <c r="I46" i="36"/>
  <c r="J46" i="36"/>
  <c r="K46" i="36"/>
  <c r="L46" i="36"/>
  <c r="M46" i="36"/>
  <c r="N46" i="36"/>
  <c r="O46" i="36"/>
  <c r="P46" i="36"/>
  <c r="B46" i="36"/>
  <c r="B45" i="36"/>
  <c r="B44" i="36"/>
  <c r="B43" i="36"/>
  <c r="B42" i="36"/>
  <c r="C32" i="36"/>
  <c r="D32" i="36"/>
  <c r="E32" i="36"/>
  <c r="F32" i="36"/>
  <c r="G32" i="36"/>
  <c r="H32" i="36"/>
  <c r="I32" i="36"/>
  <c r="J32" i="36"/>
  <c r="K32" i="36"/>
  <c r="L32" i="36"/>
  <c r="M32" i="36"/>
  <c r="N32" i="36"/>
  <c r="O32" i="36"/>
  <c r="P32" i="36"/>
  <c r="B32" i="36"/>
  <c r="C31" i="36"/>
  <c r="D31" i="36"/>
  <c r="E31" i="36"/>
  <c r="F31" i="36"/>
  <c r="G31" i="36"/>
  <c r="H31" i="36"/>
  <c r="I31" i="36"/>
  <c r="J31" i="36"/>
  <c r="K31" i="36"/>
  <c r="L31" i="36"/>
  <c r="M31" i="36"/>
  <c r="N31" i="36"/>
  <c r="O31" i="36"/>
  <c r="P31" i="36"/>
  <c r="B31" i="36"/>
  <c r="F57" i="44"/>
  <c r="E57" i="44"/>
  <c r="D57" i="44"/>
  <c r="C57" i="44"/>
  <c r="B57" i="44"/>
  <c r="F51" i="44"/>
  <c r="E51" i="44"/>
  <c r="D51" i="44"/>
  <c r="C51" i="44"/>
  <c r="B51" i="44"/>
  <c r="F45" i="44"/>
  <c r="E45" i="44"/>
  <c r="D45" i="44"/>
  <c r="C45" i="44"/>
  <c r="B45" i="44"/>
  <c r="F26" i="44"/>
  <c r="E26" i="44"/>
  <c r="D26" i="44"/>
  <c r="C26" i="44"/>
  <c r="B26" i="44"/>
  <c r="F20" i="44"/>
  <c r="E20" i="44"/>
  <c r="D20" i="44"/>
  <c r="C20" i="44"/>
  <c r="B20" i="44"/>
  <c r="F14" i="44"/>
  <c r="E14" i="44"/>
  <c r="D14" i="44"/>
  <c r="C14" i="44"/>
  <c r="B14" i="44"/>
  <c r="C8" i="44"/>
  <c r="D8" i="44"/>
  <c r="E8" i="44"/>
  <c r="F8" i="44"/>
  <c r="B8" i="44"/>
  <c r="N16" i="33"/>
  <c r="N17" i="33" s="1"/>
  <c r="N18" i="33" s="1"/>
  <c r="N15" i="33"/>
  <c r="N14" i="33"/>
  <c r="K18" i="33"/>
  <c r="K17" i="33"/>
  <c r="K15" i="33"/>
  <c r="C14" i="33"/>
  <c r="D14" i="33"/>
  <c r="E14" i="33"/>
  <c r="F14" i="33"/>
  <c r="G14" i="33"/>
  <c r="H14" i="33"/>
  <c r="I14" i="33"/>
  <c r="J14" i="33"/>
  <c r="K14" i="33"/>
  <c r="L14" i="33"/>
  <c r="M14" i="33"/>
  <c r="O14" i="33"/>
  <c r="P14" i="33"/>
  <c r="C15" i="33"/>
  <c r="D15" i="33"/>
  <c r="E15" i="33"/>
  <c r="F15" i="33"/>
  <c r="G15" i="33"/>
  <c r="H15" i="33"/>
  <c r="I15" i="33"/>
  <c r="J15" i="33"/>
  <c r="L15" i="33"/>
  <c r="M15" i="33"/>
  <c r="O15" i="33"/>
  <c r="P15" i="33"/>
  <c r="C16" i="33"/>
  <c r="D16" i="33"/>
  <c r="E16" i="33"/>
  <c r="F16" i="33"/>
  <c r="G16" i="33"/>
  <c r="H16" i="33"/>
  <c r="I16" i="33"/>
  <c r="J16" i="33"/>
  <c r="K16" i="33"/>
  <c r="L16" i="33"/>
  <c r="M16" i="33"/>
  <c r="O16" i="33"/>
  <c r="P16" i="33"/>
  <c r="C17" i="33"/>
  <c r="D17" i="33"/>
  <c r="E17" i="33"/>
  <c r="F17" i="33"/>
  <c r="G17" i="33"/>
  <c r="H17" i="33"/>
  <c r="I17" i="33"/>
  <c r="J17" i="33"/>
  <c r="L17" i="33"/>
  <c r="M17" i="33"/>
  <c r="O17" i="33"/>
  <c r="P17" i="33"/>
  <c r="C18" i="33"/>
  <c r="D18" i="33"/>
  <c r="E18" i="33"/>
  <c r="F18" i="33"/>
  <c r="G18" i="33"/>
  <c r="H18" i="33"/>
  <c r="I18" i="33"/>
  <c r="J18" i="33"/>
  <c r="L18" i="33"/>
  <c r="M18" i="33"/>
  <c r="O18" i="33"/>
  <c r="P18" i="33"/>
  <c r="B17" i="33"/>
  <c r="B18" i="33"/>
  <c r="B16" i="33"/>
  <c r="B15" i="33"/>
  <c r="B14" i="33"/>
  <c r="C30" i="30"/>
  <c r="D30" i="30"/>
  <c r="E30" i="30"/>
  <c r="F30" i="30"/>
  <c r="G30" i="30"/>
  <c r="H30" i="30"/>
  <c r="I30" i="30"/>
  <c r="J30" i="30"/>
  <c r="K30" i="30"/>
  <c r="L30" i="30"/>
  <c r="M30" i="30"/>
  <c r="N30" i="30"/>
  <c r="O30" i="30"/>
  <c r="P30" i="30"/>
  <c r="B30" i="30"/>
  <c r="C27" i="31"/>
  <c r="D27" i="31"/>
  <c r="E27" i="31"/>
  <c r="F27" i="31"/>
  <c r="G27" i="31"/>
  <c r="H27" i="31"/>
  <c r="I27" i="31"/>
  <c r="J27" i="31"/>
  <c r="K27" i="31"/>
  <c r="L27" i="31"/>
  <c r="M27" i="31"/>
  <c r="N27" i="31"/>
  <c r="O27" i="31"/>
  <c r="P27" i="31"/>
  <c r="B27" i="31"/>
  <c r="P37" i="32"/>
  <c r="O37" i="32"/>
  <c r="N37" i="32"/>
  <c r="M37" i="32"/>
  <c r="L37" i="32"/>
  <c r="K37" i="32"/>
  <c r="J37" i="32"/>
  <c r="I37" i="32"/>
  <c r="H37" i="32"/>
  <c r="G37" i="32"/>
  <c r="F37" i="32"/>
  <c r="E37" i="32"/>
  <c r="D37" i="32"/>
  <c r="C37" i="32"/>
  <c r="B37" i="32"/>
  <c r="P36" i="32"/>
  <c r="O36" i="32"/>
  <c r="N36" i="32"/>
  <c r="M36" i="32"/>
  <c r="L36" i="32"/>
  <c r="K36" i="32"/>
  <c r="J36" i="32"/>
  <c r="I36" i="32"/>
  <c r="H36" i="32"/>
  <c r="G36" i="32"/>
  <c r="F36" i="32"/>
  <c r="E36" i="32"/>
  <c r="D36" i="32"/>
  <c r="C36" i="32"/>
  <c r="B36" i="32"/>
  <c r="P35" i="32"/>
  <c r="O35" i="32"/>
  <c r="N35" i="32"/>
  <c r="M35" i="32"/>
  <c r="L35" i="32"/>
  <c r="K35" i="32"/>
  <c r="J35" i="32"/>
  <c r="I35" i="32"/>
  <c r="H35" i="32"/>
  <c r="G35" i="32"/>
  <c r="F35" i="32"/>
  <c r="E35" i="32"/>
  <c r="D35" i="32"/>
  <c r="C35" i="32"/>
  <c r="B35" i="32"/>
  <c r="P32" i="32"/>
  <c r="O32" i="32"/>
  <c r="N32" i="32"/>
  <c r="M32" i="32"/>
  <c r="L32" i="32"/>
  <c r="K32" i="32"/>
  <c r="J32" i="32"/>
  <c r="I32" i="32"/>
  <c r="H32" i="32"/>
  <c r="G32" i="32"/>
  <c r="F32" i="32"/>
  <c r="E32" i="32"/>
  <c r="D32" i="32"/>
  <c r="C32" i="32"/>
  <c r="B32" i="32"/>
  <c r="P31" i="32"/>
  <c r="O31" i="32"/>
  <c r="N31" i="32"/>
  <c r="M31" i="32"/>
  <c r="L31" i="32"/>
  <c r="K31" i="32"/>
  <c r="J31" i="32"/>
  <c r="I31" i="32"/>
  <c r="H31" i="32"/>
  <c r="G31" i="32"/>
  <c r="F31" i="32"/>
  <c r="E31" i="32"/>
  <c r="D31" i="32"/>
  <c r="C31" i="32"/>
  <c r="B31" i="32"/>
  <c r="P30" i="32"/>
  <c r="O30" i="32"/>
  <c r="N30" i="32"/>
  <c r="M30" i="32"/>
  <c r="L30" i="32"/>
  <c r="K30" i="32"/>
  <c r="J30" i="32"/>
  <c r="I30" i="32"/>
  <c r="H30" i="32"/>
  <c r="G30" i="32"/>
  <c r="F30" i="32"/>
  <c r="E30" i="32"/>
  <c r="D30" i="32"/>
  <c r="C30" i="32"/>
  <c r="B30" i="32"/>
  <c r="P27" i="32"/>
  <c r="O27" i="32"/>
  <c r="N27" i="32"/>
  <c r="M27" i="32"/>
  <c r="L27" i="32"/>
  <c r="K27" i="32"/>
  <c r="J27" i="32"/>
  <c r="I27" i="32"/>
  <c r="H27" i="32"/>
  <c r="G27" i="32"/>
  <c r="F27" i="32"/>
  <c r="E27" i="32"/>
  <c r="D27" i="32"/>
  <c r="C27" i="32"/>
  <c r="B27" i="32"/>
  <c r="P25" i="32"/>
  <c r="O25" i="32"/>
  <c r="N25" i="32"/>
  <c r="M25" i="32"/>
  <c r="L25" i="32"/>
  <c r="K25" i="32"/>
  <c r="J25" i="32"/>
  <c r="I25" i="32"/>
  <c r="H25" i="32"/>
  <c r="G25" i="32"/>
  <c r="F25" i="32"/>
  <c r="E25" i="32"/>
  <c r="D25" i="32"/>
  <c r="C25" i="32"/>
  <c r="B25" i="32"/>
  <c r="C24" i="32"/>
  <c r="D24" i="32"/>
  <c r="E24" i="32"/>
  <c r="F24" i="32"/>
  <c r="G24" i="32"/>
  <c r="H24" i="32"/>
  <c r="I24" i="32"/>
  <c r="J24" i="32"/>
  <c r="K24" i="32"/>
  <c r="L24" i="32"/>
  <c r="M24" i="32"/>
  <c r="N24" i="32"/>
  <c r="O24" i="32"/>
  <c r="P24" i="32"/>
  <c r="B24" i="32"/>
  <c r="B18" i="32"/>
  <c r="C18" i="32"/>
  <c r="D18" i="32"/>
  <c r="E18" i="32"/>
  <c r="F18" i="32"/>
  <c r="G18" i="32"/>
  <c r="H18" i="32"/>
  <c r="I18" i="32"/>
  <c r="J18" i="32"/>
  <c r="K18" i="32"/>
  <c r="L18" i="32"/>
  <c r="M18" i="32"/>
  <c r="N18" i="32"/>
  <c r="O18" i="32"/>
  <c r="P18" i="32"/>
  <c r="B19" i="32"/>
  <c r="C19" i="32"/>
  <c r="D19" i="32"/>
  <c r="E19" i="32"/>
  <c r="F19" i="32"/>
  <c r="G19" i="32"/>
  <c r="H19" i="32"/>
  <c r="I19" i="32"/>
  <c r="J19" i="32"/>
  <c r="K19" i="32"/>
  <c r="L19" i="32"/>
  <c r="M19" i="32"/>
  <c r="N19" i="32"/>
  <c r="O19" i="32"/>
  <c r="P19" i="32"/>
  <c r="B20" i="32"/>
  <c r="C20" i="32"/>
  <c r="D20" i="32"/>
  <c r="E20" i="32"/>
  <c r="F20" i="32"/>
  <c r="G20" i="32"/>
  <c r="H20" i="32"/>
  <c r="I20" i="32"/>
  <c r="J20" i="32"/>
  <c r="K20" i="32"/>
  <c r="L20" i="32"/>
  <c r="M20" i="32"/>
  <c r="N20" i="32"/>
  <c r="O20" i="32"/>
  <c r="P20" i="32"/>
  <c r="B21" i="32"/>
  <c r="C21" i="32"/>
  <c r="D21" i="32"/>
  <c r="E21" i="32"/>
  <c r="F21" i="32"/>
  <c r="G21" i="32"/>
  <c r="H21" i="32"/>
  <c r="I21" i="32"/>
  <c r="J21" i="32"/>
  <c r="K21" i="32"/>
  <c r="L21" i="32"/>
  <c r="M21" i="32"/>
  <c r="N21" i="32"/>
  <c r="O21" i="32"/>
  <c r="P21" i="32"/>
  <c r="C17" i="32"/>
  <c r="D17" i="32"/>
  <c r="E17" i="32"/>
  <c r="F17" i="32"/>
  <c r="G17" i="32"/>
  <c r="H17" i="32"/>
  <c r="I17" i="32"/>
  <c r="J17" i="32"/>
  <c r="K17" i="32"/>
  <c r="L17" i="32"/>
  <c r="M17" i="32"/>
  <c r="N17" i="32"/>
  <c r="O17" i="32"/>
  <c r="P17" i="32"/>
  <c r="B17" i="32"/>
  <c r="B22" i="32" s="1"/>
  <c r="B14" i="32"/>
  <c r="C14" i="32"/>
  <c r="D14" i="32"/>
  <c r="E14" i="32"/>
  <c r="F14" i="32"/>
  <c r="G14" i="32"/>
  <c r="H14" i="32"/>
  <c r="I14" i="32"/>
  <c r="J14" i="32"/>
  <c r="K14" i="32"/>
  <c r="L14" i="32"/>
  <c r="M14" i="32"/>
  <c r="N14" i="32"/>
  <c r="O14" i="32"/>
  <c r="P14" i="32"/>
  <c r="C13" i="32"/>
  <c r="D13" i="32"/>
  <c r="E13" i="32"/>
  <c r="F13" i="32"/>
  <c r="G13" i="32"/>
  <c r="H13" i="32"/>
  <c r="I13" i="32"/>
  <c r="J13" i="32"/>
  <c r="K13" i="32"/>
  <c r="L13" i="32"/>
  <c r="M13" i="32"/>
  <c r="N13" i="32"/>
  <c r="O13" i="32"/>
  <c r="P13" i="32"/>
  <c r="B13" i="32"/>
  <c r="B11" i="32"/>
  <c r="C11" i="32"/>
  <c r="D11" i="32"/>
  <c r="E11" i="32"/>
  <c r="F11" i="32"/>
  <c r="G11" i="32"/>
  <c r="H11" i="32"/>
  <c r="I11" i="32"/>
  <c r="J11" i="32"/>
  <c r="K11" i="32"/>
  <c r="L11" i="32"/>
  <c r="M11" i="32"/>
  <c r="N11" i="32"/>
  <c r="O11" i="32"/>
  <c r="P11" i="32"/>
  <c r="C10" i="32"/>
  <c r="D10" i="32"/>
  <c r="E10" i="32"/>
  <c r="F10" i="32"/>
  <c r="G10" i="32"/>
  <c r="H10" i="32"/>
  <c r="I10" i="32"/>
  <c r="J10" i="32"/>
  <c r="K10" i="32"/>
  <c r="L10" i="32"/>
  <c r="M10" i="32"/>
  <c r="N10" i="32"/>
  <c r="O10" i="32"/>
  <c r="P10" i="32"/>
  <c r="C12" i="32"/>
  <c r="D12" i="32"/>
  <c r="E12" i="32"/>
  <c r="F12" i="32"/>
  <c r="G12" i="32"/>
  <c r="H12" i="32"/>
  <c r="I12" i="32"/>
  <c r="J12" i="32"/>
  <c r="K12" i="32"/>
  <c r="L12" i="32"/>
  <c r="M12" i="32"/>
  <c r="N12" i="32"/>
  <c r="O12" i="32"/>
  <c r="P12" i="32"/>
  <c r="B12" i="32"/>
  <c r="C22" i="32"/>
  <c r="D22" i="32"/>
  <c r="E22" i="32"/>
  <c r="F22" i="32"/>
  <c r="G22" i="32"/>
  <c r="H22" i="32"/>
  <c r="I22" i="32"/>
  <c r="J22" i="32"/>
  <c r="K22" i="32"/>
  <c r="L22" i="32"/>
  <c r="M22" i="32"/>
  <c r="N22" i="32"/>
  <c r="O22" i="32"/>
  <c r="P22" i="32"/>
  <c r="C26" i="32"/>
  <c r="D26" i="32"/>
  <c r="E26" i="32"/>
  <c r="F26" i="32"/>
  <c r="G26" i="32"/>
  <c r="H26" i="32"/>
  <c r="I26" i="32"/>
  <c r="J26" i="32"/>
  <c r="K26" i="32"/>
  <c r="L26" i="32"/>
  <c r="M26" i="32"/>
  <c r="N26" i="32"/>
  <c r="O26" i="32"/>
  <c r="P26" i="32"/>
  <c r="B26" i="32" l="1"/>
  <c r="C24" i="27"/>
  <c r="D24" i="27"/>
  <c r="E24" i="27"/>
  <c r="F24" i="27"/>
  <c r="G24" i="27"/>
  <c r="H24" i="27"/>
  <c r="I24" i="27"/>
  <c r="J24" i="27"/>
  <c r="K24" i="27"/>
  <c r="L24" i="27"/>
  <c r="M24" i="27"/>
  <c r="N24" i="27"/>
  <c r="O24" i="27"/>
  <c r="P24" i="27"/>
  <c r="B24" i="27"/>
  <c r="P15" i="16"/>
  <c r="P14" i="16"/>
  <c r="P16" i="16" s="1"/>
  <c r="P17" i="16" s="1"/>
  <c r="P18" i="16" s="1"/>
  <c r="L15" i="16"/>
  <c r="L14" i="16"/>
  <c r="L16" i="16" s="1"/>
  <c r="L17" i="16" s="1"/>
  <c r="L18" i="16" s="1"/>
  <c r="K15" i="16"/>
  <c r="K14" i="16"/>
  <c r="K16" i="16" s="1"/>
  <c r="K17" i="16" s="1"/>
  <c r="K18" i="16" s="1"/>
  <c r="E18" i="16"/>
  <c r="E17" i="16"/>
  <c r="E15" i="16"/>
  <c r="N15" i="16"/>
  <c r="N14" i="16"/>
  <c r="N16" i="16" s="1"/>
  <c r="N17" i="16" s="1"/>
  <c r="N18" i="16" s="1"/>
  <c r="I15" i="16"/>
  <c r="I14" i="16"/>
  <c r="I16" i="16" s="1"/>
  <c r="I17" i="16" s="1"/>
  <c r="I18" i="16" s="1"/>
  <c r="C18" i="16"/>
  <c r="C17" i="16"/>
  <c r="C15" i="16"/>
  <c r="C14" i="16"/>
  <c r="D14" i="16"/>
  <c r="D16" i="16" s="1"/>
  <c r="D17" i="16" s="1"/>
  <c r="D18" i="16" s="1"/>
  <c r="E14" i="16"/>
  <c r="E16" i="16" s="1"/>
  <c r="F14" i="16"/>
  <c r="F16" i="16" s="1"/>
  <c r="F17" i="16" s="1"/>
  <c r="F18" i="16" s="1"/>
  <c r="H14" i="16"/>
  <c r="H16" i="16" s="1"/>
  <c r="H17" i="16" s="1"/>
  <c r="H18" i="16" s="1"/>
  <c r="J14" i="16"/>
  <c r="M14" i="16"/>
  <c r="M16" i="16" s="1"/>
  <c r="M17" i="16" s="1"/>
  <c r="M18" i="16" s="1"/>
  <c r="O14" i="16"/>
  <c r="O16" i="16" s="1"/>
  <c r="O17" i="16" s="1"/>
  <c r="O18" i="16" s="1"/>
  <c r="Q14" i="16"/>
  <c r="Q16" i="16" s="1"/>
  <c r="Q17" i="16" s="1"/>
  <c r="Q18" i="16" s="1"/>
  <c r="D15" i="16"/>
  <c r="F15" i="16"/>
  <c r="H15" i="16"/>
  <c r="J15" i="16"/>
  <c r="J16" i="16" s="1"/>
  <c r="J17" i="16" s="1"/>
  <c r="J18" i="16" s="1"/>
  <c r="M15" i="16"/>
  <c r="O15" i="16"/>
  <c r="Q15" i="16"/>
  <c r="C16" i="16"/>
  <c r="B18" i="16"/>
  <c r="B17" i="16"/>
  <c r="B16" i="16"/>
  <c r="B15" i="16"/>
  <c r="B14" i="16"/>
  <c r="Q21" i="16"/>
  <c r="P21" i="16"/>
  <c r="O21" i="16"/>
  <c r="N21" i="16"/>
  <c r="M21" i="16"/>
  <c r="L21" i="16"/>
  <c r="K21" i="16"/>
  <c r="J21" i="16"/>
  <c r="I21" i="16"/>
  <c r="H21" i="16"/>
  <c r="C21" i="16"/>
  <c r="D21" i="16"/>
  <c r="E21" i="16"/>
  <c r="F21" i="16"/>
  <c r="B21" i="16"/>
  <c r="C21" i="13"/>
  <c r="D21" i="13"/>
  <c r="E21" i="13"/>
  <c r="F21" i="13"/>
  <c r="B21" i="13"/>
  <c r="C44" i="13"/>
  <c r="D44" i="13"/>
  <c r="E44" i="13"/>
  <c r="F44" i="13"/>
  <c r="B44" i="13"/>
  <c r="F34" i="13"/>
  <c r="E34" i="13"/>
  <c r="D34" i="13"/>
  <c r="C34" i="13"/>
  <c r="B34" i="13"/>
  <c r="C9" i="10" l="1"/>
  <c r="D9" i="10"/>
  <c r="E9" i="10"/>
  <c r="F9" i="10"/>
  <c r="B9" i="10"/>
  <c r="E22" i="9"/>
  <c r="D22" i="9"/>
  <c r="C22" i="9"/>
  <c r="B22" i="9"/>
  <c r="C38" i="9"/>
  <c r="D38" i="9"/>
  <c r="E38" i="9"/>
  <c r="F38" i="9"/>
  <c r="C39" i="9"/>
  <c r="D39" i="9"/>
  <c r="E39" i="9"/>
  <c r="F39" i="9"/>
  <c r="C40" i="9"/>
  <c r="D40" i="9"/>
  <c r="E40" i="9"/>
  <c r="F40" i="9"/>
  <c r="C41" i="9"/>
  <c r="D41" i="9"/>
  <c r="E41" i="9"/>
  <c r="F41" i="9"/>
  <c r="B39" i="9"/>
  <c r="B40" i="9"/>
  <c r="B41" i="9"/>
  <c r="B38" i="9"/>
  <c r="F57" i="7"/>
  <c r="E57" i="7"/>
  <c r="D57" i="7"/>
  <c r="C57" i="7"/>
  <c r="B57" i="7"/>
  <c r="F48" i="7"/>
  <c r="E48" i="7"/>
  <c r="D48" i="7"/>
  <c r="C48" i="7"/>
  <c r="B48" i="7"/>
  <c r="F38" i="7"/>
  <c r="E38" i="7"/>
  <c r="D38" i="7"/>
  <c r="C38" i="7"/>
  <c r="B38" i="7"/>
  <c r="F28" i="7"/>
  <c r="E28" i="7"/>
  <c r="D28" i="7"/>
  <c r="C28" i="7"/>
  <c r="B28" i="7"/>
  <c r="F18" i="7"/>
  <c r="E18" i="7"/>
  <c r="D18" i="7"/>
  <c r="C18" i="7"/>
  <c r="B18" i="7"/>
  <c r="B21" i="4"/>
  <c r="B22" i="4"/>
  <c r="B23" i="4"/>
  <c r="B24" i="4"/>
  <c r="B20" i="4"/>
  <c r="D21" i="4"/>
  <c r="E21" i="4"/>
  <c r="F21" i="4"/>
  <c r="D22" i="4"/>
  <c r="E22" i="4"/>
  <c r="F22" i="4"/>
  <c r="D23" i="4"/>
  <c r="E23" i="4"/>
  <c r="F23" i="4"/>
  <c r="D24" i="4"/>
  <c r="E24" i="4"/>
  <c r="F24" i="4"/>
  <c r="C24" i="4"/>
  <c r="C23" i="4"/>
  <c r="C22" i="4"/>
  <c r="C21" i="4"/>
  <c r="P17" i="4"/>
  <c r="C27" i="2"/>
  <c r="D27" i="2"/>
  <c r="E27" i="2"/>
  <c r="F27" i="2"/>
  <c r="B27" i="2"/>
  <c r="C62" i="1"/>
  <c r="D62" i="1"/>
  <c r="E62" i="1"/>
  <c r="F62" i="1"/>
  <c r="B62" i="1"/>
  <c r="C126" i="1"/>
  <c r="D126" i="1"/>
  <c r="E126" i="1"/>
  <c r="F126" i="1"/>
  <c r="B126" i="1"/>
  <c r="C122" i="1"/>
  <c r="D122" i="1"/>
  <c r="E122" i="1"/>
  <c r="F122" i="1"/>
  <c r="C123" i="1"/>
  <c r="D123" i="1"/>
  <c r="E123" i="1"/>
  <c r="F123" i="1"/>
  <c r="C124" i="1"/>
  <c r="D124" i="1"/>
  <c r="E124" i="1"/>
  <c r="F124" i="1"/>
  <c r="B124" i="1"/>
  <c r="B123" i="1"/>
  <c r="B122" i="1"/>
  <c r="J101" i="1"/>
  <c r="J100" i="1"/>
  <c r="J99" i="1"/>
  <c r="J98" i="1"/>
  <c r="J97" i="1"/>
  <c r="J96" i="1"/>
  <c r="J95" i="1"/>
  <c r="J94" i="1"/>
  <c r="J93" i="1"/>
  <c r="J92" i="1"/>
  <c r="J91" i="1"/>
  <c r="J90" i="1"/>
  <c r="J89" i="1"/>
  <c r="J88" i="1"/>
  <c r="J87" i="1"/>
  <c r="J86" i="1"/>
  <c r="E101" i="1"/>
  <c r="E100" i="1"/>
  <c r="E99" i="1"/>
  <c r="E98" i="1"/>
  <c r="E97" i="1"/>
  <c r="E96" i="1"/>
  <c r="E94" i="1"/>
  <c r="E93" i="1"/>
  <c r="E92" i="1"/>
  <c r="E91" i="1"/>
  <c r="E90" i="1"/>
  <c r="E89" i="1"/>
  <c r="E88" i="1"/>
  <c r="E87" i="1"/>
  <c r="E86" i="1"/>
  <c r="D101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86" i="1"/>
  <c r="P24" i="1"/>
  <c r="M24" i="1"/>
  <c r="L24" i="1"/>
  <c r="K24" i="1"/>
  <c r="H24" i="1"/>
  <c r="F24" i="1"/>
  <c r="C24" i="1"/>
  <c r="D24" i="1"/>
  <c r="E24" i="1"/>
  <c r="G24" i="1"/>
  <c r="I24" i="1"/>
  <c r="J24" i="1"/>
  <c r="N24" i="1"/>
  <c r="O24" i="1"/>
  <c r="B24" i="1"/>
  <c r="AA84" i="1"/>
  <c r="Z84" i="1"/>
  <c r="Y84" i="1"/>
  <c r="X84" i="1"/>
  <c r="W84" i="1"/>
  <c r="V84" i="1"/>
  <c r="U84" i="1"/>
  <c r="T84" i="1"/>
  <c r="S84" i="1"/>
  <c r="R84" i="1"/>
  <c r="Q48" i="16"/>
  <c r="P48" i="16"/>
  <c r="O48" i="16"/>
  <c r="N48" i="16"/>
  <c r="M48" i="16"/>
  <c r="Q45" i="16"/>
  <c r="P45" i="16"/>
  <c r="O45" i="16"/>
  <c r="N45" i="16"/>
  <c r="M45" i="16"/>
  <c r="Q42" i="16"/>
  <c r="P42" i="16"/>
  <c r="O42" i="16"/>
  <c r="N42" i="16"/>
  <c r="M42" i="16"/>
  <c r="Q39" i="16"/>
  <c r="P39" i="16"/>
  <c r="O39" i="16"/>
  <c r="N39" i="16"/>
  <c r="M39" i="16"/>
  <c r="Q36" i="16"/>
  <c r="P36" i="16"/>
  <c r="O36" i="16"/>
  <c r="N36" i="16"/>
  <c r="M36" i="16"/>
  <c r="Q33" i="16"/>
  <c r="P33" i="16"/>
  <c r="O33" i="16"/>
  <c r="N33" i="16"/>
  <c r="M33" i="16"/>
  <c r="L48" i="16"/>
  <c r="K48" i="16"/>
  <c r="J48" i="16"/>
  <c r="I48" i="16"/>
  <c r="H48" i="16"/>
  <c r="L45" i="16"/>
  <c r="K45" i="16"/>
  <c r="J45" i="16"/>
  <c r="I45" i="16"/>
  <c r="H45" i="16"/>
  <c r="L42" i="16"/>
  <c r="K42" i="16"/>
  <c r="J42" i="16"/>
  <c r="I42" i="16"/>
  <c r="H42" i="16"/>
  <c r="L39" i="16"/>
  <c r="K39" i="16"/>
  <c r="J39" i="16"/>
  <c r="I39" i="16"/>
  <c r="H39" i="16"/>
  <c r="L36" i="16"/>
  <c r="K36" i="16"/>
  <c r="J36" i="16"/>
  <c r="I36" i="16"/>
  <c r="H36" i="16"/>
  <c r="L33" i="16"/>
  <c r="K33" i="16"/>
  <c r="J33" i="16"/>
  <c r="I33" i="16"/>
  <c r="H33" i="16"/>
  <c r="F48" i="16"/>
  <c r="E48" i="16"/>
  <c r="D48" i="16"/>
  <c r="C48" i="16"/>
  <c r="B48" i="16"/>
  <c r="F45" i="16"/>
  <c r="E45" i="16"/>
  <c r="D45" i="16"/>
  <c r="C45" i="16"/>
  <c r="B45" i="16"/>
  <c r="F42" i="16"/>
  <c r="E42" i="16"/>
  <c r="D42" i="16"/>
  <c r="C42" i="16"/>
  <c r="B42" i="16"/>
  <c r="F39" i="16"/>
  <c r="E39" i="16"/>
  <c r="D39" i="16"/>
  <c r="C39" i="16"/>
  <c r="B39" i="16"/>
  <c r="F36" i="16"/>
  <c r="E36" i="16"/>
  <c r="D36" i="16"/>
  <c r="C36" i="16"/>
  <c r="B36" i="16"/>
  <c r="C33" i="16"/>
  <c r="D33" i="16"/>
  <c r="E33" i="16"/>
  <c r="F33" i="16"/>
  <c r="B33" i="16"/>
  <c r="Q29" i="16"/>
  <c r="P29" i="16"/>
  <c r="O29" i="16"/>
  <c r="N29" i="16"/>
  <c r="M29" i="16"/>
  <c r="Q28" i="16"/>
  <c r="P28" i="16"/>
  <c r="O28" i="16"/>
  <c r="N28" i="16"/>
  <c r="M28" i="16"/>
  <c r="Q27" i="16"/>
  <c r="P27" i="16"/>
  <c r="O27" i="16"/>
  <c r="N27" i="16"/>
  <c r="M27" i="16"/>
  <c r="Q26" i="16"/>
  <c r="P26" i="16"/>
  <c r="O26" i="16"/>
  <c r="N26" i="16"/>
  <c r="M26" i="16"/>
  <c r="Q25" i="16"/>
  <c r="P25" i="16"/>
  <c r="O25" i="16"/>
  <c r="N25" i="16"/>
  <c r="M25" i="16"/>
  <c r="Q24" i="16"/>
  <c r="P24" i="16"/>
  <c r="O24" i="16"/>
  <c r="N24" i="16"/>
  <c r="M24" i="16"/>
  <c r="L29" i="16"/>
  <c r="K29" i="16"/>
  <c r="J29" i="16"/>
  <c r="I29" i="16"/>
  <c r="H29" i="16"/>
  <c r="L28" i="16"/>
  <c r="K28" i="16"/>
  <c r="J28" i="16"/>
  <c r="I28" i="16"/>
  <c r="H28" i="16"/>
  <c r="L27" i="16"/>
  <c r="K27" i="16"/>
  <c r="J27" i="16"/>
  <c r="I27" i="16"/>
  <c r="H27" i="16"/>
  <c r="L26" i="16"/>
  <c r="K26" i="16"/>
  <c r="J26" i="16"/>
  <c r="I26" i="16"/>
  <c r="H26" i="16"/>
  <c r="L25" i="16"/>
  <c r="K25" i="16"/>
  <c r="J25" i="16"/>
  <c r="I25" i="16"/>
  <c r="H25" i="16"/>
  <c r="L24" i="16"/>
  <c r="K24" i="16"/>
  <c r="J24" i="16"/>
  <c r="I24" i="16"/>
  <c r="H24" i="16"/>
  <c r="B25" i="16"/>
  <c r="C25" i="16"/>
  <c r="D25" i="16"/>
  <c r="E25" i="16"/>
  <c r="F25" i="16"/>
  <c r="B26" i="16"/>
  <c r="C26" i="16"/>
  <c r="D26" i="16"/>
  <c r="E26" i="16"/>
  <c r="F26" i="16"/>
  <c r="B27" i="16"/>
  <c r="C27" i="16"/>
  <c r="D27" i="16"/>
  <c r="E27" i="16"/>
  <c r="F27" i="16"/>
  <c r="B28" i="16"/>
  <c r="C28" i="16"/>
  <c r="D28" i="16"/>
  <c r="E28" i="16"/>
  <c r="F28" i="16"/>
  <c r="B29" i="16"/>
  <c r="C29" i="16"/>
  <c r="D29" i="16"/>
  <c r="E29" i="16"/>
  <c r="F29" i="16"/>
  <c r="C24" i="16"/>
  <c r="D24" i="16"/>
  <c r="E24" i="16"/>
  <c r="F24" i="16"/>
  <c r="B24" i="16"/>
  <c r="Q11" i="16"/>
  <c r="P11" i="16"/>
  <c r="O11" i="16"/>
  <c r="N11" i="16"/>
  <c r="M11" i="16"/>
  <c r="Q10" i="16"/>
  <c r="P10" i="16"/>
  <c r="O10" i="16"/>
  <c r="N10" i="16"/>
  <c r="M10" i="16"/>
  <c r="Q9" i="16"/>
  <c r="P9" i="16"/>
  <c r="O9" i="16"/>
  <c r="N9" i="16"/>
  <c r="M9" i="16"/>
  <c r="Q8" i="16"/>
  <c r="P8" i="16"/>
  <c r="O8" i="16"/>
  <c r="N8" i="16"/>
  <c r="M8" i="16"/>
  <c r="Q7" i="16"/>
  <c r="P7" i="16"/>
  <c r="O7" i="16"/>
  <c r="N7" i="16"/>
  <c r="M7" i="16"/>
  <c r="Q6" i="16"/>
  <c r="P6" i="16"/>
  <c r="O6" i="16"/>
  <c r="N6" i="16"/>
  <c r="M6" i="16"/>
  <c r="Q5" i="16"/>
  <c r="P5" i="16"/>
  <c r="O5" i="16"/>
  <c r="N5" i="16"/>
  <c r="M5" i="16"/>
  <c r="L11" i="16"/>
  <c r="K11" i="16"/>
  <c r="J11" i="16"/>
  <c r="I11" i="16"/>
  <c r="H11" i="16"/>
  <c r="L10" i="16"/>
  <c r="K10" i="16"/>
  <c r="J10" i="16"/>
  <c r="I10" i="16"/>
  <c r="H10" i="16"/>
  <c r="L9" i="16"/>
  <c r="K9" i="16"/>
  <c r="J9" i="16"/>
  <c r="I9" i="16"/>
  <c r="H9" i="16"/>
  <c r="L8" i="16"/>
  <c r="K8" i="16"/>
  <c r="J8" i="16"/>
  <c r="I8" i="16"/>
  <c r="H8" i="16"/>
  <c r="L7" i="16"/>
  <c r="K7" i="16"/>
  <c r="J7" i="16"/>
  <c r="I7" i="16"/>
  <c r="H7" i="16"/>
  <c r="L6" i="16"/>
  <c r="K6" i="16"/>
  <c r="J6" i="16"/>
  <c r="I6" i="16"/>
  <c r="H6" i="16"/>
  <c r="L5" i="16"/>
  <c r="K5" i="16"/>
  <c r="J5" i="16"/>
  <c r="I5" i="16"/>
  <c r="H5" i="16"/>
  <c r="B6" i="16"/>
  <c r="C6" i="16"/>
  <c r="D6" i="16"/>
  <c r="E6" i="16"/>
  <c r="F6" i="16"/>
  <c r="B7" i="16"/>
  <c r="C7" i="16"/>
  <c r="D7" i="16"/>
  <c r="E7" i="16"/>
  <c r="F7" i="16"/>
  <c r="B8" i="16"/>
  <c r="C8" i="16"/>
  <c r="D8" i="16"/>
  <c r="E8" i="16"/>
  <c r="F8" i="16"/>
  <c r="B9" i="16"/>
  <c r="C9" i="16"/>
  <c r="D9" i="16"/>
  <c r="E9" i="16"/>
  <c r="F9" i="16"/>
  <c r="B10" i="16"/>
  <c r="C10" i="16"/>
  <c r="D10" i="16"/>
  <c r="E10" i="16"/>
  <c r="F10" i="16"/>
  <c r="B11" i="16"/>
  <c r="C11" i="16"/>
  <c r="D11" i="16"/>
  <c r="E11" i="16"/>
  <c r="F11" i="16"/>
  <c r="C5" i="16"/>
  <c r="D5" i="16"/>
  <c r="E5" i="16"/>
  <c r="F5" i="16"/>
  <c r="B5" i="16"/>
  <c r="BR5" i="16"/>
  <c r="B39" i="40"/>
  <c r="C39" i="40"/>
  <c r="D39" i="40"/>
  <c r="E39" i="40"/>
  <c r="F39" i="40"/>
  <c r="G39" i="40"/>
  <c r="H39" i="40"/>
  <c r="I39" i="40"/>
  <c r="J39" i="40"/>
  <c r="K39" i="40"/>
  <c r="L39" i="40"/>
  <c r="M39" i="40"/>
  <c r="N39" i="40"/>
  <c r="O39" i="40"/>
  <c r="P39" i="40"/>
  <c r="B40" i="40"/>
  <c r="C40" i="40"/>
  <c r="D40" i="40"/>
  <c r="E40" i="40"/>
  <c r="F40" i="40"/>
  <c r="G40" i="40"/>
  <c r="H40" i="40"/>
  <c r="I40" i="40"/>
  <c r="J40" i="40"/>
  <c r="K40" i="40"/>
  <c r="L40" i="40"/>
  <c r="M40" i="40"/>
  <c r="N40" i="40"/>
  <c r="O40" i="40"/>
  <c r="P40" i="40"/>
  <c r="B41" i="40"/>
  <c r="C41" i="40"/>
  <c r="D41" i="40"/>
  <c r="E41" i="40"/>
  <c r="F41" i="40"/>
  <c r="G41" i="40"/>
  <c r="H41" i="40"/>
  <c r="I41" i="40"/>
  <c r="J41" i="40"/>
  <c r="K41" i="40"/>
  <c r="L41" i="40"/>
  <c r="M41" i="40"/>
  <c r="N41" i="40"/>
  <c r="O41" i="40"/>
  <c r="P41" i="40"/>
  <c r="B42" i="40"/>
  <c r="C42" i="40"/>
  <c r="D42" i="40"/>
  <c r="E42" i="40"/>
  <c r="F42" i="40"/>
  <c r="G42" i="40"/>
  <c r="H42" i="40"/>
  <c r="I42" i="40"/>
  <c r="J42" i="40"/>
  <c r="K42" i="40"/>
  <c r="L42" i="40"/>
  <c r="M42" i="40"/>
  <c r="N42" i="40"/>
  <c r="O42" i="40"/>
  <c r="P42" i="40"/>
  <c r="B43" i="40"/>
  <c r="C43" i="40"/>
  <c r="D43" i="40"/>
  <c r="E43" i="40"/>
  <c r="F43" i="40"/>
  <c r="G43" i="40"/>
  <c r="H43" i="40"/>
  <c r="I43" i="40"/>
  <c r="J43" i="40"/>
  <c r="K43" i="40"/>
  <c r="L43" i="40"/>
  <c r="M43" i="40"/>
  <c r="N43" i="40"/>
  <c r="O43" i="40"/>
  <c r="P43" i="40"/>
  <c r="C38" i="40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B38" i="40"/>
  <c r="P34" i="40"/>
  <c r="O34" i="40"/>
  <c r="N34" i="40"/>
  <c r="M34" i="40"/>
  <c r="L34" i="40"/>
  <c r="K34" i="40"/>
  <c r="J34" i="40"/>
  <c r="I34" i="40"/>
  <c r="H34" i="40"/>
  <c r="G34" i="40"/>
  <c r="F34" i="40"/>
  <c r="E34" i="40"/>
  <c r="D34" i="40"/>
  <c r="C34" i="40"/>
  <c r="B34" i="40"/>
  <c r="P33" i="40"/>
  <c r="O33" i="40"/>
  <c r="N33" i="40"/>
  <c r="M33" i="40"/>
  <c r="L33" i="40"/>
  <c r="K33" i="40"/>
  <c r="J33" i="40"/>
  <c r="I33" i="40"/>
  <c r="H33" i="40"/>
  <c r="G33" i="40"/>
  <c r="F33" i="40"/>
  <c r="E33" i="40"/>
  <c r="D33" i="40"/>
  <c r="C33" i="40"/>
  <c r="B33" i="40"/>
  <c r="P32" i="40"/>
  <c r="O32" i="40"/>
  <c r="N32" i="40"/>
  <c r="M32" i="40"/>
  <c r="L32" i="40"/>
  <c r="K32" i="40"/>
  <c r="J32" i="40"/>
  <c r="I32" i="40"/>
  <c r="H32" i="40"/>
  <c r="G32" i="40"/>
  <c r="F32" i="40"/>
  <c r="E32" i="40"/>
  <c r="D32" i="40"/>
  <c r="C32" i="40"/>
  <c r="B32" i="40"/>
  <c r="P31" i="40"/>
  <c r="O31" i="40"/>
  <c r="N31" i="40"/>
  <c r="M31" i="40"/>
  <c r="L31" i="40"/>
  <c r="K31" i="40"/>
  <c r="J31" i="40"/>
  <c r="I31" i="40"/>
  <c r="H31" i="40"/>
  <c r="G31" i="40"/>
  <c r="F31" i="40"/>
  <c r="E31" i="40"/>
  <c r="D31" i="40"/>
  <c r="C31" i="40"/>
  <c r="B31" i="40"/>
  <c r="P30" i="40"/>
  <c r="O30" i="40"/>
  <c r="N30" i="40"/>
  <c r="M30" i="40"/>
  <c r="L30" i="40"/>
  <c r="K30" i="40"/>
  <c r="J30" i="40"/>
  <c r="I30" i="40"/>
  <c r="H30" i="40"/>
  <c r="G30" i="40"/>
  <c r="F30" i="40"/>
  <c r="E30" i="40"/>
  <c r="D30" i="40"/>
  <c r="C30" i="40"/>
  <c r="B30" i="40"/>
  <c r="P29" i="40"/>
  <c r="O29" i="40"/>
  <c r="N29" i="40"/>
  <c r="M29" i="40"/>
  <c r="L29" i="40"/>
  <c r="K29" i="40"/>
  <c r="J29" i="40"/>
  <c r="I29" i="40"/>
  <c r="H29" i="40"/>
  <c r="G29" i="40"/>
  <c r="F29" i="40"/>
  <c r="E29" i="40"/>
  <c r="D29" i="40"/>
  <c r="C29" i="40"/>
  <c r="B29" i="40"/>
  <c r="P28" i="40"/>
  <c r="O28" i="40"/>
  <c r="N28" i="40"/>
  <c r="M28" i="40"/>
  <c r="L28" i="40"/>
  <c r="K28" i="40"/>
  <c r="J28" i="40"/>
  <c r="I28" i="40"/>
  <c r="H28" i="40"/>
  <c r="G28" i="40"/>
  <c r="F28" i="40"/>
  <c r="E28" i="40"/>
  <c r="D28" i="40"/>
  <c r="C28" i="40"/>
  <c r="B28" i="40"/>
  <c r="P27" i="40"/>
  <c r="O27" i="40"/>
  <c r="N27" i="40"/>
  <c r="M27" i="40"/>
  <c r="L27" i="40"/>
  <c r="K27" i="40"/>
  <c r="J27" i="40"/>
  <c r="I27" i="40"/>
  <c r="H27" i="40"/>
  <c r="G27" i="40"/>
  <c r="F27" i="40"/>
  <c r="E27" i="40"/>
  <c r="D27" i="40"/>
  <c r="C27" i="40"/>
  <c r="B27" i="40"/>
  <c r="P23" i="40"/>
  <c r="O23" i="40"/>
  <c r="N23" i="40"/>
  <c r="M23" i="40"/>
  <c r="L23" i="40"/>
  <c r="K23" i="40"/>
  <c r="J23" i="40"/>
  <c r="I23" i="40"/>
  <c r="H23" i="40"/>
  <c r="G23" i="40"/>
  <c r="F23" i="40"/>
  <c r="E23" i="40"/>
  <c r="D23" i="40"/>
  <c r="C23" i="40"/>
  <c r="B23" i="40"/>
  <c r="P22" i="40"/>
  <c r="O22" i="40"/>
  <c r="N22" i="40"/>
  <c r="M22" i="40"/>
  <c r="L22" i="40"/>
  <c r="K22" i="40"/>
  <c r="J22" i="40"/>
  <c r="I22" i="40"/>
  <c r="H22" i="40"/>
  <c r="G22" i="40"/>
  <c r="F22" i="40"/>
  <c r="E22" i="40"/>
  <c r="D22" i="40"/>
  <c r="C22" i="40"/>
  <c r="B22" i="40"/>
  <c r="P21" i="40"/>
  <c r="O21" i="40"/>
  <c r="N21" i="40"/>
  <c r="M21" i="40"/>
  <c r="L21" i="40"/>
  <c r="K21" i="40"/>
  <c r="J21" i="40"/>
  <c r="I21" i="40"/>
  <c r="H21" i="40"/>
  <c r="G21" i="40"/>
  <c r="F21" i="40"/>
  <c r="E21" i="40"/>
  <c r="D21" i="40"/>
  <c r="C21" i="40"/>
  <c r="B21" i="40"/>
  <c r="P20" i="40"/>
  <c r="O20" i="40"/>
  <c r="N20" i="40"/>
  <c r="M20" i="40"/>
  <c r="L20" i="40"/>
  <c r="K20" i="40"/>
  <c r="J20" i="40"/>
  <c r="I20" i="40"/>
  <c r="H20" i="40"/>
  <c r="G20" i="40"/>
  <c r="F20" i="40"/>
  <c r="E20" i="40"/>
  <c r="D20" i="40"/>
  <c r="C20" i="40"/>
  <c r="B20" i="40"/>
  <c r="P19" i="40"/>
  <c r="O19" i="40"/>
  <c r="N19" i="40"/>
  <c r="M19" i="40"/>
  <c r="L19" i="40"/>
  <c r="K19" i="40"/>
  <c r="J19" i="40"/>
  <c r="I19" i="40"/>
  <c r="H19" i="40"/>
  <c r="G19" i="40"/>
  <c r="F19" i="40"/>
  <c r="E19" i="40"/>
  <c r="D19" i="40"/>
  <c r="C19" i="40"/>
  <c r="B19" i="40"/>
  <c r="P18" i="40"/>
  <c r="O18" i="40"/>
  <c r="N18" i="40"/>
  <c r="M18" i="40"/>
  <c r="L18" i="40"/>
  <c r="K18" i="40"/>
  <c r="J18" i="40"/>
  <c r="I18" i="40"/>
  <c r="H18" i="40"/>
  <c r="G18" i="40"/>
  <c r="F18" i="40"/>
  <c r="E18" i="40"/>
  <c r="D18" i="40"/>
  <c r="C18" i="40"/>
  <c r="B18" i="40"/>
  <c r="P17" i="40"/>
  <c r="O17" i="40"/>
  <c r="N17" i="40"/>
  <c r="M17" i="40"/>
  <c r="L17" i="40"/>
  <c r="K17" i="40"/>
  <c r="J17" i="40"/>
  <c r="I17" i="40"/>
  <c r="H17" i="40"/>
  <c r="G17" i="40"/>
  <c r="F17" i="40"/>
  <c r="E17" i="40"/>
  <c r="D17" i="40"/>
  <c r="C17" i="40"/>
  <c r="B17" i="40"/>
  <c r="P16" i="40"/>
  <c r="O16" i="40"/>
  <c r="N16" i="40"/>
  <c r="M16" i="40"/>
  <c r="L16" i="40"/>
  <c r="K16" i="40"/>
  <c r="J16" i="40"/>
  <c r="I16" i="40"/>
  <c r="H16" i="40"/>
  <c r="G16" i="40"/>
  <c r="F16" i="40"/>
  <c r="E16" i="40"/>
  <c r="D16" i="40"/>
  <c r="C16" i="40"/>
  <c r="B16" i="40"/>
  <c r="B6" i="40"/>
  <c r="C6" i="40"/>
  <c r="D6" i="40"/>
  <c r="E6" i="40"/>
  <c r="F6" i="40"/>
  <c r="G6" i="40"/>
  <c r="H6" i="40"/>
  <c r="I6" i="40"/>
  <c r="J6" i="40"/>
  <c r="K6" i="40"/>
  <c r="L6" i="40"/>
  <c r="M6" i="40"/>
  <c r="N6" i="40"/>
  <c r="O6" i="40"/>
  <c r="P6" i="40"/>
  <c r="B7" i="40"/>
  <c r="C7" i="40"/>
  <c r="D7" i="40"/>
  <c r="E7" i="40"/>
  <c r="F7" i="40"/>
  <c r="G7" i="40"/>
  <c r="H7" i="40"/>
  <c r="I7" i="40"/>
  <c r="J7" i="40"/>
  <c r="K7" i="40"/>
  <c r="L7" i="40"/>
  <c r="M7" i="40"/>
  <c r="N7" i="40"/>
  <c r="O7" i="40"/>
  <c r="P7" i="40"/>
  <c r="B8" i="40"/>
  <c r="C8" i="40"/>
  <c r="D8" i="40"/>
  <c r="E8" i="40"/>
  <c r="F8" i="40"/>
  <c r="G8" i="40"/>
  <c r="H8" i="40"/>
  <c r="I8" i="40"/>
  <c r="J8" i="40"/>
  <c r="K8" i="40"/>
  <c r="L8" i="40"/>
  <c r="M8" i="40"/>
  <c r="N8" i="40"/>
  <c r="O8" i="40"/>
  <c r="P8" i="40"/>
  <c r="B9" i="40"/>
  <c r="C9" i="40"/>
  <c r="D9" i="40"/>
  <c r="E9" i="40"/>
  <c r="F9" i="40"/>
  <c r="G9" i="40"/>
  <c r="H9" i="40"/>
  <c r="I9" i="40"/>
  <c r="J9" i="40"/>
  <c r="K9" i="40"/>
  <c r="L9" i="40"/>
  <c r="M9" i="40"/>
  <c r="N9" i="40"/>
  <c r="O9" i="40"/>
  <c r="P9" i="40"/>
  <c r="B10" i="40"/>
  <c r="C10" i="40"/>
  <c r="D10" i="40"/>
  <c r="E10" i="40"/>
  <c r="F10" i="40"/>
  <c r="G10" i="40"/>
  <c r="H10" i="40"/>
  <c r="I10" i="40"/>
  <c r="J10" i="40"/>
  <c r="K10" i="40"/>
  <c r="L10" i="40"/>
  <c r="M10" i="40"/>
  <c r="N10" i="40"/>
  <c r="O10" i="40"/>
  <c r="P10" i="40"/>
  <c r="B11" i="40"/>
  <c r="C11" i="40"/>
  <c r="D11" i="40"/>
  <c r="E11" i="40"/>
  <c r="F11" i="40"/>
  <c r="G11" i="40"/>
  <c r="H11" i="40"/>
  <c r="I11" i="40"/>
  <c r="J11" i="40"/>
  <c r="K11" i="40"/>
  <c r="L11" i="40"/>
  <c r="M11" i="40"/>
  <c r="N11" i="40"/>
  <c r="O11" i="40"/>
  <c r="P11" i="40"/>
  <c r="B12" i="40"/>
  <c r="C12" i="40"/>
  <c r="D12" i="40"/>
  <c r="E12" i="40"/>
  <c r="F12" i="40"/>
  <c r="G12" i="40"/>
  <c r="H12" i="40"/>
  <c r="I12" i="40"/>
  <c r="J12" i="40"/>
  <c r="K12" i="40"/>
  <c r="L12" i="40"/>
  <c r="M12" i="40"/>
  <c r="N12" i="40"/>
  <c r="O12" i="40"/>
  <c r="P12" i="40"/>
  <c r="C5" i="40"/>
  <c r="D5" i="40"/>
  <c r="E5" i="40"/>
  <c r="F5" i="40"/>
  <c r="G5" i="40"/>
  <c r="H5" i="40"/>
  <c r="I5" i="40"/>
  <c r="J5" i="40"/>
  <c r="K5" i="40"/>
  <c r="L5" i="40"/>
  <c r="M5" i="40"/>
  <c r="N5" i="40"/>
  <c r="O5" i="40"/>
  <c r="P5" i="40"/>
  <c r="B5" i="40"/>
  <c r="P41" i="39"/>
  <c r="O41" i="39"/>
  <c r="N41" i="39"/>
  <c r="M41" i="39"/>
  <c r="L41" i="39"/>
  <c r="K41" i="39"/>
  <c r="J41" i="39"/>
  <c r="I41" i="39"/>
  <c r="H41" i="39"/>
  <c r="G41" i="39"/>
  <c r="F41" i="39"/>
  <c r="E41" i="39"/>
  <c r="D41" i="39"/>
  <c r="C41" i="39"/>
  <c r="B41" i="39"/>
  <c r="P40" i="39"/>
  <c r="O40" i="39"/>
  <c r="N40" i="39"/>
  <c r="M40" i="39"/>
  <c r="L40" i="39"/>
  <c r="K40" i="39"/>
  <c r="J40" i="39"/>
  <c r="I40" i="39"/>
  <c r="H40" i="39"/>
  <c r="G40" i="39"/>
  <c r="F40" i="39"/>
  <c r="E40" i="39"/>
  <c r="D40" i="39"/>
  <c r="C40" i="39"/>
  <c r="B40" i="39"/>
  <c r="P39" i="39"/>
  <c r="O39" i="39"/>
  <c r="N39" i="39"/>
  <c r="M39" i="39"/>
  <c r="L39" i="39"/>
  <c r="K39" i="39"/>
  <c r="J39" i="39"/>
  <c r="I39" i="39"/>
  <c r="H39" i="39"/>
  <c r="G39" i="39"/>
  <c r="F39" i="39"/>
  <c r="E39" i="39"/>
  <c r="D39" i="39"/>
  <c r="C39" i="39"/>
  <c r="B39" i="39"/>
  <c r="P38" i="39"/>
  <c r="O38" i="39"/>
  <c r="N38" i="39"/>
  <c r="M38" i="39"/>
  <c r="L38" i="39"/>
  <c r="K38" i="39"/>
  <c r="J38" i="39"/>
  <c r="I38" i="39"/>
  <c r="H38" i="39"/>
  <c r="G38" i="39"/>
  <c r="F38" i="39"/>
  <c r="E38" i="39"/>
  <c r="D38" i="39"/>
  <c r="C38" i="39"/>
  <c r="B38" i="39"/>
  <c r="P37" i="39"/>
  <c r="O37" i="39"/>
  <c r="N37" i="39"/>
  <c r="M37" i="39"/>
  <c r="L37" i="39"/>
  <c r="K37" i="39"/>
  <c r="J37" i="39"/>
  <c r="I37" i="39"/>
  <c r="H37" i="39"/>
  <c r="G37" i="39"/>
  <c r="F37" i="39"/>
  <c r="E37" i="39"/>
  <c r="D37" i="39"/>
  <c r="C37" i="39"/>
  <c r="B37" i="39"/>
  <c r="P36" i="39"/>
  <c r="O36" i="39"/>
  <c r="N36" i="39"/>
  <c r="M36" i="39"/>
  <c r="L36" i="39"/>
  <c r="K36" i="39"/>
  <c r="J36" i="39"/>
  <c r="I36" i="39"/>
  <c r="H36" i="39"/>
  <c r="G36" i="39"/>
  <c r="F36" i="39"/>
  <c r="E36" i="39"/>
  <c r="D36" i="39"/>
  <c r="C36" i="39"/>
  <c r="B36" i="39"/>
  <c r="P35" i="39"/>
  <c r="O35" i="39"/>
  <c r="N35" i="39"/>
  <c r="M35" i="39"/>
  <c r="L35" i="39"/>
  <c r="K35" i="39"/>
  <c r="J35" i="39"/>
  <c r="I35" i="39"/>
  <c r="H35" i="39"/>
  <c r="G35" i="39"/>
  <c r="F35" i="39"/>
  <c r="E35" i="39"/>
  <c r="D35" i="39"/>
  <c r="C35" i="39"/>
  <c r="B35" i="39"/>
  <c r="P31" i="39"/>
  <c r="O31" i="39"/>
  <c r="N31" i="39"/>
  <c r="M31" i="39"/>
  <c r="L31" i="39"/>
  <c r="K31" i="39"/>
  <c r="J31" i="39"/>
  <c r="I31" i="39"/>
  <c r="H31" i="39"/>
  <c r="G31" i="39"/>
  <c r="F31" i="39"/>
  <c r="E31" i="39"/>
  <c r="D31" i="39"/>
  <c r="C31" i="39"/>
  <c r="B31" i="39"/>
  <c r="P30" i="39"/>
  <c r="O30" i="39"/>
  <c r="N30" i="39"/>
  <c r="M30" i="39"/>
  <c r="L30" i="39"/>
  <c r="K30" i="39"/>
  <c r="J30" i="39"/>
  <c r="I30" i="39"/>
  <c r="H30" i="39"/>
  <c r="G30" i="39"/>
  <c r="F30" i="39"/>
  <c r="E30" i="39"/>
  <c r="D30" i="39"/>
  <c r="C30" i="39"/>
  <c r="B30" i="39"/>
  <c r="P29" i="39"/>
  <c r="O29" i="39"/>
  <c r="N29" i="39"/>
  <c r="M29" i="39"/>
  <c r="L29" i="39"/>
  <c r="K29" i="39"/>
  <c r="J29" i="39"/>
  <c r="I29" i="39"/>
  <c r="H29" i="39"/>
  <c r="G29" i="39"/>
  <c r="F29" i="39"/>
  <c r="E29" i="39"/>
  <c r="D29" i="39"/>
  <c r="C29" i="39"/>
  <c r="B29" i="39"/>
  <c r="P28" i="39"/>
  <c r="O28" i="39"/>
  <c r="N28" i="39"/>
  <c r="M28" i="39"/>
  <c r="L28" i="39"/>
  <c r="K28" i="39"/>
  <c r="J28" i="39"/>
  <c r="I28" i="39"/>
  <c r="H28" i="39"/>
  <c r="G28" i="39"/>
  <c r="F28" i="39"/>
  <c r="E28" i="39"/>
  <c r="D28" i="39"/>
  <c r="C28" i="39"/>
  <c r="B28" i="39"/>
  <c r="P27" i="39"/>
  <c r="O27" i="39"/>
  <c r="N27" i="39"/>
  <c r="M27" i="39"/>
  <c r="L27" i="39"/>
  <c r="K27" i="39"/>
  <c r="J27" i="39"/>
  <c r="I27" i="39"/>
  <c r="H27" i="39"/>
  <c r="G27" i="39"/>
  <c r="F27" i="39"/>
  <c r="E27" i="39"/>
  <c r="D27" i="39"/>
  <c r="C27" i="39"/>
  <c r="B27" i="39"/>
  <c r="P26" i="39"/>
  <c r="O26" i="39"/>
  <c r="N26" i="39"/>
  <c r="M26" i="39"/>
  <c r="L26" i="39"/>
  <c r="K26" i="39"/>
  <c r="J26" i="39"/>
  <c r="I26" i="39"/>
  <c r="H26" i="39"/>
  <c r="G26" i="39"/>
  <c r="F26" i="39"/>
  <c r="E26" i="39"/>
  <c r="D26" i="39"/>
  <c r="C26" i="39"/>
  <c r="B26" i="39"/>
  <c r="P25" i="39"/>
  <c r="O25" i="39"/>
  <c r="N25" i="39"/>
  <c r="M25" i="39"/>
  <c r="L25" i="39"/>
  <c r="K25" i="39"/>
  <c r="J25" i="39"/>
  <c r="I25" i="39"/>
  <c r="H25" i="39"/>
  <c r="G25" i="39"/>
  <c r="F25" i="39"/>
  <c r="E25" i="39"/>
  <c r="D25" i="39"/>
  <c r="C25" i="39"/>
  <c r="B25" i="39"/>
  <c r="P21" i="39"/>
  <c r="O21" i="39"/>
  <c r="N21" i="39"/>
  <c r="M21" i="39"/>
  <c r="L21" i="39"/>
  <c r="K21" i="39"/>
  <c r="J21" i="39"/>
  <c r="I21" i="39"/>
  <c r="H21" i="39"/>
  <c r="G21" i="39"/>
  <c r="F21" i="39"/>
  <c r="E21" i="39"/>
  <c r="D21" i="39"/>
  <c r="C21" i="39"/>
  <c r="B21" i="39"/>
  <c r="P20" i="39"/>
  <c r="O20" i="39"/>
  <c r="N20" i="39"/>
  <c r="M20" i="39"/>
  <c r="L20" i="39"/>
  <c r="K20" i="39"/>
  <c r="J20" i="39"/>
  <c r="I20" i="39"/>
  <c r="H20" i="39"/>
  <c r="G20" i="39"/>
  <c r="F20" i="39"/>
  <c r="E20" i="39"/>
  <c r="D20" i="39"/>
  <c r="C20" i="39"/>
  <c r="B20" i="39"/>
  <c r="P19" i="39"/>
  <c r="O19" i="39"/>
  <c r="N19" i="39"/>
  <c r="M19" i="39"/>
  <c r="L19" i="39"/>
  <c r="K19" i="39"/>
  <c r="J19" i="39"/>
  <c r="I19" i="39"/>
  <c r="H19" i="39"/>
  <c r="G19" i="39"/>
  <c r="F19" i="39"/>
  <c r="E19" i="39"/>
  <c r="D19" i="39"/>
  <c r="C19" i="39"/>
  <c r="B19" i="39"/>
  <c r="P18" i="39"/>
  <c r="O18" i="39"/>
  <c r="N18" i="39"/>
  <c r="M18" i="39"/>
  <c r="L18" i="39"/>
  <c r="K18" i="39"/>
  <c r="J18" i="39"/>
  <c r="I18" i="39"/>
  <c r="H18" i="39"/>
  <c r="G18" i="39"/>
  <c r="F18" i="39"/>
  <c r="E18" i="39"/>
  <c r="D18" i="39"/>
  <c r="C18" i="39"/>
  <c r="B18" i="39"/>
  <c r="P17" i="39"/>
  <c r="O17" i="39"/>
  <c r="N17" i="39"/>
  <c r="M17" i="39"/>
  <c r="L17" i="39"/>
  <c r="K17" i="39"/>
  <c r="J17" i="39"/>
  <c r="I17" i="39"/>
  <c r="H17" i="39"/>
  <c r="G17" i="39"/>
  <c r="F17" i="39"/>
  <c r="E17" i="39"/>
  <c r="D17" i="39"/>
  <c r="C17" i="39"/>
  <c r="B17" i="39"/>
  <c r="P16" i="39"/>
  <c r="O16" i="39"/>
  <c r="N16" i="39"/>
  <c r="M16" i="39"/>
  <c r="L16" i="39"/>
  <c r="K16" i="39"/>
  <c r="J16" i="39"/>
  <c r="I16" i="39"/>
  <c r="H16" i="39"/>
  <c r="G16" i="39"/>
  <c r="F16" i="39"/>
  <c r="E16" i="39"/>
  <c r="D16" i="39"/>
  <c r="C16" i="39"/>
  <c r="B16" i="39"/>
  <c r="P15" i="39"/>
  <c r="O15" i="39"/>
  <c r="N15" i="39"/>
  <c r="M15" i="39"/>
  <c r="L15" i="39"/>
  <c r="K15" i="39"/>
  <c r="J15" i="39"/>
  <c r="I15" i="39"/>
  <c r="H15" i="39"/>
  <c r="G15" i="39"/>
  <c r="F15" i="39"/>
  <c r="E15" i="39"/>
  <c r="D15" i="39"/>
  <c r="C15" i="39"/>
  <c r="B15" i="39"/>
  <c r="B6" i="39"/>
  <c r="C6" i="39"/>
  <c r="D6" i="39"/>
  <c r="E6" i="39"/>
  <c r="F6" i="39"/>
  <c r="G6" i="39"/>
  <c r="H6" i="39"/>
  <c r="I6" i="39"/>
  <c r="J6" i="39"/>
  <c r="K6" i="39"/>
  <c r="L6" i="39"/>
  <c r="M6" i="39"/>
  <c r="N6" i="39"/>
  <c r="O6" i="39"/>
  <c r="P6" i="39"/>
  <c r="B7" i="39"/>
  <c r="C7" i="39"/>
  <c r="D7" i="39"/>
  <c r="E7" i="39"/>
  <c r="F7" i="39"/>
  <c r="G7" i="39"/>
  <c r="H7" i="39"/>
  <c r="I7" i="39"/>
  <c r="J7" i="39"/>
  <c r="K7" i="39"/>
  <c r="L7" i="39"/>
  <c r="M7" i="39"/>
  <c r="N7" i="39"/>
  <c r="O7" i="39"/>
  <c r="P7" i="39"/>
  <c r="B8" i="39"/>
  <c r="C8" i="39"/>
  <c r="D8" i="39"/>
  <c r="E8" i="39"/>
  <c r="F8" i="39"/>
  <c r="G8" i="39"/>
  <c r="H8" i="39"/>
  <c r="I8" i="39"/>
  <c r="J8" i="39"/>
  <c r="K8" i="39"/>
  <c r="L8" i="39"/>
  <c r="M8" i="39"/>
  <c r="N8" i="39"/>
  <c r="O8" i="39"/>
  <c r="P8" i="39"/>
  <c r="B9" i="39"/>
  <c r="C9" i="39"/>
  <c r="D9" i="39"/>
  <c r="E9" i="39"/>
  <c r="F9" i="39"/>
  <c r="G9" i="39"/>
  <c r="H9" i="39"/>
  <c r="I9" i="39"/>
  <c r="J9" i="39"/>
  <c r="K9" i="39"/>
  <c r="L9" i="39"/>
  <c r="M9" i="39"/>
  <c r="N9" i="39"/>
  <c r="O9" i="39"/>
  <c r="P9" i="39"/>
  <c r="B10" i="39"/>
  <c r="C10" i="39"/>
  <c r="D10" i="39"/>
  <c r="E10" i="39"/>
  <c r="F10" i="39"/>
  <c r="G10" i="39"/>
  <c r="H10" i="39"/>
  <c r="I10" i="39"/>
  <c r="J10" i="39"/>
  <c r="K10" i="39"/>
  <c r="L10" i="39"/>
  <c r="M10" i="39"/>
  <c r="N10" i="39"/>
  <c r="O10" i="39"/>
  <c r="P10" i="39"/>
  <c r="B11" i="39"/>
  <c r="C11" i="39"/>
  <c r="D11" i="39"/>
  <c r="E11" i="39"/>
  <c r="F11" i="39"/>
  <c r="G11" i="39"/>
  <c r="H11" i="39"/>
  <c r="I11" i="39"/>
  <c r="J11" i="39"/>
  <c r="K11" i="39"/>
  <c r="L11" i="39"/>
  <c r="M11" i="39"/>
  <c r="N11" i="39"/>
  <c r="O11" i="39"/>
  <c r="P11" i="39"/>
  <c r="C5" i="39"/>
  <c r="D5" i="39"/>
  <c r="E5" i="39"/>
  <c r="F5" i="39"/>
  <c r="G5" i="39"/>
  <c r="H5" i="39"/>
  <c r="I5" i="39"/>
  <c r="J5" i="39"/>
  <c r="K5" i="39"/>
  <c r="L5" i="39"/>
  <c r="M5" i="39"/>
  <c r="N5" i="39"/>
  <c r="O5" i="39"/>
  <c r="P5" i="39"/>
  <c r="B5" i="39"/>
  <c r="P41" i="38"/>
  <c r="O41" i="38"/>
  <c r="N41" i="38"/>
  <c r="M41" i="38"/>
  <c r="L41" i="38"/>
  <c r="K41" i="38"/>
  <c r="J41" i="38"/>
  <c r="I41" i="38"/>
  <c r="H41" i="38"/>
  <c r="G41" i="38"/>
  <c r="F41" i="38"/>
  <c r="E41" i="38"/>
  <c r="D41" i="38"/>
  <c r="C41" i="38"/>
  <c r="B41" i="38"/>
  <c r="P40" i="38"/>
  <c r="O40" i="38"/>
  <c r="N40" i="38"/>
  <c r="M40" i="38"/>
  <c r="L40" i="38"/>
  <c r="K40" i="38"/>
  <c r="J40" i="38"/>
  <c r="I40" i="38"/>
  <c r="H40" i="38"/>
  <c r="G40" i="38"/>
  <c r="F40" i="38"/>
  <c r="E40" i="38"/>
  <c r="D40" i="38"/>
  <c r="C40" i="38"/>
  <c r="B40" i="38"/>
  <c r="P39" i="38"/>
  <c r="O39" i="38"/>
  <c r="N39" i="38"/>
  <c r="M39" i="38"/>
  <c r="L39" i="38"/>
  <c r="K39" i="38"/>
  <c r="J39" i="38"/>
  <c r="I39" i="38"/>
  <c r="H39" i="38"/>
  <c r="G39" i="38"/>
  <c r="F39" i="38"/>
  <c r="E39" i="38"/>
  <c r="D39" i="38"/>
  <c r="C39" i="38"/>
  <c r="B39" i="38"/>
  <c r="P38" i="38"/>
  <c r="O38" i="38"/>
  <c r="N38" i="38"/>
  <c r="M38" i="38"/>
  <c r="L38" i="38"/>
  <c r="K38" i="38"/>
  <c r="J38" i="38"/>
  <c r="I38" i="38"/>
  <c r="H38" i="38"/>
  <c r="G38" i="38"/>
  <c r="F38" i="38"/>
  <c r="E38" i="38"/>
  <c r="D38" i="38"/>
  <c r="C38" i="38"/>
  <c r="B38" i="38"/>
  <c r="P37" i="38"/>
  <c r="O37" i="38"/>
  <c r="N37" i="38"/>
  <c r="M37" i="38"/>
  <c r="L37" i="38"/>
  <c r="K37" i="38"/>
  <c r="J37" i="38"/>
  <c r="I37" i="38"/>
  <c r="H37" i="38"/>
  <c r="G37" i="38"/>
  <c r="F37" i="38"/>
  <c r="E37" i="38"/>
  <c r="D37" i="38"/>
  <c r="C37" i="38"/>
  <c r="B37" i="38"/>
  <c r="P36" i="38"/>
  <c r="O36" i="38"/>
  <c r="N36" i="38"/>
  <c r="M36" i="38"/>
  <c r="L36" i="38"/>
  <c r="K36" i="38"/>
  <c r="J36" i="38"/>
  <c r="I36" i="38"/>
  <c r="H36" i="38"/>
  <c r="G36" i="38"/>
  <c r="F36" i="38"/>
  <c r="E36" i="38"/>
  <c r="D36" i="38"/>
  <c r="C36" i="38"/>
  <c r="B36" i="38"/>
  <c r="P35" i="38"/>
  <c r="O35" i="38"/>
  <c r="N35" i="38"/>
  <c r="M35" i="38"/>
  <c r="L35" i="38"/>
  <c r="K35" i="38"/>
  <c r="J35" i="38"/>
  <c r="I35" i="38"/>
  <c r="H35" i="38"/>
  <c r="G35" i="38"/>
  <c r="F35" i="38"/>
  <c r="E35" i="38"/>
  <c r="D35" i="38"/>
  <c r="C35" i="38"/>
  <c r="B35" i="38"/>
  <c r="P31" i="38"/>
  <c r="O31" i="38"/>
  <c r="N31" i="38"/>
  <c r="M31" i="38"/>
  <c r="L31" i="38"/>
  <c r="K31" i="38"/>
  <c r="J31" i="38"/>
  <c r="I31" i="38"/>
  <c r="H31" i="38"/>
  <c r="G31" i="38"/>
  <c r="F31" i="38"/>
  <c r="E31" i="38"/>
  <c r="D31" i="38"/>
  <c r="C31" i="38"/>
  <c r="B31" i="38"/>
  <c r="P30" i="38"/>
  <c r="O30" i="38"/>
  <c r="N30" i="38"/>
  <c r="M30" i="38"/>
  <c r="L30" i="38"/>
  <c r="K30" i="38"/>
  <c r="J30" i="38"/>
  <c r="I30" i="38"/>
  <c r="H30" i="38"/>
  <c r="G30" i="38"/>
  <c r="F30" i="38"/>
  <c r="E30" i="38"/>
  <c r="D30" i="38"/>
  <c r="C30" i="38"/>
  <c r="B30" i="38"/>
  <c r="P29" i="38"/>
  <c r="O29" i="38"/>
  <c r="N29" i="38"/>
  <c r="M29" i="38"/>
  <c r="L29" i="38"/>
  <c r="K29" i="38"/>
  <c r="J29" i="38"/>
  <c r="I29" i="38"/>
  <c r="H29" i="38"/>
  <c r="G29" i="38"/>
  <c r="F29" i="38"/>
  <c r="E29" i="38"/>
  <c r="D29" i="38"/>
  <c r="C29" i="38"/>
  <c r="B29" i="38"/>
  <c r="P28" i="38"/>
  <c r="O28" i="38"/>
  <c r="N28" i="38"/>
  <c r="M28" i="38"/>
  <c r="L28" i="38"/>
  <c r="K28" i="38"/>
  <c r="J28" i="38"/>
  <c r="I28" i="38"/>
  <c r="H28" i="38"/>
  <c r="G28" i="38"/>
  <c r="F28" i="38"/>
  <c r="E28" i="38"/>
  <c r="D28" i="38"/>
  <c r="C28" i="38"/>
  <c r="B28" i="38"/>
  <c r="P27" i="38"/>
  <c r="O27" i="38"/>
  <c r="N27" i="38"/>
  <c r="M27" i="38"/>
  <c r="L27" i="38"/>
  <c r="K27" i="38"/>
  <c r="J27" i="38"/>
  <c r="I27" i="38"/>
  <c r="H27" i="38"/>
  <c r="G27" i="38"/>
  <c r="F27" i="38"/>
  <c r="E27" i="38"/>
  <c r="D27" i="38"/>
  <c r="C27" i="38"/>
  <c r="B27" i="38"/>
  <c r="P26" i="38"/>
  <c r="O26" i="38"/>
  <c r="N26" i="38"/>
  <c r="M26" i="38"/>
  <c r="L26" i="38"/>
  <c r="K26" i="38"/>
  <c r="J26" i="38"/>
  <c r="I26" i="38"/>
  <c r="H26" i="38"/>
  <c r="G26" i="38"/>
  <c r="F26" i="38"/>
  <c r="E26" i="38"/>
  <c r="D26" i="38"/>
  <c r="C26" i="38"/>
  <c r="B26" i="38"/>
  <c r="P25" i="38"/>
  <c r="O25" i="38"/>
  <c r="N25" i="38"/>
  <c r="M25" i="38"/>
  <c r="L25" i="38"/>
  <c r="K25" i="38"/>
  <c r="J25" i="38"/>
  <c r="I25" i="38"/>
  <c r="H25" i="38"/>
  <c r="G25" i="38"/>
  <c r="F25" i="38"/>
  <c r="E25" i="38"/>
  <c r="D25" i="38"/>
  <c r="C25" i="38"/>
  <c r="B25" i="38"/>
  <c r="P21" i="38"/>
  <c r="O21" i="38"/>
  <c r="N21" i="38"/>
  <c r="M21" i="38"/>
  <c r="L21" i="38"/>
  <c r="K21" i="38"/>
  <c r="J21" i="38"/>
  <c r="I21" i="38"/>
  <c r="H21" i="38"/>
  <c r="G21" i="38"/>
  <c r="F21" i="38"/>
  <c r="E21" i="38"/>
  <c r="D21" i="38"/>
  <c r="C21" i="38"/>
  <c r="B21" i="38"/>
  <c r="P20" i="38"/>
  <c r="O20" i="38"/>
  <c r="N20" i="38"/>
  <c r="M20" i="38"/>
  <c r="L20" i="38"/>
  <c r="K20" i="38"/>
  <c r="J20" i="38"/>
  <c r="I20" i="38"/>
  <c r="H20" i="38"/>
  <c r="G20" i="38"/>
  <c r="F20" i="38"/>
  <c r="E20" i="38"/>
  <c r="D20" i="38"/>
  <c r="C20" i="38"/>
  <c r="B20" i="38"/>
  <c r="P19" i="38"/>
  <c r="O19" i="38"/>
  <c r="N19" i="38"/>
  <c r="M19" i="38"/>
  <c r="L19" i="38"/>
  <c r="K19" i="38"/>
  <c r="J19" i="38"/>
  <c r="I19" i="38"/>
  <c r="H19" i="38"/>
  <c r="G19" i="38"/>
  <c r="F19" i="38"/>
  <c r="E19" i="38"/>
  <c r="D19" i="38"/>
  <c r="C19" i="38"/>
  <c r="B19" i="38"/>
  <c r="P18" i="38"/>
  <c r="O18" i="38"/>
  <c r="N18" i="38"/>
  <c r="M18" i="38"/>
  <c r="L18" i="38"/>
  <c r="K18" i="38"/>
  <c r="J18" i="38"/>
  <c r="I18" i="38"/>
  <c r="H18" i="38"/>
  <c r="G18" i="38"/>
  <c r="F18" i="38"/>
  <c r="E18" i="38"/>
  <c r="D18" i="38"/>
  <c r="C18" i="38"/>
  <c r="B18" i="38"/>
  <c r="P17" i="38"/>
  <c r="O17" i="38"/>
  <c r="N17" i="38"/>
  <c r="M17" i="38"/>
  <c r="L17" i="38"/>
  <c r="K17" i="38"/>
  <c r="J17" i="38"/>
  <c r="I17" i="38"/>
  <c r="H17" i="38"/>
  <c r="G17" i="38"/>
  <c r="F17" i="38"/>
  <c r="E17" i="38"/>
  <c r="D17" i="38"/>
  <c r="C17" i="38"/>
  <c r="B17" i="38"/>
  <c r="P16" i="38"/>
  <c r="O16" i="38"/>
  <c r="N16" i="38"/>
  <c r="M16" i="38"/>
  <c r="L16" i="38"/>
  <c r="K16" i="38"/>
  <c r="J16" i="38"/>
  <c r="I16" i="38"/>
  <c r="H16" i="38"/>
  <c r="G16" i="38"/>
  <c r="F16" i="38"/>
  <c r="E16" i="38"/>
  <c r="D16" i="38"/>
  <c r="C16" i="38"/>
  <c r="B16" i="38"/>
  <c r="P15" i="38"/>
  <c r="O15" i="38"/>
  <c r="N15" i="38"/>
  <c r="M15" i="38"/>
  <c r="L15" i="38"/>
  <c r="K15" i="38"/>
  <c r="J15" i="38"/>
  <c r="I15" i="38"/>
  <c r="H15" i="38"/>
  <c r="G15" i="38"/>
  <c r="F15" i="38"/>
  <c r="E15" i="38"/>
  <c r="D15" i="38"/>
  <c r="C15" i="38"/>
  <c r="B15" i="38"/>
  <c r="B6" i="38"/>
  <c r="C6" i="38"/>
  <c r="D6" i="38"/>
  <c r="E6" i="38"/>
  <c r="F6" i="38"/>
  <c r="G6" i="38"/>
  <c r="H6" i="38"/>
  <c r="I6" i="38"/>
  <c r="J6" i="38"/>
  <c r="K6" i="38"/>
  <c r="L6" i="38"/>
  <c r="M6" i="38"/>
  <c r="N6" i="38"/>
  <c r="O6" i="38"/>
  <c r="P6" i="38"/>
  <c r="B7" i="38"/>
  <c r="C7" i="38"/>
  <c r="D7" i="38"/>
  <c r="E7" i="38"/>
  <c r="F7" i="38"/>
  <c r="G7" i="38"/>
  <c r="H7" i="38"/>
  <c r="I7" i="38"/>
  <c r="J7" i="38"/>
  <c r="K7" i="38"/>
  <c r="L7" i="38"/>
  <c r="M7" i="38"/>
  <c r="N7" i="38"/>
  <c r="O7" i="38"/>
  <c r="P7" i="38"/>
  <c r="B8" i="38"/>
  <c r="C8" i="38"/>
  <c r="D8" i="38"/>
  <c r="E8" i="38"/>
  <c r="F8" i="38"/>
  <c r="G8" i="38"/>
  <c r="H8" i="38"/>
  <c r="I8" i="38"/>
  <c r="J8" i="38"/>
  <c r="K8" i="38"/>
  <c r="L8" i="38"/>
  <c r="M8" i="38"/>
  <c r="N8" i="38"/>
  <c r="O8" i="38"/>
  <c r="P8" i="38"/>
  <c r="B9" i="38"/>
  <c r="C9" i="38"/>
  <c r="D9" i="38"/>
  <c r="E9" i="38"/>
  <c r="F9" i="38"/>
  <c r="G9" i="38"/>
  <c r="H9" i="38"/>
  <c r="I9" i="38"/>
  <c r="J9" i="38"/>
  <c r="K9" i="38"/>
  <c r="L9" i="38"/>
  <c r="M9" i="38"/>
  <c r="N9" i="38"/>
  <c r="O9" i="38"/>
  <c r="P9" i="38"/>
  <c r="B10" i="38"/>
  <c r="C10" i="38"/>
  <c r="D10" i="38"/>
  <c r="E10" i="38"/>
  <c r="F10" i="38"/>
  <c r="G10" i="38"/>
  <c r="H10" i="38"/>
  <c r="I10" i="38"/>
  <c r="J10" i="38"/>
  <c r="K10" i="38"/>
  <c r="L10" i="38"/>
  <c r="M10" i="38"/>
  <c r="N10" i="38"/>
  <c r="O10" i="38"/>
  <c r="P10" i="38"/>
  <c r="B11" i="38"/>
  <c r="C11" i="38"/>
  <c r="D11" i="38"/>
  <c r="E11" i="38"/>
  <c r="F11" i="38"/>
  <c r="G11" i="38"/>
  <c r="H11" i="38"/>
  <c r="I11" i="38"/>
  <c r="J11" i="38"/>
  <c r="K11" i="38"/>
  <c r="L11" i="38"/>
  <c r="M11" i="38"/>
  <c r="N11" i="38"/>
  <c r="O11" i="38"/>
  <c r="P11" i="38"/>
  <c r="C5" i="38"/>
  <c r="D5" i="38"/>
  <c r="E5" i="38"/>
  <c r="F5" i="38"/>
  <c r="G5" i="38"/>
  <c r="H5" i="38"/>
  <c r="I5" i="38"/>
  <c r="J5" i="38"/>
  <c r="K5" i="38"/>
  <c r="L5" i="38"/>
  <c r="M5" i="38"/>
  <c r="N5" i="38"/>
  <c r="O5" i="38"/>
  <c r="P5" i="38"/>
  <c r="B5" i="38"/>
  <c r="P60" i="37"/>
  <c r="O60" i="37"/>
  <c r="N60" i="37"/>
  <c r="M60" i="37"/>
  <c r="L60" i="37"/>
  <c r="K60" i="37"/>
  <c r="J60" i="37"/>
  <c r="I60" i="37"/>
  <c r="H60" i="37"/>
  <c r="G60" i="37"/>
  <c r="F60" i="37"/>
  <c r="E60" i="37"/>
  <c r="D60" i="37"/>
  <c r="C60" i="37"/>
  <c r="B60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7" i="37"/>
  <c r="C57" i="37"/>
  <c r="B57" i="37"/>
  <c r="P54" i="37"/>
  <c r="O54" i="37"/>
  <c r="N54" i="37"/>
  <c r="M54" i="37"/>
  <c r="L54" i="37"/>
  <c r="K54" i="37"/>
  <c r="J54" i="37"/>
  <c r="I54" i="37"/>
  <c r="H54" i="37"/>
  <c r="G54" i="37"/>
  <c r="F54" i="37"/>
  <c r="E54" i="37"/>
  <c r="D54" i="37"/>
  <c r="C54" i="37"/>
  <c r="B54" i="37"/>
  <c r="P51" i="37"/>
  <c r="O51" i="37"/>
  <c r="N51" i="37"/>
  <c r="M51" i="37"/>
  <c r="L51" i="37"/>
  <c r="K51" i="37"/>
  <c r="J51" i="37"/>
  <c r="I51" i="37"/>
  <c r="H51" i="37"/>
  <c r="G51" i="37"/>
  <c r="F51" i="37"/>
  <c r="E51" i="37"/>
  <c r="D51" i="37"/>
  <c r="C51" i="37"/>
  <c r="B51" i="37"/>
  <c r="P48" i="37"/>
  <c r="O48" i="37"/>
  <c r="N48" i="37"/>
  <c r="M48" i="37"/>
  <c r="L48" i="37"/>
  <c r="K48" i="37"/>
  <c r="J48" i="37"/>
  <c r="I48" i="37"/>
  <c r="H48" i="37"/>
  <c r="G48" i="37"/>
  <c r="F48" i="37"/>
  <c r="E48" i="37"/>
  <c r="D48" i="37"/>
  <c r="C48" i="37"/>
  <c r="B48" i="37"/>
  <c r="P45" i="37"/>
  <c r="O45" i="37"/>
  <c r="N45" i="37"/>
  <c r="M45" i="37"/>
  <c r="L45" i="37"/>
  <c r="K45" i="37"/>
  <c r="J45" i="37"/>
  <c r="I45" i="37"/>
  <c r="H45" i="37"/>
  <c r="G45" i="37"/>
  <c r="F45" i="37"/>
  <c r="E45" i="37"/>
  <c r="D45" i="37"/>
  <c r="C45" i="37"/>
  <c r="B45" i="37"/>
  <c r="P42" i="37"/>
  <c r="O42" i="37"/>
  <c r="N42" i="37"/>
  <c r="M42" i="37"/>
  <c r="L42" i="37"/>
  <c r="K42" i="37"/>
  <c r="J42" i="37"/>
  <c r="I42" i="37"/>
  <c r="H42" i="37"/>
  <c r="G42" i="37"/>
  <c r="F42" i="37"/>
  <c r="E42" i="37"/>
  <c r="D42" i="37"/>
  <c r="C42" i="37"/>
  <c r="B42" i="37"/>
  <c r="P39" i="37"/>
  <c r="O39" i="37"/>
  <c r="N39" i="37"/>
  <c r="M39" i="37"/>
  <c r="L39" i="37"/>
  <c r="K39" i="37"/>
  <c r="J39" i="37"/>
  <c r="I39" i="37"/>
  <c r="H39" i="37"/>
  <c r="G39" i="37"/>
  <c r="F39" i="37"/>
  <c r="E39" i="37"/>
  <c r="D39" i="37"/>
  <c r="C39" i="37"/>
  <c r="B39" i="37"/>
  <c r="P29" i="37"/>
  <c r="O29" i="37"/>
  <c r="N29" i="37"/>
  <c r="M29" i="37"/>
  <c r="L29" i="37"/>
  <c r="K29" i="37"/>
  <c r="J29" i="37"/>
  <c r="I29" i="37"/>
  <c r="H29" i="37"/>
  <c r="G29" i="37"/>
  <c r="F29" i="37"/>
  <c r="E29" i="37"/>
  <c r="D29" i="37"/>
  <c r="C29" i="37"/>
  <c r="B29" i="37"/>
  <c r="P18" i="37"/>
  <c r="O18" i="37"/>
  <c r="N18" i="37"/>
  <c r="M18" i="37"/>
  <c r="L18" i="37"/>
  <c r="K18" i="37"/>
  <c r="J18" i="37"/>
  <c r="I18" i="37"/>
  <c r="H18" i="37"/>
  <c r="G18" i="37"/>
  <c r="F18" i="37"/>
  <c r="E18" i="37"/>
  <c r="D18" i="37"/>
  <c r="C18" i="37"/>
  <c r="B18" i="37"/>
  <c r="C8" i="37"/>
  <c r="D8" i="37"/>
  <c r="E8" i="37"/>
  <c r="F8" i="37"/>
  <c r="G8" i="37"/>
  <c r="H8" i="37"/>
  <c r="I8" i="37"/>
  <c r="J8" i="37"/>
  <c r="K8" i="37"/>
  <c r="L8" i="37"/>
  <c r="M8" i="37"/>
  <c r="N8" i="37"/>
  <c r="O8" i="37"/>
  <c r="P8" i="37"/>
  <c r="B8" i="37"/>
  <c r="B6" i="37"/>
  <c r="C6" i="37"/>
  <c r="D6" i="37"/>
  <c r="E6" i="37"/>
  <c r="F6" i="37"/>
  <c r="G6" i="37"/>
  <c r="H6" i="37"/>
  <c r="I6" i="37"/>
  <c r="J6" i="37"/>
  <c r="K6" i="37"/>
  <c r="L6" i="37"/>
  <c r="M6" i="37"/>
  <c r="N6" i="37"/>
  <c r="O6" i="37"/>
  <c r="P6" i="37"/>
  <c r="C5" i="37"/>
  <c r="D5" i="37"/>
  <c r="E5" i="37"/>
  <c r="F5" i="37"/>
  <c r="G5" i="37"/>
  <c r="H5" i="37"/>
  <c r="I5" i="37"/>
  <c r="J5" i="37"/>
  <c r="K5" i="37"/>
  <c r="L5" i="37"/>
  <c r="M5" i="37"/>
  <c r="N5" i="37"/>
  <c r="O5" i="37"/>
  <c r="P5" i="37"/>
  <c r="B5" i="37"/>
  <c r="BL79" i="37"/>
  <c r="BK79" i="37"/>
  <c r="BJ79" i="37"/>
  <c r="BI79" i="37"/>
  <c r="BH79" i="37"/>
  <c r="BG79" i="37"/>
  <c r="BF79" i="37"/>
  <c r="BE79" i="37"/>
  <c r="BD79" i="37"/>
  <c r="BC79" i="37"/>
  <c r="BB79" i="37"/>
  <c r="BA79" i="37"/>
  <c r="AZ79" i="37"/>
  <c r="AY79" i="37"/>
  <c r="AX79" i="37"/>
  <c r="BL78" i="37"/>
  <c r="BK78" i="37"/>
  <c r="BJ78" i="37"/>
  <c r="BI78" i="37"/>
  <c r="BH78" i="37"/>
  <c r="BG78" i="37"/>
  <c r="BF78" i="37"/>
  <c r="BE78" i="37"/>
  <c r="BD78" i="37"/>
  <c r="BC78" i="37"/>
  <c r="BB78" i="37"/>
  <c r="BA78" i="37"/>
  <c r="AZ78" i="37"/>
  <c r="AY78" i="37"/>
  <c r="AX78" i="37"/>
  <c r="BL77" i="37"/>
  <c r="BK77" i="37"/>
  <c r="BJ77" i="37"/>
  <c r="BI77" i="37"/>
  <c r="BH77" i="37"/>
  <c r="BG77" i="37"/>
  <c r="BF77" i="37"/>
  <c r="BE77" i="37"/>
  <c r="BD77" i="37"/>
  <c r="BC77" i="37"/>
  <c r="BB77" i="37"/>
  <c r="BA77" i="37"/>
  <c r="AZ77" i="37"/>
  <c r="AY77" i="37"/>
  <c r="AX77" i="37"/>
  <c r="BL76" i="37"/>
  <c r="BK76" i="37"/>
  <c r="BJ76" i="37"/>
  <c r="BI76" i="37"/>
  <c r="BH76" i="37"/>
  <c r="BG76" i="37"/>
  <c r="BF76" i="37"/>
  <c r="BE76" i="37"/>
  <c r="BD76" i="37"/>
  <c r="BC76" i="37"/>
  <c r="BB76" i="37"/>
  <c r="BA76" i="37"/>
  <c r="AZ76" i="37"/>
  <c r="AY76" i="37"/>
  <c r="AX76" i="37"/>
  <c r="BL75" i="37"/>
  <c r="BK75" i="37"/>
  <c r="BJ75" i="37"/>
  <c r="BI75" i="37"/>
  <c r="BH75" i="37"/>
  <c r="BG75" i="37"/>
  <c r="BF75" i="37"/>
  <c r="BE75" i="37"/>
  <c r="BD75" i="37"/>
  <c r="BC75" i="37"/>
  <c r="BB75" i="37"/>
  <c r="BA75" i="37"/>
  <c r="AZ75" i="37"/>
  <c r="AY75" i="37"/>
  <c r="AX75" i="37"/>
  <c r="BL72" i="37"/>
  <c r="BK72" i="37"/>
  <c r="BJ72" i="37"/>
  <c r="BI72" i="37"/>
  <c r="BH72" i="37"/>
  <c r="BG72" i="37"/>
  <c r="BF72" i="37"/>
  <c r="BE72" i="37"/>
  <c r="BD72" i="37"/>
  <c r="BC72" i="37"/>
  <c r="BB72" i="37"/>
  <c r="BA72" i="37"/>
  <c r="AZ72" i="37"/>
  <c r="AY72" i="37"/>
  <c r="AX72" i="37"/>
  <c r="BL71" i="37"/>
  <c r="BK71" i="37"/>
  <c r="BJ71" i="37"/>
  <c r="BI71" i="37"/>
  <c r="BH71" i="37"/>
  <c r="BG71" i="37"/>
  <c r="BF71" i="37"/>
  <c r="BE71" i="37"/>
  <c r="BD71" i="37"/>
  <c r="BC71" i="37"/>
  <c r="BB71" i="37"/>
  <c r="BA71" i="37"/>
  <c r="AZ71" i="37"/>
  <c r="AY71" i="37"/>
  <c r="AX71" i="37"/>
  <c r="BL70" i="37"/>
  <c r="BK70" i="37"/>
  <c r="BJ70" i="37"/>
  <c r="BI70" i="37"/>
  <c r="BH70" i="37"/>
  <c r="BG70" i="37"/>
  <c r="BF70" i="37"/>
  <c r="BE70" i="37"/>
  <c r="BD70" i="37"/>
  <c r="BC70" i="37"/>
  <c r="BB70" i="37"/>
  <c r="BA70" i="37"/>
  <c r="AZ70" i="37"/>
  <c r="AY70" i="37"/>
  <c r="AX70" i="37"/>
  <c r="BL69" i="37"/>
  <c r="BK69" i="37"/>
  <c r="BJ69" i="37"/>
  <c r="BI69" i="37"/>
  <c r="BH69" i="37"/>
  <c r="BG69" i="37"/>
  <c r="BF69" i="37"/>
  <c r="BE69" i="37"/>
  <c r="BD69" i="37"/>
  <c r="BC69" i="37"/>
  <c r="BB69" i="37"/>
  <c r="BA69" i="37"/>
  <c r="AZ69" i="37"/>
  <c r="AY69" i="37"/>
  <c r="AX69" i="37"/>
  <c r="BL68" i="37"/>
  <c r="BK68" i="37"/>
  <c r="BJ68" i="37"/>
  <c r="BI68" i="37"/>
  <c r="BH68" i="37"/>
  <c r="BG68" i="37"/>
  <c r="BF68" i="37"/>
  <c r="BE68" i="37"/>
  <c r="BD68" i="37"/>
  <c r="BC68" i="37"/>
  <c r="BB68" i="37"/>
  <c r="BA68" i="37"/>
  <c r="AZ68" i="37"/>
  <c r="AY68" i="37"/>
  <c r="AX68" i="37"/>
  <c r="BL7" i="37"/>
  <c r="BK7" i="37"/>
  <c r="BJ7" i="37"/>
  <c r="BI7" i="37"/>
  <c r="BH7" i="37"/>
  <c r="BG7" i="37"/>
  <c r="BF7" i="37"/>
  <c r="BE7" i="37"/>
  <c r="BD7" i="37"/>
  <c r="BC7" i="37"/>
  <c r="BB7" i="37"/>
  <c r="BA7" i="37"/>
  <c r="AZ7" i="37"/>
  <c r="AY7" i="37"/>
  <c r="AX7" i="37"/>
  <c r="AV61" i="37"/>
  <c r="AU61" i="37"/>
  <c r="AT61" i="37"/>
  <c r="AS61" i="37"/>
  <c r="AR61" i="37"/>
  <c r="AQ61" i="37"/>
  <c r="AP61" i="37"/>
  <c r="AO61" i="37"/>
  <c r="AN61" i="37"/>
  <c r="AM61" i="37"/>
  <c r="AL61" i="37"/>
  <c r="AK61" i="37"/>
  <c r="AJ61" i="37"/>
  <c r="AI61" i="37"/>
  <c r="AH61" i="37"/>
  <c r="AV58" i="37"/>
  <c r="AU58" i="37"/>
  <c r="AT58" i="37"/>
  <c r="AS58" i="37"/>
  <c r="AR58" i="37"/>
  <c r="AQ58" i="37"/>
  <c r="AP58" i="37"/>
  <c r="AO58" i="37"/>
  <c r="AN58" i="37"/>
  <c r="AM58" i="37"/>
  <c r="AL58" i="37"/>
  <c r="AK58" i="37"/>
  <c r="AJ58" i="37"/>
  <c r="AI58" i="37"/>
  <c r="AH58" i="37"/>
  <c r="AV55" i="37"/>
  <c r="AU55" i="37"/>
  <c r="AT55" i="37"/>
  <c r="AS55" i="37"/>
  <c r="AR55" i="37"/>
  <c r="AQ55" i="37"/>
  <c r="AP55" i="37"/>
  <c r="AO55" i="37"/>
  <c r="AN55" i="37"/>
  <c r="AM55" i="37"/>
  <c r="AL55" i="37"/>
  <c r="AK55" i="37"/>
  <c r="AJ55" i="37"/>
  <c r="AI55" i="37"/>
  <c r="AH55" i="37"/>
  <c r="AV52" i="37"/>
  <c r="AU52" i="37"/>
  <c r="AT52" i="37"/>
  <c r="AS52" i="37"/>
  <c r="AR52" i="37"/>
  <c r="AQ52" i="37"/>
  <c r="AP52" i="37"/>
  <c r="AO52" i="37"/>
  <c r="AN52" i="37"/>
  <c r="AM52" i="37"/>
  <c r="AL52" i="37"/>
  <c r="AK52" i="37"/>
  <c r="AJ52" i="37"/>
  <c r="AI52" i="37"/>
  <c r="AH52" i="37"/>
  <c r="AV49" i="37"/>
  <c r="AU49" i="37"/>
  <c r="AT49" i="37"/>
  <c r="AS49" i="37"/>
  <c r="AR49" i="37"/>
  <c r="AQ49" i="37"/>
  <c r="AP49" i="37"/>
  <c r="AO49" i="37"/>
  <c r="AN49" i="37"/>
  <c r="AM49" i="37"/>
  <c r="AL49" i="37"/>
  <c r="AK49" i="37"/>
  <c r="AJ49" i="37"/>
  <c r="AI49" i="37"/>
  <c r="AH49" i="37"/>
  <c r="AV46" i="37"/>
  <c r="AU46" i="37"/>
  <c r="AT46" i="37"/>
  <c r="AS46" i="37"/>
  <c r="AR46" i="37"/>
  <c r="AQ46" i="37"/>
  <c r="AP46" i="37"/>
  <c r="AO46" i="37"/>
  <c r="AN46" i="37"/>
  <c r="AM46" i="37"/>
  <c r="AL46" i="37"/>
  <c r="AK46" i="37"/>
  <c r="AJ46" i="37"/>
  <c r="AI46" i="37"/>
  <c r="AH46" i="37"/>
  <c r="AV43" i="37"/>
  <c r="AU43" i="37"/>
  <c r="AT43" i="37"/>
  <c r="AS43" i="37"/>
  <c r="AR43" i="37"/>
  <c r="AQ43" i="37"/>
  <c r="AP43" i="37"/>
  <c r="AO43" i="37"/>
  <c r="AN43" i="37"/>
  <c r="AM43" i="37"/>
  <c r="AL43" i="37"/>
  <c r="AK43" i="37"/>
  <c r="AJ43" i="37"/>
  <c r="AI43" i="37"/>
  <c r="AH43" i="37"/>
  <c r="AV40" i="37"/>
  <c r="AU40" i="37"/>
  <c r="AT40" i="37"/>
  <c r="AS40" i="37"/>
  <c r="AR40" i="37"/>
  <c r="AQ40" i="37"/>
  <c r="AP40" i="37"/>
  <c r="AO40" i="37"/>
  <c r="AN40" i="37"/>
  <c r="AM40" i="37"/>
  <c r="AL40" i="37"/>
  <c r="AK40" i="37"/>
  <c r="AJ40" i="37"/>
  <c r="AI40" i="37"/>
  <c r="AH40" i="37"/>
  <c r="AV30" i="37"/>
  <c r="AU30" i="37"/>
  <c r="AT30" i="37"/>
  <c r="AS30" i="37"/>
  <c r="AR30" i="37"/>
  <c r="AQ30" i="37"/>
  <c r="AP30" i="37"/>
  <c r="AO30" i="37"/>
  <c r="AN30" i="37"/>
  <c r="AM30" i="37"/>
  <c r="AL30" i="37"/>
  <c r="AK30" i="37"/>
  <c r="AJ30" i="37"/>
  <c r="AI30" i="37"/>
  <c r="AH30" i="37"/>
  <c r="AV19" i="37"/>
  <c r="AU19" i="37"/>
  <c r="AT19" i="37"/>
  <c r="AS19" i="37"/>
  <c r="AR19" i="37"/>
  <c r="AQ19" i="37"/>
  <c r="AP19" i="37"/>
  <c r="AO19" i="37"/>
  <c r="AN19" i="37"/>
  <c r="AM19" i="37"/>
  <c r="AL19" i="37"/>
  <c r="AK19" i="37"/>
  <c r="AJ19" i="37"/>
  <c r="AI19" i="37"/>
  <c r="AH19" i="37"/>
  <c r="AV7" i="37"/>
  <c r="AU7" i="37"/>
  <c r="AT7" i="37"/>
  <c r="AS7" i="37"/>
  <c r="AR7" i="37"/>
  <c r="AQ7" i="37"/>
  <c r="AP7" i="37"/>
  <c r="AO7" i="37"/>
  <c r="AN7" i="37"/>
  <c r="AM7" i="37"/>
  <c r="AL7" i="37"/>
  <c r="AK7" i="37"/>
  <c r="AJ7" i="37"/>
  <c r="AI7" i="37"/>
  <c r="AH7" i="37"/>
  <c r="B59" i="36"/>
  <c r="C59" i="36"/>
  <c r="D59" i="36"/>
  <c r="E59" i="36"/>
  <c r="F59" i="36"/>
  <c r="G59" i="36"/>
  <c r="H59" i="36"/>
  <c r="I59" i="36"/>
  <c r="J59" i="36"/>
  <c r="K59" i="36"/>
  <c r="L59" i="36"/>
  <c r="M59" i="36"/>
  <c r="N59" i="36"/>
  <c r="O59" i="36"/>
  <c r="P59" i="36"/>
  <c r="B60" i="36"/>
  <c r="C60" i="36"/>
  <c r="D60" i="36"/>
  <c r="E60" i="36"/>
  <c r="F60" i="36"/>
  <c r="G60" i="36"/>
  <c r="H60" i="36"/>
  <c r="I60" i="36"/>
  <c r="J60" i="36"/>
  <c r="K60" i="36"/>
  <c r="L60" i="36"/>
  <c r="M60" i="36"/>
  <c r="N60" i="36"/>
  <c r="O60" i="36"/>
  <c r="P60" i="36"/>
  <c r="B61" i="36"/>
  <c r="C61" i="36"/>
  <c r="D61" i="36"/>
  <c r="E61" i="36"/>
  <c r="F61" i="36"/>
  <c r="G61" i="36"/>
  <c r="H61" i="36"/>
  <c r="I61" i="36"/>
  <c r="J61" i="36"/>
  <c r="K61" i="36"/>
  <c r="L61" i="36"/>
  <c r="M61" i="36"/>
  <c r="N61" i="36"/>
  <c r="O61" i="36"/>
  <c r="P61" i="36"/>
  <c r="B62" i="36"/>
  <c r="C62" i="36"/>
  <c r="D62" i="36"/>
  <c r="E62" i="36"/>
  <c r="F62" i="36"/>
  <c r="G62" i="36"/>
  <c r="H62" i="36"/>
  <c r="I62" i="36"/>
  <c r="J62" i="36"/>
  <c r="K62" i="36"/>
  <c r="L62" i="36"/>
  <c r="M62" i="36"/>
  <c r="N62" i="36"/>
  <c r="O62" i="36"/>
  <c r="P62" i="36"/>
  <c r="B63" i="36"/>
  <c r="C63" i="36"/>
  <c r="D63" i="36"/>
  <c r="E63" i="36"/>
  <c r="F63" i="36"/>
  <c r="G63" i="36"/>
  <c r="H63" i="36"/>
  <c r="I63" i="36"/>
  <c r="J63" i="36"/>
  <c r="K63" i="36"/>
  <c r="L63" i="36"/>
  <c r="M63" i="36"/>
  <c r="N63" i="36"/>
  <c r="O63" i="36"/>
  <c r="P63" i="36"/>
  <c r="B64" i="36"/>
  <c r="C64" i="36"/>
  <c r="D64" i="36"/>
  <c r="E64" i="36"/>
  <c r="F64" i="36"/>
  <c r="G64" i="36"/>
  <c r="H64" i="36"/>
  <c r="I64" i="36"/>
  <c r="J64" i="36"/>
  <c r="K64" i="36"/>
  <c r="L64" i="36"/>
  <c r="M64" i="36"/>
  <c r="N64" i="36"/>
  <c r="O64" i="36"/>
  <c r="P64" i="36"/>
  <c r="C58" i="36"/>
  <c r="D58" i="36"/>
  <c r="E58" i="36"/>
  <c r="F58" i="36"/>
  <c r="G58" i="36"/>
  <c r="H58" i="36"/>
  <c r="I58" i="36"/>
  <c r="J58" i="36"/>
  <c r="K58" i="36"/>
  <c r="L58" i="36"/>
  <c r="M58" i="36"/>
  <c r="N58" i="36"/>
  <c r="O58" i="36"/>
  <c r="P58" i="36"/>
  <c r="B58" i="36"/>
  <c r="B30" i="36"/>
  <c r="C30" i="36"/>
  <c r="D30" i="36"/>
  <c r="E30" i="36"/>
  <c r="F30" i="36"/>
  <c r="G30" i="36"/>
  <c r="H30" i="36"/>
  <c r="I30" i="36"/>
  <c r="J30" i="36"/>
  <c r="K30" i="36"/>
  <c r="L30" i="36"/>
  <c r="M30" i="36"/>
  <c r="N30" i="36"/>
  <c r="O30" i="36"/>
  <c r="P30" i="36"/>
  <c r="B33" i="36"/>
  <c r="C33" i="36"/>
  <c r="D33" i="36"/>
  <c r="E33" i="36"/>
  <c r="F33" i="36"/>
  <c r="G33" i="36"/>
  <c r="H33" i="36"/>
  <c r="I33" i="36"/>
  <c r="J33" i="36"/>
  <c r="K33" i="36"/>
  <c r="L33" i="36"/>
  <c r="M33" i="36"/>
  <c r="N33" i="36"/>
  <c r="O33" i="36"/>
  <c r="P33" i="36"/>
  <c r="B34" i="36"/>
  <c r="C34" i="36"/>
  <c r="D34" i="36"/>
  <c r="E34" i="36"/>
  <c r="F34" i="36"/>
  <c r="G34" i="36"/>
  <c r="H34" i="36"/>
  <c r="I34" i="36"/>
  <c r="J34" i="36"/>
  <c r="K34" i="36"/>
  <c r="L34" i="36"/>
  <c r="M34" i="36"/>
  <c r="N34" i="36"/>
  <c r="O34" i="36"/>
  <c r="P34" i="36"/>
  <c r="B35" i="36"/>
  <c r="C35" i="36"/>
  <c r="D35" i="36"/>
  <c r="E35" i="36"/>
  <c r="F35" i="36"/>
  <c r="G35" i="36"/>
  <c r="H35" i="36"/>
  <c r="I35" i="36"/>
  <c r="J35" i="36"/>
  <c r="K35" i="36"/>
  <c r="L35" i="36"/>
  <c r="M35" i="36"/>
  <c r="N35" i="36"/>
  <c r="O35" i="36"/>
  <c r="P35" i="36"/>
  <c r="B36" i="36"/>
  <c r="C36" i="36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B37" i="36"/>
  <c r="C37" i="36"/>
  <c r="D37" i="36"/>
  <c r="E37" i="36"/>
  <c r="F37" i="36"/>
  <c r="G37" i="36"/>
  <c r="H37" i="36"/>
  <c r="I37" i="36"/>
  <c r="J37" i="36"/>
  <c r="K37" i="36"/>
  <c r="L37" i="36"/>
  <c r="M37" i="36"/>
  <c r="N37" i="36"/>
  <c r="O37" i="36"/>
  <c r="P37" i="36"/>
  <c r="B38" i="36"/>
  <c r="C38" i="36"/>
  <c r="D38" i="36"/>
  <c r="E38" i="36"/>
  <c r="F38" i="36"/>
  <c r="G38" i="36"/>
  <c r="H38" i="36"/>
  <c r="I38" i="36"/>
  <c r="J38" i="36"/>
  <c r="K38" i="36"/>
  <c r="L38" i="36"/>
  <c r="M38" i="36"/>
  <c r="N38" i="36"/>
  <c r="O38" i="36"/>
  <c r="P38" i="36"/>
  <c r="B39" i="36"/>
  <c r="C39" i="36"/>
  <c r="D39" i="36"/>
  <c r="E39" i="36"/>
  <c r="F39" i="36"/>
  <c r="G39" i="36"/>
  <c r="H39" i="36"/>
  <c r="I39" i="36"/>
  <c r="J39" i="36"/>
  <c r="K39" i="36"/>
  <c r="L39" i="36"/>
  <c r="M39" i="36"/>
  <c r="N39" i="36"/>
  <c r="O39" i="36"/>
  <c r="P39" i="36"/>
  <c r="C29" i="36"/>
  <c r="D29" i="36"/>
  <c r="E29" i="36"/>
  <c r="F29" i="36"/>
  <c r="G29" i="36"/>
  <c r="H29" i="36"/>
  <c r="I29" i="36"/>
  <c r="J29" i="36"/>
  <c r="K29" i="36"/>
  <c r="L29" i="36"/>
  <c r="M29" i="36"/>
  <c r="N29" i="36"/>
  <c r="O29" i="36"/>
  <c r="P29" i="36"/>
  <c r="B29" i="36"/>
  <c r="B19" i="36"/>
  <c r="C19" i="36"/>
  <c r="D19" i="36"/>
  <c r="E19" i="36"/>
  <c r="F19" i="36"/>
  <c r="G19" i="36"/>
  <c r="H19" i="36"/>
  <c r="I19" i="36"/>
  <c r="J19" i="36"/>
  <c r="K19" i="36"/>
  <c r="L19" i="36"/>
  <c r="M19" i="36"/>
  <c r="N19" i="36"/>
  <c r="O19" i="36"/>
  <c r="P19" i="36"/>
  <c r="B20" i="36"/>
  <c r="C20" i="36"/>
  <c r="D20" i="36"/>
  <c r="E20" i="36"/>
  <c r="F20" i="36"/>
  <c r="G20" i="36"/>
  <c r="H20" i="36"/>
  <c r="I20" i="36"/>
  <c r="J20" i="36"/>
  <c r="K20" i="36"/>
  <c r="L20" i="36"/>
  <c r="M20" i="36"/>
  <c r="N20" i="36"/>
  <c r="O20" i="36"/>
  <c r="P20" i="36"/>
  <c r="B21" i="36"/>
  <c r="C21" i="36"/>
  <c r="D21" i="36"/>
  <c r="E21" i="36"/>
  <c r="F21" i="36"/>
  <c r="G21" i="36"/>
  <c r="H21" i="36"/>
  <c r="I21" i="36"/>
  <c r="J21" i="36"/>
  <c r="K21" i="36"/>
  <c r="L21" i="36"/>
  <c r="M21" i="36"/>
  <c r="N21" i="36"/>
  <c r="O21" i="36"/>
  <c r="P21" i="36"/>
  <c r="B22" i="36"/>
  <c r="C22" i="36"/>
  <c r="D22" i="36"/>
  <c r="E22" i="36"/>
  <c r="F22" i="36"/>
  <c r="G22" i="36"/>
  <c r="H22" i="36"/>
  <c r="I22" i="36"/>
  <c r="J22" i="36"/>
  <c r="K22" i="36"/>
  <c r="L22" i="36"/>
  <c r="M22" i="36"/>
  <c r="N22" i="36"/>
  <c r="O22" i="36"/>
  <c r="P22" i="36"/>
  <c r="B23" i="36"/>
  <c r="C23" i="36"/>
  <c r="D23" i="36"/>
  <c r="E23" i="36"/>
  <c r="F23" i="36"/>
  <c r="G23" i="36"/>
  <c r="H23" i="36"/>
  <c r="I23" i="36"/>
  <c r="J23" i="36"/>
  <c r="K23" i="36"/>
  <c r="L23" i="36"/>
  <c r="M23" i="36"/>
  <c r="N23" i="36"/>
  <c r="O23" i="36"/>
  <c r="P23" i="36"/>
  <c r="B24" i="36"/>
  <c r="C24" i="36"/>
  <c r="D24" i="36"/>
  <c r="E24" i="36"/>
  <c r="F24" i="36"/>
  <c r="G24" i="36"/>
  <c r="H24" i="36"/>
  <c r="I24" i="36"/>
  <c r="J24" i="36"/>
  <c r="K24" i="36"/>
  <c r="L24" i="36"/>
  <c r="M24" i="36"/>
  <c r="N24" i="36"/>
  <c r="O24" i="36"/>
  <c r="P24" i="36"/>
  <c r="B25" i="36"/>
  <c r="C25" i="36"/>
  <c r="D25" i="36"/>
  <c r="E25" i="36"/>
  <c r="F25" i="36"/>
  <c r="G25" i="36"/>
  <c r="H25" i="36"/>
  <c r="I25" i="36"/>
  <c r="J25" i="36"/>
  <c r="K25" i="36"/>
  <c r="L25" i="36"/>
  <c r="M25" i="36"/>
  <c r="N25" i="36"/>
  <c r="O25" i="36"/>
  <c r="P25" i="36"/>
  <c r="B26" i="36"/>
  <c r="C26" i="36"/>
  <c r="D26" i="36"/>
  <c r="E26" i="36"/>
  <c r="F26" i="36"/>
  <c r="G26" i="36"/>
  <c r="H26" i="36"/>
  <c r="I26" i="36"/>
  <c r="J26" i="36"/>
  <c r="K26" i="36"/>
  <c r="L26" i="36"/>
  <c r="M26" i="36"/>
  <c r="N26" i="36"/>
  <c r="O26" i="36"/>
  <c r="P26" i="36"/>
  <c r="C18" i="36"/>
  <c r="D18" i="36"/>
  <c r="E18" i="36"/>
  <c r="F18" i="36"/>
  <c r="G18" i="36"/>
  <c r="H18" i="36"/>
  <c r="I18" i="36"/>
  <c r="J18" i="36"/>
  <c r="K18" i="36"/>
  <c r="L18" i="36"/>
  <c r="M18" i="36"/>
  <c r="N18" i="36"/>
  <c r="O18" i="36"/>
  <c r="P18" i="36"/>
  <c r="B18" i="36"/>
  <c r="B6" i="36"/>
  <c r="C6" i="36"/>
  <c r="D6" i="36"/>
  <c r="E6" i="36"/>
  <c r="F6" i="36"/>
  <c r="G6" i="36"/>
  <c r="H6" i="36"/>
  <c r="I6" i="36"/>
  <c r="J6" i="36"/>
  <c r="K6" i="36"/>
  <c r="L6" i="36"/>
  <c r="M6" i="36"/>
  <c r="N6" i="36"/>
  <c r="O6" i="36"/>
  <c r="P6" i="36"/>
  <c r="B9" i="36"/>
  <c r="C9" i="36"/>
  <c r="D9" i="36"/>
  <c r="E9" i="36"/>
  <c r="F9" i="36"/>
  <c r="G9" i="36"/>
  <c r="H9" i="36"/>
  <c r="I9" i="36"/>
  <c r="J9" i="36"/>
  <c r="K9" i="36"/>
  <c r="L9" i="36"/>
  <c r="M9" i="36"/>
  <c r="N9" i="36"/>
  <c r="O9" i="36"/>
  <c r="P9" i="36"/>
  <c r="B10" i="36"/>
  <c r="C10" i="36"/>
  <c r="D10" i="36"/>
  <c r="E10" i="36"/>
  <c r="F10" i="36"/>
  <c r="G10" i="36"/>
  <c r="H10" i="36"/>
  <c r="I10" i="36"/>
  <c r="J10" i="36"/>
  <c r="K10" i="36"/>
  <c r="L10" i="36"/>
  <c r="M10" i="36"/>
  <c r="N10" i="36"/>
  <c r="O10" i="36"/>
  <c r="P10" i="36"/>
  <c r="B11" i="36"/>
  <c r="C11" i="36"/>
  <c r="D11" i="36"/>
  <c r="E11" i="36"/>
  <c r="F11" i="36"/>
  <c r="G11" i="36"/>
  <c r="H11" i="36"/>
  <c r="I11" i="36"/>
  <c r="J11" i="36"/>
  <c r="K11" i="36"/>
  <c r="L11" i="36"/>
  <c r="M11" i="36"/>
  <c r="N11" i="36"/>
  <c r="O11" i="36"/>
  <c r="P11" i="36"/>
  <c r="B12" i="36"/>
  <c r="C12" i="36"/>
  <c r="D12" i="36"/>
  <c r="E12" i="36"/>
  <c r="F12" i="36"/>
  <c r="G12" i="36"/>
  <c r="H12" i="36"/>
  <c r="I12" i="36"/>
  <c r="J12" i="36"/>
  <c r="K12" i="36"/>
  <c r="L12" i="36"/>
  <c r="M12" i="36"/>
  <c r="N12" i="36"/>
  <c r="O12" i="36"/>
  <c r="P12" i="36"/>
  <c r="B13" i="36"/>
  <c r="C13" i="36"/>
  <c r="D13" i="36"/>
  <c r="E13" i="36"/>
  <c r="F13" i="36"/>
  <c r="G13" i="36"/>
  <c r="H13" i="36"/>
  <c r="I13" i="36"/>
  <c r="J13" i="36"/>
  <c r="K13" i="36"/>
  <c r="L13" i="36"/>
  <c r="M13" i="36"/>
  <c r="N13" i="36"/>
  <c r="O13" i="36"/>
  <c r="P13" i="36"/>
  <c r="B14" i="36"/>
  <c r="C14" i="36"/>
  <c r="D14" i="36"/>
  <c r="E14" i="36"/>
  <c r="F14" i="36"/>
  <c r="G14" i="36"/>
  <c r="H14" i="36"/>
  <c r="I14" i="36"/>
  <c r="J14" i="36"/>
  <c r="K14" i="36"/>
  <c r="L14" i="36"/>
  <c r="M14" i="36"/>
  <c r="N14" i="36"/>
  <c r="O14" i="36"/>
  <c r="P14" i="36"/>
  <c r="B15" i="36"/>
  <c r="C15" i="36"/>
  <c r="D15" i="36"/>
  <c r="E15" i="36"/>
  <c r="F15" i="36"/>
  <c r="G15" i="36"/>
  <c r="H15" i="36"/>
  <c r="I15" i="36"/>
  <c r="J15" i="36"/>
  <c r="K15" i="36"/>
  <c r="L15" i="36"/>
  <c r="M15" i="36"/>
  <c r="N15" i="36"/>
  <c r="O15" i="36"/>
  <c r="P15" i="36"/>
  <c r="C5" i="36"/>
  <c r="D5" i="36"/>
  <c r="E5" i="36"/>
  <c r="F5" i="36"/>
  <c r="G5" i="36"/>
  <c r="H5" i="36"/>
  <c r="I5" i="36"/>
  <c r="J5" i="36"/>
  <c r="K5" i="36"/>
  <c r="L5" i="36"/>
  <c r="M5" i="36"/>
  <c r="N5" i="36"/>
  <c r="O5" i="36"/>
  <c r="P5" i="36"/>
  <c r="B5" i="36"/>
  <c r="B46" i="35"/>
  <c r="C46" i="35"/>
  <c r="D46" i="35"/>
  <c r="E46" i="35"/>
  <c r="F46" i="35"/>
  <c r="G46" i="35"/>
  <c r="H46" i="35"/>
  <c r="I46" i="35"/>
  <c r="J46" i="35"/>
  <c r="K46" i="35"/>
  <c r="L46" i="35"/>
  <c r="M46" i="35"/>
  <c r="N46" i="35"/>
  <c r="O46" i="35"/>
  <c r="P46" i="35"/>
  <c r="B47" i="35"/>
  <c r="C47" i="35"/>
  <c r="D47" i="35"/>
  <c r="E47" i="35"/>
  <c r="F47" i="35"/>
  <c r="G47" i="35"/>
  <c r="H47" i="35"/>
  <c r="I47" i="35"/>
  <c r="J47" i="35"/>
  <c r="K47" i="35"/>
  <c r="L47" i="35"/>
  <c r="M47" i="35"/>
  <c r="N47" i="35"/>
  <c r="O47" i="35"/>
  <c r="P47" i="35"/>
  <c r="B48" i="35"/>
  <c r="C48" i="35"/>
  <c r="D48" i="35"/>
  <c r="E48" i="35"/>
  <c r="F48" i="35"/>
  <c r="G48" i="35"/>
  <c r="H48" i="35"/>
  <c r="I48" i="35"/>
  <c r="J48" i="35"/>
  <c r="K48" i="35"/>
  <c r="L48" i="35"/>
  <c r="M48" i="35"/>
  <c r="N48" i="35"/>
  <c r="O48" i="35"/>
  <c r="P48" i="35"/>
  <c r="B49" i="35"/>
  <c r="C49" i="35"/>
  <c r="D49" i="35"/>
  <c r="E49" i="35"/>
  <c r="F49" i="35"/>
  <c r="G49" i="35"/>
  <c r="H49" i="35"/>
  <c r="I49" i="35"/>
  <c r="J49" i="35"/>
  <c r="K49" i="35"/>
  <c r="L49" i="35"/>
  <c r="M49" i="35"/>
  <c r="N49" i="35"/>
  <c r="O49" i="35"/>
  <c r="P49" i="35"/>
  <c r="B50" i="35"/>
  <c r="C50" i="35"/>
  <c r="D50" i="35"/>
  <c r="E50" i="35"/>
  <c r="F50" i="35"/>
  <c r="G50" i="35"/>
  <c r="H50" i="35"/>
  <c r="I50" i="35"/>
  <c r="J50" i="35"/>
  <c r="K50" i="35"/>
  <c r="L50" i="35"/>
  <c r="M50" i="35"/>
  <c r="N50" i="35"/>
  <c r="O50" i="35"/>
  <c r="P50" i="35"/>
  <c r="B51" i="35"/>
  <c r="C51" i="35"/>
  <c r="D51" i="35"/>
  <c r="E51" i="35"/>
  <c r="F51" i="35"/>
  <c r="G51" i="35"/>
  <c r="H51" i="35"/>
  <c r="I51" i="35"/>
  <c r="J51" i="35"/>
  <c r="K51" i="35"/>
  <c r="L51" i="35"/>
  <c r="M51" i="35"/>
  <c r="N51" i="35"/>
  <c r="O51" i="35"/>
  <c r="P51" i="35"/>
  <c r="B52" i="35"/>
  <c r="C52" i="35"/>
  <c r="D52" i="35"/>
  <c r="E52" i="35"/>
  <c r="F52" i="35"/>
  <c r="G52" i="35"/>
  <c r="H52" i="35"/>
  <c r="I52" i="35"/>
  <c r="J52" i="35"/>
  <c r="K52" i="35"/>
  <c r="L52" i="35"/>
  <c r="M52" i="35"/>
  <c r="N52" i="35"/>
  <c r="O52" i="35"/>
  <c r="P52" i="35"/>
  <c r="B53" i="35"/>
  <c r="C53" i="35"/>
  <c r="D53" i="35"/>
  <c r="E53" i="35"/>
  <c r="F53" i="35"/>
  <c r="G53" i="35"/>
  <c r="H53" i="35"/>
  <c r="I53" i="35"/>
  <c r="J53" i="35"/>
  <c r="K53" i="35"/>
  <c r="L53" i="35"/>
  <c r="M53" i="35"/>
  <c r="N53" i="35"/>
  <c r="O53" i="35"/>
  <c r="P53" i="35"/>
  <c r="C45" i="35"/>
  <c r="D45" i="35"/>
  <c r="E45" i="35"/>
  <c r="F45" i="35"/>
  <c r="G45" i="35"/>
  <c r="H45" i="35"/>
  <c r="I45" i="35"/>
  <c r="J45" i="35"/>
  <c r="K45" i="35"/>
  <c r="L45" i="35"/>
  <c r="M45" i="35"/>
  <c r="N45" i="35"/>
  <c r="O45" i="35"/>
  <c r="P45" i="35"/>
  <c r="B45" i="35"/>
  <c r="B36" i="35"/>
  <c r="C36" i="35"/>
  <c r="D36" i="35"/>
  <c r="E36" i="35"/>
  <c r="F36" i="35"/>
  <c r="G36" i="35"/>
  <c r="H36" i="35"/>
  <c r="I36" i="35"/>
  <c r="J36" i="35"/>
  <c r="K36" i="35"/>
  <c r="L36" i="35"/>
  <c r="M36" i="35"/>
  <c r="N36" i="35"/>
  <c r="O36" i="35"/>
  <c r="P36" i="35"/>
  <c r="B37" i="35"/>
  <c r="C37" i="35"/>
  <c r="D37" i="35"/>
  <c r="E37" i="35"/>
  <c r="F37" i="35"/>
  <c r="G37" i="35"/>
  <c r="H37" i="35"/>
  <c r="I37" i="35"/>
  <c r="J37" i="35"/>
  <c r="K37" i="35"/>
  <c r="L37" i="35"/>
  <c r="M37" i="35"/>
  <c r="N37" i="35"/>
  <c r="O37" i="35"/>
  <c r="P37" i="35"/>
  <c r="B38" i="35"/>
  <c r="C38" i="35"/>
  <c r="D38" i="35"/>
  <c r="E38" i="35"/>
  <c r="F38" i="35"/>
  <c r="G38" i="35"/>
  <c r="H38" i="35"/>
  <c r="I38" i="35"/>
  <c r="J38" i="35"/>
  <c r="K38" i="35"/>
  <c r="L38" i="35"/>
  <c r="M38" i="35"/>
  <c r="N38" i="35"/>
  <c r="O38" i="35"/>
  <c r="P38" i="35"/>
  <c r="B39" i="35"/>
  <c r="C39" i="35"/>
  <c r="D39" i="35"/>
  <c r="E39" i="35"/>
  <c r="F39" i="35"/>
  <c r="G39" i="35"/>
  <c r="H39" i="35"/>
  <c r="I39" i="35"/>
  <c r="J39" i="35"/>
  <c r="K39" i="35"/>
  <c r="L39" i="35"/>
  <c r="M39" i="35"/>
  <c r="N39" i="35"/>
  <c r="O39" i="35"/>
  <c r="P39" i="35"/>
  <c r="B40" i="35"/>
  <c r="C40" i="35"/>
  <c r="D40" i="35"/>
  <c r="E40" i="35"/>
  <c r="F40" i="35"/>
  <c r="G40" i="35"/>
  <c r="H40" i="35"/>
  <c r="I40" i="35"/>
  <c r="J40" i="35"/>
  <c r="K40" i="35"/>
  <c r="L40" i="35"/>
  <c r="M40" i="35"/>
  <c r="N40" i="35"/>
  <c r="O40" i="35"/>
  <c r="P40" i="35"/>
  <c r="B41" i="35"/>
  <c r="C41" i="35"/>
  <c r="D41" i="35"/>
  <c r="E41" i="35"/>
  <c r="F41" i="35"/>
  <c r="G41" i="35"/>
  <c r="H41" i="35"/>
  <c r="I41" i="35"/>
  <c r="J41" i="35"/>
  <c r="K41" i="35"/>
  <c r="L41" i="35"/>
  <c r="M41" i="35"/>
  <c r="N41" i="35"/>
  <c r="O41" i="35"/>
  <c r="P41" i="35"/>
  <c r="C35" i="35"/>
  <c r="D35" i="35"/>
  <c r="E35" i="35"/>
  <c r="F35" i="35"/>
  <c r="G35" i="35"/>
  <c r="H35" i="35"/>
  <c r="I35" i="35"/>
  <c r="J35" i="35"/>
  <c r="K35" i="35"/>
  <c r="L35" i="35"/>
  <c r="M35" i="35"/>
  <c r="N35" i="35"/>
  <c r="O35" i="35"/>
  <c r="P35" i="35"/>
  <c r="B35" i="35"/>
  <c r="B25" i="35"/>
  <c r="C25" i="35"/>
  <c r="D25" i="35"/>
  <c r="E25" i="35"/>
  <c r="F25" i="35"/>
  <c r="G25" i="35"/>
  <c r="H25" i="35"/>
  <c r="I25" i="35"/>
  <c r="J25" i="35"/>
  <c r="K25" i="35"/>
  <c r="L25" i="35"/>
  <c r="M25" i="35"/>
  <c r="N25" i="35"/>
  <c r="O25" i="35"/>
  <c r="P25" i="35"/>
  <c r="B26" i="35"/>
  <c r="C26" i="35"/>
  <c r="D26" i="35"/>
  <c r="E26" i="35"/>
  <c r="F26" i="35"/>
  <c r="G26" i="35"/>
  <c r="H26" i="35"/>
  <c r="I26" i="35"/>
  <c r="J26" i="35"/>
  <c r="K26" i="35"/>
  <c r="L26" i="35"/>
  <c r="M26" i="35"/>
  <c r="N26" i="35"/>
  <c r="O26" i="35"/>
  <c r="P26" i="35"/>
  <c r="B27" i="35"/>
  <c r="C27" i="35"/>
  <c r="D27" i="35"/>
  <c r="E27" i="35"/>
  <c r="F27" i="35"/>
  <c r="G27" i="35"/>
  <c r="H27" i="35"/>
  <c r="I27" i="35"/>
  <c r="J27" i="35"/>
  <c r="K27" i="35"/>
  <c r="L27" i="35"/>
  <c r="M27" i="35"/>
  <c r="N27" i="35"/>
  <c r="O27" i="35"/>
  <c r="P27" i="35"/>
  <c r="B28" i="35"/>
  <c r="C28" i="35"/>
  <c r="D28" i="35"/>
  <c r="E28" i="35"/>
  <c r="F28" i="35"/>
  <c r="G28" i="35"/>
  <c r="H28" i="35"/>
  <c r="I28" i="35"/>
  <c r="J28" i="35"/>
  <c r="K28" i="35"/>
  <c r="L28" i="35"/>
  <c r="M28" i="35"/>
  <c r="N28" i="35"/>
  <c r="O28" i="35"/>
  <c r="P28" i="35"/>
  <c r="B29" i="35"/>
  <c r="C29" i="35"/>
  <c r="D29" i="35"/>
  <c r="E29" i="35"/>
  <c r="F29" i="35"/>
  <c r="G29" i="35"/>
  <c r="H29" i="35"/>
  <c r="I29" i="35"/>
  <c r="J29" i="35"/>
  <c r="K29" i="35"/>
  <c r="L29" i="35"/>
  <c r="M29" i="35"/>
  <c r="N29" i="35"/>
  <c r="O29" i="35"/>
  <c r="P29" i="35"/>
  <c r="B30" i="35"/>
  <c r="C30" i="35"/>
  <c r="D30" i="35"/>
  <c r="E30" i="35"/>
  <c r="F30" i="35"/>
  <c r="G30" i="35"/>
  <c r="H30" i="35"/>
  <c r="I30" i="35"/>
  <c r="J30" i="35"/>
  <c r="K30" i="35"/>
  <c r="L30" i="35"/>
  <c r="M30" i="35"/>
  <c r="N30" i="35"/>
  <c r="O30" i="35"/>
  <c r="P30" i="35"/>
  <c r="B31" i="35"/>
  <c r="C31" i="35"/>
  <c r="D31" i="35"/>
  <c r="E31" i="35"/>
  <c r="F31" i="35"/>
  <c r="G31" i="35"/>
  <c r="H31" i="35"/>
  <c r="I31" i="35"/>
  <c r="J31" i="35"/>
  <c r="K31" i="35"/>
  <c r="L31" i="35"/>
  <c r="M31" i="35"/>
  <c r="N31" i="35"/>
  <c r="O31" i="35"/>
  <c r="P31" i="35"/>
  <c r="C24" i="35"/>
  <c r="D24" i="35"/>
  <c r="E24" i="35"/>
  <c r="F24" i="35"/>
  <c r="G24" i="35"/>
  <c r="H24" i="35"/>
  <c r="I24" i="35"/>
  <c r="J24" i="35"/>
  <c r="K24" i="35"/>
  <c r="L24" i="35"/>
  <c r="M24" i="35"/>
  <c r="N24" i="35"/>
  <c r="O24" i="35"/>
  <c r="P24" i="35"/>
  <c r="B24" i="35"/>
  <c r="B6" i="35"/>
  <c r="B7" i="35" s="1"/>
  <c r="C6" i="35"/>
  <c r="C7" i="35" s="1"/>
  <c r="D6" i="35"/>
  <c r="D7" i="35" s="1"/>
  <c r="E6" i="35"/>
  <c r="E7" i="35" s="1"/>
  <c r="F6" i="35"/>
  <c r="F7" i="35" s="1"/>
  <c r="G6" i="35"/>
  <c r="G7" i="35" s="1"/>
  <c r="H6" i="35"/>
  <c r="H7" i="35" s="1"/>
  <c r="I6" i="35"/>
  <c r="I7" i="35" s="1"/>
  <c r="J6" i="35"/>
  <c r="J7" i="35" s="1"/>
  <c r="K6" i="35"/>
  <c r="K7" i="35" s="1"/>
  <c r="L6" i="35"/>
  <c r="L7" i="35" s="1"/>
  <c r="M6" i="35"/>
  <c r="M7" i="35" s="1"/>
  <c r="N6" i="35"/>
  <c r="N7" i="35" s="1"/>
  <c r="O6" i="35"/>
  <c r="O7" i="35" s="1"/>
  <c r="P6" i="35"/>
  <c r="P7" i="35" s="1"/>
  <c r="B8" i="35"/>
  <c r="C8" i="35"/>
  <c r="D8" i="35"/>
  <c r="E8" i="35"/>
  <c r="F8" i="35"/>
  <c r="G8" i="35"/>
  <c r="H8" i="35"/>
  <c r="I8" i="35"/>
  <c r="J8" i="35"/>
  <c r="K8" i="35"/>
  <c r="L8" i="35"/>
  <c r="M8" i="35"/>
  <c r="N8" i="35"/>
  <c r="O8" i="35"/>
  <c r="P8" i="35"/>
  <c r="B9" i="35"/>
  <c r="C9" i="35"/>
  <c r="D9" i="35"/>
  <c r="E9" i="35"/>
  <c r="F9" i="35"/>
  <c r="G9" i="35"/>
  <c r="H9" i="35"/>
  <c r="I9" i="35"/>
  <c r="J9" i="35"/>
  <c r="K9" i="35"/>
  <c r="L9" i="35"/>
  <c r="M9" i="35"/>
  <c r="N9" i="35"/>
  <c r="O9" i="35"/>
  <c r="P9" i="35"/>
  <c r="B10" i="35"/>
  <c r="C10" i="35"/>
  <c r="D10" i="35"/>
  <c r="E10" i="35"/>
  <c r="F10" i="35"/>
  <c r="G10" i="35"/>
  <c r="H10" i="35"/>
  <c r="I10" i="35"/>
  <c r="J10" i="35"/>
  <c r="K10" i="35"/>
  <c r="L10" i="35"/>
  <c r="M10" i="35"/>
  <c r="N10" i="35"/>
  <c r="O10" i="35"/>
  <c r="P10" i="35"/>
  <c r="B11" i="35"/>
  <c r="C11" i="35"/>
  <c r="D11" i="35"/>
  <c r="E11" i="35"/>
  <c r="F11" i="35"/>
  <c r="G11" i="35"/>
  <c r="H11" i="35"/>
  <c r="I11" i="35"/>
  <c r="J11" i="35"/>
  <c r="K11" i="35"/>
  <c r="L11" i="35"/>
  <c r="M11" i="35"/>
  <c r="N11" i="35"/>
  <c r="O11" i="35"/>
  <c r="P11" i="35"/>
  <c r="B12" i="35"/>
  <c r="C12" i="35"/>
  <c r="D12" i="35"/>
  <c r="E12" i="35"/>
  <c r="F12" i="35"/>
  <c r="G12" i="35"/>
  <c r="H12" i="35"/>
  <c r="I12" i="35"/>
  <c r="J12" i="35"/>
  <c r="K12" i="35"/>
  <c r="L12" i="35"/>
  <c r="M12" i="35"/>
  <c r="N12" i="35"/>
  <c r="O12" i="35"/>
  <c r="P12" i="35"/>
  <c r="C5" i="35"/>
  <c r="D5" i="35"/>
  <c r="E5" i="35"/>
  <c r="F5" i="35"/>
  <c r="G5" i="35"/>
  <c r="H5" i="35"/>
  <c r="I5" i="35"/>
  <c r="J5" i="35"/>
  <c r="K5" i="35"/>
  <c r="L5" i="35"/>
  <c r="M5" i="35"/>
  <c r="N5" i="35"/>
  <c r="O5" i="35"/>
  <c r="P5" i="35"/>
  <c r="B5" i="35"/>
  <c r="BL7" i="35"/>
  <c r="BK7" i="35"/>
  <c r="BJ7" i="35"/>
  <c r="BI7" i="35"/>
  <c r="BH7" i="35"/>
  <c r="BG7" i="35"/>
  <c r="BF7" i="35"/>
  <c r="BE7" i="35"/>
  <c r="BD7" i="35"/>
  <c r="BC7" i="35"/>
  <c r="BB7" i="35"/>
  <c r="BA7" i="35"/>
  <c r="AZ7" i="35"/>
  <c r="AY7" i="35"/>
  <c r="AX7" i="35"/>
  <c r="AV7" i="35"/>
  <c r="AU7" i="35"/>
  <c r="AT7" i="35"/>
  <c r="AS7" i="35"/>
  <c r="AR7" i="35"/>
  <c r="AQ7" i="35"/>
  <c r="AP7" i="35"/>
  <c r="AO7" i="35"/>
  <c r="AN7" i="35"/>
  <c r="AM7" i="35"/>
  <c r="AL7" i="35"/>
  <c r="AK7" i="35"/>
  <c r="AJ7" i="35"/>
  <c r="AI7" i="35"/>
  <c r="AH7" i="35"/>
  <c r="P7" i="37" l="1"/>
  <c r="L7" i="37"/>
  <c r="H7" i="37"/>
  <c r="D7" i="37"/>
  <c r="O7" i="37"/>
  <c r="K7" i="37"/>
  <c r="G7" i="37"/>
  <c r="C7" i="37"/>
  <c r="N7" i="37"/>
  <c r="J7" i="37"/>
  <c r="F7" i="37"/>
  <c r="B7" i="37"/>
  <c r="M7" i="37"/>
  <c r="I7" i="37"/>
  <c r="E7" i="37"/>
  <c r="P44" i="34"/>
  <c r="O44" i="34"/>
  <c r="N44" i="34"/>
  <c r="M44" i="34"/>
  <c r="L44" i="34"/>
  <c r="K44" i="34"/>
  <c r="J44" i="34"/>
  <c r="I44" i="34"/>
  <c r="H44" i="34"/>
  <c r="G44" i="34"/>
  <c r="F44" i="34"/>
  <c r="E44" i="34"/>
  <c r="D44" i="34"/>
  <c r="C44" i="34"/>
  <c r="B44" i="34"/>
  <c r="P43" i="34"/>
  <c r="O43" i="34"/>
  <c r="N43" i="34"/>
  <c r="M43" i="34"/>
  <c r="L43" i="34"/>
  <c r="K43" i="34"/>
  <c r="J43" i="34"/>
  <c r="I43" i="34"/>
  <c r="H43" i="34"/>
  <c r="G43" i="34"/>
  <c r="F43" i="34"/>
  <c r="E43" i="34"/>
  <c r="D43" i="34"/>
  <c r="C43" i="34"/>
  <c r="B43" i="34"/>
  <c r="P42" i="34"/>
  <c r="O42" i="34"/>
  <c r="N42" i="34"/>
  <c r="M42" i="34"/>
  <c r="L42" i="34"/>
  <c r="K42" i="34"/>
  <c r="J42" i="34"/>
  <c r="I42" i="34"/>
  <c r="H42" i="34"/>
  <c r="G42" i="34"/>
  <c r="F42" i="34"/>
  <c r="E42" i="34"/>
  <c r="D42" i="34"/>
  <c r="C42" i="34"/>
  <c r="B42" i="34"/>
  <c r="P40" i="34"/>
  <c r="O40" i="34"/>
  <c r="N40" i="34"/>
  <c r="M40" i="34"/>
  <c r="L40" i="34"/>
  <c r="K40" i="34"/>
  <c r="J40" i="34"/>
  <c r="I40" i="34"/>
  <c r="H40" i="34"/>
  <c r="G40" i="34"/>
  <c r="F40" i="34"/>
  <c r="E40" i="34"/>
  <c r="D40" i="34"/>
  <c r="C40" i="34"/>
  <c r="B40" i="34"/>
  <c r="P39" i="34"/>
  <c r="O39" i="34"/>
  <c r="N39" i="34"/>
  <c r="M39" i="34"/>
  <c r="L39" i="34"/>
  <c r="K39" i="34"/>
  <c r="J39" i="34"/>
  <c r="I39" i="34"/>
  <c r="H39" i="34"/>
  <c r="G39" i="34"/>
  <c r="F39" i="34"/>
  <c r="E39" i="34"/>
  <c r="D39" i="34"/>
  <c r="C39" i="34"/>
  <c r="B39" i="34"/>
  <c r="P38" i="34"/>
  <c r="O38" i="34"/>
  <c r="N38" i="34"/>
  <c r="M38" i="34"/>
  <c r="L38" i="34"/>
  <c r="K38" i="34"/>
  <c r="J38" i="34"/>
  <c r="I38" i="34"/>
  <c r="H38" i="34"/>
  <c r="G38" i="34"/>
  <c r="F38" i="34"/>
  <c r="E38" i="34"/>
  <c r="D38" i="34"/>
  <c r="C38" i="34"/>
  <c r="B38" i="34"/>
  <c r="P36" i="34"/>
  <c r="O36" i="34"/>
  <c r="N36" i="34"/>
  <c r="M36" i="34"/>
  <c r="L36" i="34"/>
  <c r="K36" i="34"/>
  <c r="J36" i="34"/>
  <c r="I36" i="34"/>
  <c r="H36" i="34"/>
  <c r="G36" i="34"/>
  <c r="F36" i="34"/>
  <c r="E36" i="34"/>
  <c r="D36" i="34"/>
  <c r="C36" i="34"/>
  <c r="B36" i="34"/>
  <c r="P35" i="34"/>
  <c r="O35" i="34"/>
  <c r="N35" i="34"/>
  <c r="M35" i="34"/>
  <c r="L35" i="34"/>
  <c r="K35" i="34"/>
  <c r="J35" i="34"/>
  <c r="I35" i="34"/>
  <c r="H35" i="34"/>
  <c r="G35" i="34"/>
  <c r="F35" i="34"/>
  <c r="E35" i="34"/>
  <c r="D35" i="34"/>
  <c r="C35" i="34"/>
  <c r="B35" i="34"/>
  <c r="P34" i="34"/>
  <c r="O34" i="34"/>
  <c r="N34" i="34"/>
  <c r="M34" i="34"/>
  <c r="L34" i="34"/>
  <c r="K34" i="34"/>
  <c r="J34" i="34"/>
  <c r="I34" i="34"/>
  <c r="H34" i="34"/>
  <c r="G34" i="34"/>
  <c r="F34" i="34"/>
  <c r="E34" i="34"/>
  <c r="D34" i="34"/>
  <c r="C34" i="34"/>
  <c r="B34" i="34"/>
  <c r="P32" i="34"/>
  <c r="O32" i="34"/>
  <c r="N32" i="34"/>
  <c r="M32" i="34"/>
  <c r="L32" i="34"/>
  <c r="K32" i="34"/>
  <c r="J32" i="34"/>
  <c r="I32" i="34"/>
  <c r="H32" i="34"/>
  <c r="G32" i="34"/>
  <c r="F32" i="34"/>
  <c r="E32" i="34"/>
  <c r="D32" i="34"/>
  <c r="C32" i="34"/>
  <c r="B32" i="34"/>
  <c r="P31" i="34"/>
  <c r="O31" i="34"/>
  <c r="N31" i="34"/>
  <c r="M31" i="34"/>
  <c r="L31" i="34"/>
  <c r="K31" i="34"/>
  <c r="J31" i="34"/>
  <c r="I31" i="34"/>
  <c r="H31" i="34"/>
  <c r="G31" i="34"/>
  <c r="F31" i="34"/>
  <c r="E31" i="34"/>
  <c r="D31" i="34"/>
  <c r="C31" i="34"/>
  <c r="B31" i="34"/>
  <c r="P30" i="34"/>
  <c r="O30" i="34"/>
  <c r="N30" i="34"/>
  <c r="M30" i="34"/>
  <c r="L30" i="34"/>
  <c r="K30" i="34"/>
  <c r="J30" i="34"/>
  <c r="I30" i="34"/>
  <c r="H30" i="34"/>
  <c r="G30" i="34"/>
  <c r="F30" i="34"/>
  <c r="E30" i="34"/>
  <c r="D30" i="34"/>
  <c r="C30" i="34"/>
  <c r="B30" i="34"/>
  <c r="P29" i="34"/>
  <c r="O29" i="34"/>
  <c r="N29" i="34"/>
  <c r="M29" i="34"/>
  <c r="L29" i="34"/>
  <c r="K29" i="34"/>
  <c r="J29" i="34"/>
  <c r="I29" i="34"/>
  <c r="H29" i="34"/>
  <c r="G29" i="34"/>
  <c r="F29" i="34"/>
  <c r="E29" i="34"/>
  <c r="D29" i="34"/>
  <c r="C29" i="34"/>
  <c r="B29" i="34"/>
  <c r="P28" i="34"/>
  <c r="O28" i="34"/>
  <c r="N28" i="34"/>
  <c r="M28" i="34"/>
  <c r="L28" i="34"/>
  <c r="K28" i="34"/>
  <c r="J28" i="34"/>
  <c r="I28" i="34"/>
  <c r="H28" i="34"/>
  <c r="G28" i="34"/>
  <c r="F28" i="34"/>
  <c r="E28" i="34"/>
  <c r="D28" i="34"/>
  <c r="C28" i="34"/>
  <c r="B28" i="34"/>
  <c r="P27" i="34"/>
  <c r="O27" i="34"/>
  <c r="N27" i="34"/>
  <c r="M27" i="34"/>
  <c r="L27" i="34"/>
  <c r="K27" i="34"/>
  <c r="J27" i="34"/>
  <c r="I27" i="34"/>
  <c r="H27" i="34"/>
  <c r="G27" i="34"/>
  <c r="F27" i="34"/>
  <c r="E27" i="34"/>
  <c r="D27" i="34"/>
  <c r="C27" i="34"/>
  <c r="B27" i="34"/>
  <c r="P19" i="34"/>
  <c r="O19" i="34"/>
  <c r="N19" i="34"/>
  <c r="M19" i="34"/>
  <c r="L19" i="34"/>
  <c r="K19" i="34"/>
  <c r="J19" i="34"/>
  <c r="I19" i="34"/>
  <c r="H19" i="34"/>
  <c r="G19" i="34"/>
  <c r="F19" i="34"/>
  <c r="E19" i="34"/>
  <c r="D19" i="34"/>
  <c r="C19" i="34"/>
  <c r="B19" i="34"/>
  <c r="P18" i="34"/>
  <c r="O18" i="34"/>
  <c r="N18" i="34"/>
  <c r="M18" i="34"/>
  <c r="L18" i="34"/>
  <c r="K18" i="34"/>
  <c r="J18" i="34"/>
  <c r="I18" i="34"/>
  <c r="H18" i="34"/>
  <c r="G18" i="34"/>
  <c r="F18" i="34"/>
  <c r="E18" i="34"/>
  <c r="D18" i="34"/>
  <c r="C18" i="34"/>
  <c r="B18" i="34"/>
  <c r="P17" i="34"/>
  <c r="O17" i="34"/>
  <c r="N17" i="34"/>
  <c r="M17" i="34"/>
  <c r="L17" i="34"/>
  <c r="K17" i="34"/>
  <c r="J17" i="34"/>
  <c r="I17" i="34"/>
  <c r="H17" i="34"/>
  <c r="G17" i="34"/>
  <c r="F17" i="34"/>
  <c r="E17" i="34"/>
  <c r="D17" i="34"/>
  <c r="C17" i="34"/>
  <c r="B17" i="34"/>
  <c r="P15" i="34"/>
  <c r="O15" i="34"/>
  <c r="N15" i="34"/>
  <c r="M15" i="34"/>
  <c r="L15" i="34"/>
  <c r="K15" i="34"/>
  <c r="J15" i="34"/>
  <c r="I15" i="34"/>
  <c r="H15" i="34"/>
  <c r="G15" i="34"/>
  <c r="F15" i="34"/>
  <c r="E15" i="34"/>
  <c r="D15" i="34"/>
  <c r="C15" i="34"/>
  <c r="B15" i="34"/>
  <c r="P14" i="34"/>
  <c r="O14" i="34"/>
  <c r="N14" i="34"/>
  <c r="M14" i="34"/>
  <c r="L14" i="34"/>
  <c r="K14" i="34"/>
  <c r="J14" i="34"/>
  <c r="I14" i="34"/>
  <c r="H14" i="34"/>
  <c r="G14" i="34"/>
  <c r="F14" i="34"/>
  <c r="E14" i="34"/>
  <c r="D14" i="34"/>
  <c r="C14" i="34"/>
  <c r="B14" i="34"/>
  <c r="P13" i="34"/>
  <c r="O13" i="34"/>
  <c r="N13" i="34"/>
  <c r="M13" i="34"/>
  <c r="L13" i="34"/>
  <c r="K13" i="34"/>
  <c r="J13" i="34"/>
  <c r="I13" i="34"/>
  <c r="H13" i="34"/>
  <c r="G13" i="34"/>
  <c r="F13" i="34"/>
  <c r="E13" i="34"/>
  <c r="D13" i="34"/>
  <c r="C13" i="34"/>
  <c r="B13" i="34"/>
  <c r="P11" i="34"/>
  <c r="O11" i="34"/>
  <c r="N11" i="34"/>
  <c r="M11" i="34"/>
  <c r="L11" i="34"/>
  <c r="K11" i="34"/>
  <c r="J11" i="34"/>
  <c r="I11" i="34"/>
  <c r="H11" i="34"/>
  <c r="G11" i="34"/>
  <c r="F11" i="34"/>
  <c r="E11" i="34"/>
  <c r="D11" i="34"/>
  <c r="C11" i="34"/>
  <c r="B11" i="34"/>
  <c r="P10" i="34"/>
  <c r="O10" i="34"/>
  <c r="N10" i="34"/>
  <c r="M10" i="34"/>
  <c r="L10" i="34"/>
  <c r="K10" i="34"/>
  <c r="J10" i="34"/>
  <c r="I10" i="34"/>
  <c r="H10" i="34"/>
  <c r="G10" i="34"/>
  <c r="F10" i="34"/>
  <c r="E10" i="34"/>
  <c r="D10" i="34"/>
  <c r="C10" i="34"/>
  <c r="B10" i="34"/>
  <c r="P9" i="34"/>
  <c r="O9" i="34"/>
  <c r="N9" i="34"/>
  <c r="M9" i="34"/>
  <c r="L9" i="34"/>
  <c r="K9" i="34"/>
  <c r="J9" i="34"/>
  <c r="I9" i="34"/>
  <c r="H9" i="34"/>
  <c r="G9" i="34"/>
  <c r="F9" i="34"/>
  <c r="E9" i="34"/>
  <c r="D9" i="34"/>
  <c r="C9" i="34"/>
  <c r="B9" i="34"/>
  <c r="B6" i="34"/>
  <c r="C6" i="34"/>
  <c r="D6" i="34"/>
  <c r="E6" i="34"/>
  <c r="F6" i="34"/>
  <c r="G6" i="34"/>
  <c r="H6" i="34"/>
  <c r="I6" i="34"/>
  <c r="J6" i="34"/>
  <c r="K6" i="34"/>
  <c r="L6" i="34"/>
  <c r="M6" i="34"/>
  <c r="N6" i="34"/>
  <c r="O6" i="34"/>
  <c r="P6" i="34"/>
  <c r="B7" i="34"/>
  <c r="C7" i="34"/>
  <c r="D7" i="34"/>
  <c r="E7" i="34"/>
  <c r="F7" i="34"/>
  <c r="G7" i="34"/>
  <c r="H7" i="34"/>
  <c r="I7" i="34"/>
  <c r="J7" i="34"/>
  <c r="K7" i="34"/>
  <c r="L7" i="34"/>
  <c r="M7" i="34"/>
  <c r="N7" i="34"/>
  <c r="O7" i="34"/>
  <c r="P7" i="34"/>
  <c r="C5" i="34"/>
  <c r="D5" i="34"/>
  <c r="E5" i="34"/>
  <c r="F5" i="34"/>
  <c r="G5" i="34"/>
  <c r="H5" i="34"/>
  <c r="I5" i="34"/>
  <c r="J5" i="34"/>
  <c r="K5" i="34"/>
  <c r="L5" i="34"/>
  <c r="M5" i="34"/>
  <c r="N5" i="34"/>
  <c r="O5" i="34"/>
  <c r="P5" i="34"/>
  <c r="B5" i="34"/>
  <c r="B6" i="33" l="1"/>
  <c r="C6" i="33"/>
  <c r="D6" i="33"/>
  <c r="E6" i="33"/>
  <c r="F6" i="33"/>
  <c r="G6" i="33"/>
  <c r="H6" i="33"/>
  <c r="I6" i="33"/>
  <c r="J6" i="33"/>
  <c r="K6" i="33"/>
  <c r="L6" i="33"/>
  <c r="M6" i="33"/>
  <c r="N6" i="33"/>
  <c r="O6" i="33"/>
  <c r="P6" i="33"/>
  <c r="B7" i="33"/>
  <c r="C7" i="33"/>
  <c r="D7" i="33"/>
  <c r="E7" i="33"/>
  <c r="F7" i="33"/>
  <c r="G7" i="33"/>
  <c r="H7" i="33"/>
  <c r="I7" i="33"/>
  <c r="J7" i="33"/>
  <c r="K7" i="33"/>
  <c r="L7" i="33"/>
  <c r="M7" i="33"/>
  <c r="N7" i="33"/>
  <c r="O7" i="33"/>
  <c r="P7" i="33"/>
  <c r="B8" i="33"/>
  <c r="C8" i="33"/>
  <c r="D8" i="33"/>
  <c r="E8" i="33"/>
  <c r="F8" i="33"/>
  <c r="G8" i="33"/>
  <c r="H8" i="33"/>
  <c r="I8" i="33"/>
  <c r="J8" i="33"/>
  <c r="K8" i="33"/>
  <c r="L8" i="33"/>
  <c r="M8" i="33"/>
  <c r="N8" i="33"/>
  <c r="O8" i="33"/>
  <c r="P8" i="33"/>
  <c r="B9" i="33"/>
  <c r="C9" i="33"/>
  <c r="D9" i="33"/>
  <c r="E9" i="33"/>
  <c r="F9" i="33"/>
  <c r="G9" i="33"/>
  <c r="H9" i="33"/>
  <c r="I9" i="33"/>
  <c r="J9" i="33"/>
  <c r="K9" i="33"/>
  <c r="L9" i="33"/>
  <c r="M9" i="33"/>
  <c r="N9" i="33"/>
  <c r="O9" i="33"/>
  <c r="P9" i="33"/>
  <c r="B10" i="33"/>
  <c r="C10" i="33"/>
  <c r="D10" i="33"/>
  <c r="E10" i="33"/>
  <c r="F10" i="33"/>
  <c r="G10" i="33"/>
  <c r="H10" i="33"/>
  <c r="I10" i="33"/>
  <c r="J10" i="33"/>
  <c r="K10" i="33"/>
  <c r="L10" i="33"/>
  <c r="M10" i="33"/>
  <c r="N10" i="33"/>
  <c r="O10" i="33"/>
  <c r="P10" i="33"/>
  <c r="B11" i="33"/>
  <c r="C11" i="33"/>
  <c r="D11" i="33"/>
  <c r="E11" i="33"/>
  <c r="F11" i="33"/>
  <c r="G11" i="33"/>
  <c r="H11" i="33"/>
  <c r="I11" i="33"/>
  <c r="J11" i="33"/>
  <c r="K11" i="33"/>
  <c r="L11" i="33"/>
  <c r="M11" i="33"/>
  <c r="N11" i="33"/>
  <c r="O11" i="33"/>
  <c r="P11" i="33"/>
  <c r="B12" i="33"/>
  <c r="C12" i="33"/>
  <c r="D12" i="33"/>
  <c r="E12" i="33"/>
  <c r="F12" i="33"/>
  <c r="G12" i="33"/>
  <c r="H12" i="33"/>
  <c r="I12" i="33"/>
  <c r="J12" i="33"/>
  <c r="K12" i="33"/>
  <c r="L12" i="33"/>
  <c r="M12" i="33"/>
  <c r="N12" i="33"/>
  <c r="O12" i="33"/>
  <c r="P12" i="33"/>
  <c r="B22" i="33"/>
  <c r="C22" i="33"/>
  <c r="D22" i="33"/>
  <c r="E22" i="33"/>
  <c r="F22" i="33"/>
  <c r="G22" i="33"/>
  <c r="H22" i="33"/>
  <c r="I22" i="33"/>
  <c r="J22" i="33"/>
  <c r="K22" i="33"/>
  <c r="L22" i="33"/>
  <c r="M22" i="33"/>
  <c r="N22" i="33"/>
  <c r="O22" i="33"/>
  <c r="P22" i="33"/>
  <c r="B23" i="33"/>
  <c r="C23" i="33"/>
  <c r="D23" i="33"/>
  <c r="E23" i="33"/>
  <c r="F23" i="33"/>
  <c r="G23" i="33"/>
  <c r="H23" i="33"/>
  <c r="I23" i="33"/>
  <c r="J23" i="33"/>
  <c r="K23" i="33"/>
  <c r="L23" i="33"/>
  <c r="M23" i="33"/>
  <c r="N23" i="33"/>
  <c r="O23" i="33"/>
  <c r="P23" i="33"/>
  <c r="B24" i="33"/>
  <c r="C24" i="33"/>
  <c r="D24" i="33"/>
  <c r="E24" i="33"/>
  <c r="F24" i="33"/>
  <c r="G24" i="33"/>
  <c r="H24" i="33"/>
  <c r="I24" i="33"/>
  <c r="J24" i="33"/>
  <c r="K24" i="33"/>
  <c r="L24" i="33"/>
  <c r="M24" i="33"/>
  <c r="N24" i="33"/>
  <c r="O24" i="33"/>
  <c r="P24" i="33"/>
  <c r="B25" i="33"/>
  <c r="C25" i="33"/>
  <c r="D25" i="33"/>
  <c r="E25" i="33"/>
  <c r="F25" i="33"/>
  <c r="G25" i="33"/>
  <c r="H25" i="33"/>
  <c r="I25" i="33"/>
  <c r="J25" i="33"/>
  <c r="K25" i="33"/>
  <c r="L25" i="33"/>
  <c r="M25" i="33"/>
  <c r="N25" i="33"/>
  <c r="O25" i="33"/>
  <c r="P25" i="33"/>
  <c r="B26" i="33"/>
  <c r="C26" i="33"/>
  <c r="D26" i="33"/>
  <c r="E26" i="33"/>
  <c r="F26" i="33"/>
  <c r="G26" i="33"/>
  <c r="H26" i="33"/>
  <c r="I26" i="33"/>
  <c r="J26" i="33"/>
  <c r="K26" i="33"/>
  <c r="L26" i="33"/>
  <c r="M26" i="33"/>
  <c r="N26" i="33"/>
  <c r="O26" i="33"/>
  <c r="P26" i="33"/>
  <c r="B27" i="33"/>
  <c r="C27" i="33"/>
  <c r="D27" i="33"/>
  <c r="E27" i="33"/>
  <c r="F27" i="33"/>
  <c r="G27" i="33"/>
  <c r="H27" i="33"/>
  <c r="I27" i="33"/>
  <c r="J27" i="33"/>
  <c r="K27" i="33"/>
  <c r="L27" i="33"/>
  <c r="M27" i="33"/>
  <c r="N27" i="33"/>
  <c r="O27" i="33"/>
  <c r="P27" i="33"/>
  <c r="B28" i="33"/>
  <c r="C28" i="33"/>
  <c r="D28" i="33"/>
  <c r="E28" i="33"/>
  <c r="F28" i="33"/>
  <c r="G28" i="33"/>
  <c r="H28" i="33"/>
  <c r="I28" i="33"/>
  <c r="J28" i="33"/>
  <c r="K28" i="33"/>
  <c r="L28" i="33"/>
  <c r="M28" i="33"/>
  <c r="N28" i="33"/>
  <c r="O28" i="33"/>
  <c r="P28" i="33"/>
  <c r="B31" i="33"/>
  <c r="C31" i="33"/>
  <c r="D31" i="33"/>
  <c r="E31" i="33"/>
  <c r="F31" i="33"/>
  <c r="G31" i="33"/>
  <c r="H31" i="33"/>
  <c r="I31" i="33"/>
  <c r="J31" i="33"/>
  <c r="K31" i="33"/>
  <c r="L31" i="33"/>
  <c r="M31" i="33"/>
  <c r="N31" i="33"/>
  <c r="O31" i="33"/>
  <c r="P31" i="33"/>
  <c r="B32" i="33"/>
  <c r="C32" i="33"/>
  <c r="C33" i="33" s="1"/>
  <c r="D32" i="33"/>
  <c r="E32" i="33"/>
  <c r="E33" i="33" s="1"/>
  <c r="F32" i="33"/>
  <c r="G32" i="33"/>
  <c r="G33" i="33" s="1"/>
  <c r="H32" i="33"/>
  <c r="I32" i="33"/>
  <c r="I33" i="33" s="1"/>
  <c r="J32" i="33"/>
  <c r="K32" i="33"/>
  <c r="K33" i="33" s="1"/>
  <c r="L32" i="33"/>
  <c r="M32" i="33"/>
  <c r="M33" i="33" s="1"/>
  <c r="N32" i="33"/>
  <c r="O32" i="33"/>
  <c r="O33" i="33" s="1"/>
  <c r="P32" i="33"/>
  <c r="B34" i="33"/>
  <c r="C34" i="33"/>
  <c r="D34" i="33"/>
  <c r="E34" i="33"/>
  <c r="F34" i="33"/>
  <c r="G34" i="33"/>
  <c r="H34" i="33"/>
  <c r="I34" i="33"/>
  <c r="J34" i="33"/>
  <c r="K34" i="33"/>
  <c r="L34" i="33"/>
  <c r="M34" i="33"/>
  <c r="N34" i="33"/>
  <c r="O34" i="33"/>
  <c r="P34" i="33"/>
  <c r="P5" i="33"/>
  <c r="C5" i="33"/>
  <c r="D5" i="33"/>
  <c r="E5" i="33"/>
  <c r="F5" i="33"/>
  <c r="G5" i="33"/>
  <c r="H5" i="33"/>
  <c r="I5" i="33"/>
  <c r="J5" i="33"/>
  <c r="K5" i="33"/>
  <c r="L5" i="33"/>
  <c r="M5" i="33"/>
  <c r="N5" i="33"/>
  <c r="O5" i="33"/>
  <c r="B5" i="33"/>
  <c r="B10" i="32"/>
  <c r="B6" i="32"/>
  <c r="C6" i="32"/>
  <c r="D6" i="32"/>
  <c r="E6" i="32"/>
  <c r="F6" i="32"/>
  <c r="G6" i="32"/>
  <c r="H6" i="32"/>
  <c r="I6" i="32"/>
  <c r="J6" i="32"/>
  <c r="K6" i="32"/>
  <c r="L6" i="32"/>
  <c r="M6" i="32"/>
  <c r="N6" i="32"/>
  <c r="O6" i="32"/>
  <c r="P6" i="32"/>
  <c r="B7" i="32"/>
  <c r="C7" i="32"/>
  <c r="D7" i="32"/>
  <c r="E7" i="32"/>
  <c r="F7" i="32"/>
  <c r="G7" i="32"/>
  <c r="H7" i="32"/>
  <c r="I7" i="32"/>
  <c r="J7" i="32"/>
  <c r="K7" i="32"/>
  <c r="L7" i="32"/>
  <c r="M7" i="32"/>
  <c r="N7" i="32"/>
  <c r="O7" i="32"/>
  <c r="P7" i="32"/>
  <c r="C5" i="32"/>
  <c r="D5" i="32"/>
  <c r="E5" i="32"/>
  <c r="F5" i="32"/>
  <c r="G5" i="32"/>
  <c r="H5" i="32"/>
  <c r="I5" i="32"/>
  <c r="J5" i="32"/>
  <c r="K5" i="32"/>
  <c r="L5" i="32"/>
  <c r="M5" i="32"/>
  <c r="N5" i="32"/>
  <c r="O5" i="32"/>
  <c r="P5" i="32"/>
  <c r="B5" i="32"/>
  <c r="CB22" i="32"/>
  <c r="CA22" i="32"/>
  <c r="BZ22" i="32"/>
  <c r="BY22" i="32"/>
  <c r="BX22" i="32"/>
  <c r="BW22" i="32"/>
  <c r="BV22" i="32"/>
  <c r="BU22" i="32"/>
  <c r="BT22" i="32"/>
  <c r="BS22" i="32"/>
  <c r="BR22" i="32"/>
  <c r="BQ22" i="32"/>
  <c r="BP22" i="32"/>
  <c r="BO22" i="32"/>
  <c r="BN22" i="32"/>
  <c r="BL22" i="32"/>
  <c r="BK22" i="32"/>
  <c r="BJ22" i="32"/>
  <c r="BI22" i="32"/>
  <c r="BH22" i="32"/>
  <c r="BG22" i="32"/>
  <c r="BF22" i="32"/>
  <c r="BE22" i="32"/>
  <c r="BD22" i="32"/>
  <c r="BC22" i="32"/>
  <c r="BB22" i="32"/>
  <c r="BA22" i="32"/>
  <c r="AZ22" i="32"/>
  <c r="AY22" i="32"/>
  <c r="AX22" i="32"/>
  <c r="B26" i="31"/>
  <c r="C26" i="31"/>
  <c r="D26" i="31"/>
  <c r="E26" i="31"/>
  <c r="F26" i="31"/>
  <c r="G26" i="31"/>
  <c r="H26" i="31"/>
  <c r="I26" i="31"/>
  <c r="J26" i="31"/>
  <c r="K26" i="31"/>
  <c r="L26" i="31"/>
  <c r="M26" i="31"/>
  <c r="N26" i="31"/>
  <c r="O26" i="31"/>
  <c r="P26" i="31"/>
  <c r="B28" i="31"/>
  <c r="C28" i="31"/>
  <c r="D28" i="31"/>
  <c r="E28" i="31"/>
  <c r="F28" i="31"/>
  <c r="G28" i="31"/>
  <c r="H28" i="31"/>
  <c r="I28" i="31"/>
  <c r="J28" i="31"/>
  <c r="K28" i="31"/>
  <c r="L28" i="31"/>
  <c r="M28" i="31"/>
  <c r="N28" i="31"/>
  <c r="O28" i="31"/>
  <c r="P28" i="31"/>
  <c r="B29" i="31"/>
  <c r="C29" i="31"/>
  <c r="D29" i="31"/>
  <c r="E29" i="31"/>
  <c r="F29" i="31"/>
  <c r="G29" i="31"/>
  <c r="H29" i="31"/>
  <c r="I29" i="31"/>
  <c r="J29" i="31"/>
  <c r="K29" i="31"/>
  <c r="L29" i="31"/>
  <c r="M29" i="31"/>
  <c r="N29" i="31"/>
  <c r="O29" i="31"/>
  <c r="P29" i="31"/>
  <c r="B30" i="31"/>
  <c r="C30" i="31"/>
  <c r="D30" i="31"/>
  <c r="E30" i="31"/>
  <c r="F30" i="31"/>
  <c r="G30" i="31"/>
  <c r="H30" i="31"/>
  <c r="I30" i="31"/>
  <c r="J30" i="31"/>
  <c r="K30" i="31"/>
  <c r="L30" i="31"/>
  <c r="M30" i="31"/>
  <c r="N30" i="31"/>
  <c r="O30" i="31"/>
  <c r="P30" i="31"/>
  <c r="B31" i="31"/>
  <c r="C31" i="31"/>
  <c r="D31" i="31"/>
  <c r="E31" i="31"/>
  <c r="F31" i="31"/>
  <c r="G31" i="31"/>
  <c r="H31" i="31"/>
  <c r="I31" i="31"/>
  <c r="J31" i="31"/>
  <c r="K31" i="31"/>
  <c r="L31" i="31"/>
  <c r="M31" i="31"/>
  <c r="N31" i="31"/>
  <c r="O31" i="31"/>
  <c r="P31" i="31"/>
  <c r="B32" i="31"/>
  <c r="C32" i="31"/>
  <c r="D32" i="31"/>
  <c r="E32" i="31"/>
  <c r="F32" i="31"/>
  <c r="G32" i="31"/>
  <c r="H32" i="31"/>
  <c r="I32" i="31"/>
  <c r="J32" i="31"/>
  <c r="K32" i="31"/>
  <c r="L32" i="31"/>
  <c r="M32" i="31"/>
  <c r="N32" i="31"/>
  <c r="O32" i="31"/>
  <c r="P32" i="31"/>
  <c r="C25" i="31"/>
  <c r="D25" i="31"/>
  <c r="E25" i="31"/>
  <c r="F25" i="31"/>
  <c r="G25" i="31"/>
  <c r="H25" i="31"/>
  <c r="I25" i="31"/>
  <c r="J25" i="31"/>
  <c r="K25" i="31"/>
  <c r="L25" i="31"/>
  <c r="M25" i="31"/>
  <c r="N25" i="31"/>
  <c r="O25" i="31"/>
  <c r="P25" i="31"/>
  <c r="B25" i="31"/>
  <c r="B21" i="31"/>
  <c r="C21" i="31"/>
  <c r="D21" i="31"/>
  <c r="E21" i="31"/>
  <c r="F21" i="31"/>
  <c r="G21" i="31"/>
  <c r="H21" i="31"/>
  <c r="I21" i="31"/>
  <c r="J21" i="31"/>
  <c r="K21" i="31"/>
  <c r="L21" i="31"/>
  <c r="M21" i="31"/>
  <c r="N21" i="31"/>
  <c r="O21" i="31"/>
  <c r="P21" i="31"/>
  <c r="B22" i="31"/>
  <c r="C22" i="31"/>
  <c r="D22" i="31"/>
  <c r="E22" i="31"/>
  <c r="F22" i="31"/>
  <c r="G22" i="31"/>
  <c r="H22" i="31"/>
  <c r="I22" i="31"/>
  <c r="J22" i="31"/>
  <c r="K22" i="31"/>
  <c r="L22" i="31"/>
  <c r="M22" i="31"/>
  <c r="N22" i="31"/>
  <c r="O22" i="31"/>
  <c r="P22" i="31"/>
  <c r="C20" i="31"/>
  <c r="D20" i="31"/>
  <c r="E20" i="31"/>
  <c r="F20" i="31"/>
  <c r="G20" i="31"/>
  <c r="H20" i="31"/>
  <c r="I20" i="31"/>
  <c r="J20" i="31"/>
  <c r="K20" i="31"/>
  <c r="L20" i="31"/>
  <c r="M20" i="31"/>
  <c r="N20" i="31"/>
  <c r="O20" i="31"/>
  <c r="P20" i="31"/>
  <c r="B20" i="31"/>
  <c r="B12" i="31"/>
  <c r="C12" i="31"/>
  <c r="D12" i="31"/>
  <c r="E12" i="31"/>
  <c r="F12" i="31"/>
  <c r="G12" i="31"/>
  <c r="H12" i="31"/>
  <c r="I12" i="31"/>
  <c r="J12" i="31"/>
  <c r="K12" i="31"/>
  <c r="L12" i="31"/>
  <c r="M12" i="31"/>
  <c r="N12" i="31"/>
  <c r="O12" i="31"/>
  <c r="P12" i="31"/>
  <c r="B13" i="31"/>
  <c r="C13" i="31"/>
  <c r="D13" i="31"/>
  <c r="E13" i="31"/>
  <c r="F13" i="31"/>
  <c r="G13" i="31"/>
  <c r="H13" i="31"/>
  <c r="I13" i="31"/>
  <c r="J13" i="31"/>
  <c r="K13" i="31"/>
  <c r="L13" i="31"/>
  <c r="M13" i="31"/>
  <c r="N13" i="31"/>
  <c r="O13" i="31"/>
  <c r="P13" i="31"/>
  <c r="B14" i="31"/>
  <c r="C14" i="31"/>
  <c r="D14" i="31"/>
  <c r="E14" i="31"/>
  <c r="F14" i="31"/>
  <c r="G14" i="31"/>
  <c r="H14" i="31"/>
  <c r="I14" i="31"/>
  <c r="J14" i="31"/>
  <c r="K14" i="31"/>
  <c r="L14" i="31"/>
  <c r="M14" i="31"/>
  <c r="N14" i="31"/>
  <c r="O14" i="31"/>
  <c r="P14" i="31"/>
  <c r="B15" i="31"/>
  <c r="C15" i="31"/>
  <c r="D15" i="31"/>
  <c r="E15" i="31"/>
  <c r="F15" i="31"/>
  <c r="G15" i="31"/>
  <c r="H15" i="31"/>
  <c r="I15" i="31"/>
  <c r="J15" i="31"/>
  <c r="K15" i="31"/>
  <c r="L15" i="31"/>
  <c r="M15" i="31"/>
  <c r="N15" i="31"/>
  <c r="O15" i="31"/>
  <c r="P15" i="31"/>
  <c r="B16" i="31"/>
  <c r="C16" i="31"/>
  <c r="D16" i="31"/>
  <c r="E16" i="31"/>
  <c r="F16" i="31"/>
  <c r="G16" i="31"/>
  <c r="H16" i="31"/>
  <c r="I16" i="31"/>
  <c r="J16" i="31"/>
  <c r="K16" i="31"/>
  <c r="L16" i="31"/>
  <c r="M16" i="31"/>
  <c r="N16" i="31"/>
  <c r="O16" i="31"/>
  <c r="P16" i="31"/>
  <c r="B17" i="31"/>
  <c r="C17" i="31"/>
  <c r="D17" i="31"/>
  <c r="E17" i="31"/>
  <c r="F17" i="31"/>
  <c r="G17" i="31"/>
  <c r="H17" i="31"/>
  <c r="I17" i="31"/>
  <c r="J17" i="31"/>
  <c r="K17" i="31"/>
  <c r="L17" i="31"/>
  <c r="M17" i="31"/>
  <c r="N17" i="31"/>
  <c r="O17" i="31"/>
  <c r="P17" i="31"/>
  <c r="C11" i="31"/>
  <c r="D11" i="31"/>
  <c r="E11" i="31"/>
  <c r="F11" i="31"/>
  <c r="G11" i="31"/>
  <c r="H11" i="31"/>
  <c r="I11" i="31"/>
  <c r="J11" i="31"/>
  <c r="K11" i="31"/>
  <c r="L11" i="31"/>
  <c r="M11" i="31"/>
  <c r="N11" i="31"/>
  <c r="O11" i="31"/>
  <c r="P11" i="31"/>
  <c r="B11" i="31"/>
  <c r="B6" i="31"/>
  <c r="C6" i="31"/>
  <c r="D6" i="31"/>
  <c r="E6" i="31"/>
  <c r="F6" i="31"/>
  <c r="G6" i="31"/>
  <c r="H6" i="31"/>
  <c r="I6" i="31"/>
  <c r="J6" i="31"/>
  <c r="K6" i="31"/>
  <c r="L6" i="31"/>
  <c r="M6" i="31"/>
  <c r="N6" i="31"/>
  <c r="O6" i="31"/>
  <c r="P6" i="31"/>
  <c r="B7" i="31"/>
  <c r="C7" i="31"/>
  <c r="D7" i="31"/>
  <c r="E7" i="31"/>
  <c r="F7" i="31"/>
  <c r="G7" i="31"/>
  <c r="H7" i="31"/>
  <c r="I7" i="31"/>
  <c r="J7" i="31"/>
  <c r="K7" i="31"/>
  <c r="L7" i="31"/>
  <c r="M7" i="31"/>
  <c r="N7" i="31"/>
  <c r="O7" i="31"/>
  <c r="P7" i="31"/>
  <c r="B8" i="31"/>
  <c r="C8" i="31"/>
  <c r="D8" i="31"/>
  <c r="E8" i="31"/>
  <c r="F8" i="31"/>
  <c r="G8" i="31"/>
  <c r="H8" i="31"/>
  <c r="I8" i="31"/>
  <c r="J8" i="31"/>
  <c r="K8" i="31"/>
  <c r="L8" i="31"/>
  <c r="M8" i="31"/>
  <c r="N8" i="31"/>
  <c r="O8" i="31"/>
  <c r="P8" i="31"/>
  <c r="C5" i="31"/>
  <c r="D5" i="31"/>
  <c r="E5" i="31"/>
  <c r="F5" i="31"/>
  <c r="G5" i="31"/>
  <c r="H5" i="31"/>
  <c r="I5" i="31"/>
  <c r="J5" i="31"/>
  <c r="K5" i="31"/>
  <c r="L5" i="31"/>
  <c r="M5" i="31"/>
  <c r="N5" i="31"/>
  <c r="O5" i="31"/>
  <c r="P5" i="31"/>
  <c r="B5" i="31"/>
  <c r="B13" i="30"/>
  <c r="C13" i="30"/>
  <c r="D13" i="30"/>
  <c r="E13" i="30"/>
  <c r="F13" i="30"/>
  <c r="G13" i="30"/>
  <c r="H13" i="30"/>
  <c r="I13" i="30"/>
  <c r="J13" i="30"/>
  <c r="K13" i="30"/>
  <c r="L13" i="30"/>
  <c r="M13" i="30"/>
  <c r="N13" i="30"/>
  <c r="O13" i="30"/>
  <c r="P13" i="30"/>
  <c r="B14" i="30"/>
  <c r="C14" i="30"/>
  <c r="D14" i="30"/>
  <c r="E14" i="30"/>
  <c r="F14" i="30"/>
  <c r="G14" i="30"/>
  <c r="H14" i="30"/>
  <c r="I14" i="30"/>
  <c r="J14" i="30"/>
  <c r="K14" i="30"/>
  <c r="L14" i="30"/>
  <c r="M14" i="30"/>
  <c r="N14" i="30"/>
  <c r="O14" i="30"/>
  <c r="P14" i="30"/>
  <c r="B15" i="30"/>
  <c r="C15" i="30"/>
  <c r="D15" i="30"/>
  <c r="E15" i="30"/>
  <c r="F15" i="30"/>
  <c r="G15" i="30"/>
  <c r="H15" i="30"/>
  <c r="I15" i="30"/>
  <c r="J15" i="30"/>
  <c r="K15" i="30"/>
  <c r="L15" i="30"/>
  <c r="M15" i="30"/>
  <c r="N15" i="30"/>
  <c r="O15" i="30"/>
  <c r="P15" i="30"/>
  <c r="B16" i="30"/>
  <c r="C16" i="30"/>
  <c r="D16" i="30"/>
  <c r="E16" i="30"/>
  <c r="F16" i="30"/>
  <c r="G16" i="30"/>
  <c r="H16" i="30"/>
  <c r="I16" i="30"/>
  <c r="J16" i="30"/>
  <c r="K16" i="30"/>
  <c r="L16" i="30"/>
  <c r="M16" i="30"/>
  <c r="N16" i="30"/>
  <c r="O16" i="30"/>
  <c r="P16" i="30"/>
  <c r="B17" i="30"/>
  <c r="C17" i="30"/>
  <c r="D17" i="30"/>
  <c r="E17" i="30"/>
  <c r="F17" i="30"/>
  <c r="G17" i="30"/>
  <c r="H17" i="30"/>
  <c r="I17" i="30"/>
  <c r="J17" i="30"/>
  <c r="K17" i="30"/>
  <c r="L17" i="30"/>
  <c r="M17" i="30"/>
  <c r="N17" i="30"/>
  <c r="O17" i="30"/>
  <c r="P17" i="30"/>
  <c r="C12" i="30"/>
  <c r="D12" i="30"/>
  <c r="E12" i="30"/>
  <c r="F12" i="30"/>
  <c r="G12" i="30"/>
  <c r="H12" i="30"/>
  <c r="I12" i="30"/>
  <c r="J12" i="30"/>
  <c r="K12" i="30"/>
  <c r="L12" i="30"/>
  <c r="M12" i="30"/>
  <c r="N12" i="30"/>
  <c r="O12" i="30"/>
  <c r="P12" i="30"/>
  <c r="B21" i="30"/>
  <c r="C21" i="30"/>
  <c r="D21" i="30"/>
  <c r="E21" i="30"/>
  <c r="F21" i="30"/>
  <c r="G21" i="30"/>
  <c r="H21" i="30"/>
  <c r="I21" i="30"/>
  <c r="J21" i="30"/>
  <c r="K21" i="30"/>
  <c r="L21" i="30"/>
  <c r="M21" i="30"/>
  <c r="N21" i="30"/>
  <c r="O21" i="30"/>
  <c r="P21" i="30"/>
  <c r="B22" i="30"/>
  <c r="C22" i="30"/>
  <c r="D22" i="30"/>
  <c r="E22" i="30"/>
  <c r="F22" i="30"/>
  <c r="G22" i="30"/>
  <c r="H22" i="30"/>
  <c r="I22" i="30"/>
  <c r="J22" i="30"/>
  <c r="K22" i="30"/>
  <c r="L22" i="30"/>
  <c r="M22" i="30"/>
  <c r="N22" i="30"/>
  <c r="O22" i="30"/>
  <c r="P22" i="30"/>
  <c r="B23" i="30"/>
  <c r="C23" i="30"/>
  <c r="D23" i="30"/>
  <c r="E23" i="30"/>
  <c r="F23" i="30"/>
  <c r="G23" i="30"/>
  <c r="H23" i="30"/>
  <c r="I23" i="30"/>
  <c r="J23" i="30"/>
  <c r="K23" i="30"/>
  <c r="L23" i="30"/>
  <c r="M23" i="30"/>
  <c r="N23" i="30"/>
  <c r="O23" i="30"/>
  <c r="P23" i="30"/>
  <c r="B24" i="30"/>
  <c r="C24" i="30"/>
  <c r="D24" i="30"/>
  <c r="E24" i="30"/>
  <c r="F24" i="30"/>
  <c r="G24" i="30"/>
  <c r="H24" i="30"/>
  <c r="I24" i="30"/>
  <c r="J24" i="30"/>
  <c r="K24" i="30"/>
  <c r="L24" i="30"/>
  <c r="M24" i="30"/>
  <c r="N24" i="30"/>
  <c r="O24" i="30"/>
  <c r="P24" i="30"/>
  <c r="B25" i="30"/>
  <c r="C25" i="30"/>
  <c r="D25" i="30"/>
  <c r="E25" i="30"/>
  <c r="F25" i="30"/>
  <c r="G25" i="30"/>
  <c r="H25" i="30"/>
  <c r="I25" i="30"/>
  <c r="J25" i="30"/>
  <c r="K25" i="30"/>
  <c r="L25" i="30"/>
  <c r="M25" i="30"/>
  <c r="N25" i="30"/>
  <c r="O25" i="30"/>
  <c r="P25" i="30"/>
  <c r="C20" i="30"/>
  <c r="D20" i="30"/>
  <c r="E20" i="30"/>
  <c r="F20" i="30"/>
  <c r="G20" i="30"/>
  <c r="H20" i="30"/>
  <c r="I20" i="30"/>
  <c r="J20" i="30"/>
  <c r="K20" i="30"/>
  <c r="L20" i="30"/>
  <c r="M20" i="30"/>
  <c r="N20" i="30"/>
  <c r="O20" i="30"/>
  <c r="P20" i="30"/>
  <c r="B29" i="30"/>
  <c r="C29" i="30"/>
  <c r="D29" i="30"/>
  <c r="E29" i="30"/>
  <c r="F29" i="30"/>
  <c r="G29" i="30"/>
  <c r="H29" i="30"/>
  <c r="I29" i="30"/>
  <c r="J29" i="30"/>
  <c r="K29" i="30"/>
  <c r="L29" i="30"/>
  <c r="M29" i="30"/>
  <c r="N29" i="30"/>
  <c r="O29" i="30"/>
  <c r="P29" i="30"/>
  <c r="B31" i="30"/>
  <c r="C31" i="30"/>
  <c r="D31" i="30"/>
  <c r="E31" i="30"/>
  <c r="F31" i="30"/>
  <c r="G31" i="30"/>
  <c r="H31" i="30"/>
  <c r="I31" i="30"/>
  <c r="J31" i="30"/>
  <c r="K31" i="30"/>
  <c r="L31" i="30"/>
  <c r="M31" i="30"/>
  <c r="N31" i="30"/>
  <c r="O31" i="30"/>
  <c r="P31" i="30"/>
  <c r="B32" i="30"/>
  <c r="C32" i="30"/>
  <c r="D32" i="30"/>
  <c r="E32" i="30"/>
  <c r="F32" i="30"/>
  <c r="G32" i="30"/>
  <c r="H32" i="30"/>
  <c r="I32" i="30"/>
  <c r="J32" i="30"/>
  <c r="K32" i="30"/>
  <c r="L32" i="30"/>
  <c r="M32" i="30"/>
  <c r="N32" i="30"/>
  <c r="O32" i="30"/>
  <c r="P32" i="30"/>
  <c r="C28" i="30"/>
  <c r="D28" i="30"/>
  <c r="E28" i="30"/>
  <c r="F28" i="30"/>
  <c r="G28" i="30"/>
  <c r="H28" i="30"/>
  <c r="I28" i="30"/>
  <c r="J28" i="30"/>
  <c r="K28" i="30"/>
  <c r="L28" i="30"/>
  <c r="M28" i="30"/>
  <c r="N28" i="30"/>
  <c r="O28" i="30"/>
  <c r="P28" i="30"/>
  <c r="B28" i="30"/>
  <c r="B20" i="30"/>
  <c r="B12" i="30"/>
  <c r="B6" i="30"/>
  <c r="B7" i="30" s="1"/>
  <c r="C6" i="30"/>
  <c r="C7" i="30" s="1"/>
  <c r="D6" i="30"/>
  <c r="D7" i="30" s="1"/>
  <c r="E6" i="30"/>
  <c r="E7" i="30" s="1"/>
  <c r="F6" i="30"/>
  <c r="F7" i="30" s="1"/>
  <c r="G6" i="30"/>
  <c r="G7" i="30" s="1"/>
  <c r="H6" i="30"/>
  <c r="H7" i="30" s="1"/>
  <c r="I6" i="30"/>
  <c r="I7" i="30" s="1"/>
  <c r="J6" i="30"/>
  <c r="J7" i="30" s="1"/>
  <c r="K6" i="30"/>
  <c r="K7" i="30" s="1"/>
  <c r="L6" i="30"/>
  <c r="L7" i="30" s="1"/>
  <c r="M6" i="30"/>
  <c r="M7" i="30" s="1"/>
  <c r="N6" i="30"/>
  <c r="N7" i="30" s="1"/>
  <c r="O6" i="30"/>
  <c r="O7" i="30" s="1"/>
  <c r="P6" i="30"/>
  <c r="P7" i="30" s="1"/>
  <c r="B8" i="30"/>
  <c r="C8" i="30"/>
  <c r="D8" i="30"/>
  <c r="E8" i="30"/>
  <c r="F8" i="30"/>
  <c r="G8" i="30"/>
  <c r="H8" i="30"/>
  <c r="I8" i="30"/>
  <c r="J8" i="30"/>
  <c r="K8" i="30"/>
  <c r="L8" i="30"/>
  <c r="M8" i="30"/>
  <c r="N8" i="30"/>
  <c r="O8" i="30"/>
  <c r="P8" i="30"/>
  <c r="B9" i="30"/>
  <c r="C9" i="30"/>
  <c r="D9" i="30"/>
  <c r="E9" i="30"/>
  <c r="F9" i="30"/>
  <c r="G9" i="30"/>
  <c r="H9" i="30"/>
  <c r="I9" i="30"/>
  <c r="J9" i="30"/>
  <c r="K9" i="30"/>
  <c r="L9" i="30"/>
  <c r="M9" i="30"/>
  <c r="N9" i="30"/>
  <c r="O9" i="30"/>
  <c r="P9" i="30"/>
  <c r="C5" i="30"/>
  <c r="D5" i="30"/>
  <c r="E5" i="30"/>
  <c r="F5" i="30"/>
  <c r="G5" i="30"/>
  <c r="H5" i="30"/>
  <c r="I5" i="30"/>
  <c r="J5" i="30"/>
  <c r="K5" i="30"/>
  <c r="L5" i="30"/>
  <c r="M5" i="30"/>
  <c r="N5" i="30"/>
  <c r="O5" i="30"/>
  <c r="P5" i="30"/>
  <c r="B5" i="30"/>
  <c r="B17" i="29"/>
  <c r="C17" i="29"/>
  <c r="D17" i="29"/>
  <c r="E17" i="29"/>
  <c r="F17" i="29"/>
  <c r="G17" i="29"/>
  <c r="H17" i="29"/>
  <c r="I17" i="29"/>
  <c r="J17" i="29"/>
  <c r="K17" i="29"/>
  <c r="L17" i="29"/>
  <c r="M17" i="29"/>
  <c r="N17" i="29"/>
  <c r="O17" i="29"/>
  <c r="P17" i="29"/>
  <c r="B18" i="29"/>
  <c r="C18" i="29"/>
  <c r="D18" i="29"/>
  <c r="E18" i="29"/>
  <c r="F18" i="29"/>
  <c r="G18" i="29"/>
  <c r="H18" i="29"/>
  <c r="I18" i="29"/>
  <c r="J18" i="29"/>
  <c r="K18" i="29"/>
  <c r="L18" i="29"/>
  <c r="M18" i="29"/>
  <c r="N18" i="29"/>
  <c r="O18" i="29"/>
  <c r="P18" i="29"/>
  <c r="B19" i="29"/>
  <c r="C19" i="29"/>
  <c r="D19" i="29"/>
  <c r="E19" i="29"/>
  <c r="F19" i="29"/>
  <c r="G19" i="29"/>
  <c r="H19" i="29"/>
  <c r="I19" i="29"/>
  <c r="J19" i="29"/>
  <c r="K19" i="29"/>
  <c r="L19" i="29"/>
  <c r="M19" i="29"/>
  <c r="N19" i="29"/>
  <c r="O19" i="29"/>
  <c r="P19" i="29"/>
  <c r="B20" i="29"/>
  <c r="C20" i="29"/>
  <c r="D20" i="29"/>
  <c r="E20" i="29"/>
  <c r="F20" i="29"/>
  <c r="G20" i="29"/>
  <c r="H20" i="29"/>
  <c r="I20" i="29"/>
  <c r="J20" i="29"/>
  <c r="K20" i="29"/>
  <c r="L20" i="29"/>
  <c r="M20" i="29"/>
  <c r="N20" i="29"/>
  <c r="O20" i="29"/>
  <c r="P20" i="29"/>
  <c r="B21" i="29"/>
  <c r="C21" i="29"/>
  <c r="D21" i="29"/>
  <c r="E21" i="29"/>
  <c r="F21" i="29"/>
  <c r="G21" i="29"/>
  <c r="H21" i="29"/>
  <c r="I21" i="29"/>
  <c r="J21" i="29"/>
  <c r="K21" i="29"/>
  <c r="L21" i="29"/>
  <c r="M21" i="29"/>
  <c r="N21" i="29"/>
  <c r="O21" i="29"/>
  <c r="P21" i="29"/>
  <c r="B22" i="29"/>
  <c r="C22" i="29"/>
  <c r="D22" i="29"/>
  <c r="E22" i="29"/>
  <c r="F22" i="29"/>
  <c r="G22" i="29"/>
  <c r="H22" i="29"/>
  <c r="I22" i="29"/>
  <c r="J22" i="29"/>
  <c r="K22" i="29"/>
  <c r="L22" i="29"/>
  <c r="M22" i="29"/>
  <c r="N22" i="29"/>
  <c r="O22" i="29"/>
  <c r="P22" i="29"/>
  <c r="C16" i="29"/>
  <c r="D16" i="29"/>
  <c r="E16" i="29"/>
  <c r="F16" i="29"/>
  <c r="G16" i="29"/>
  <c r="H16" i="29"/>
  <c r="I16" i="29"/>
  <c r="J16" i="29"/>
  <c r="K16" i="29"/>
  <c r="L16" i="29"/>
  <c r="M16" i="29"/>
  <c r="N16" i="29"/>
  <c r="O16" i="29"/>
  <c r="P16" i="29"/>
  <c r="B16" i="29"/>
  <c r="B6" i="29"/>
  <c r="C6" i="29"/>
  <c r="D6" i="29"/>
  <c r="E6" i="29"/>
  <c r="F6" i="29"/>
  <c r="G6" i="29"/>
  <c r="H6" i="29"/>
  <c r="I6" i="29"/>
  <c r="J6" i="29"/>
  <c r="K6" i="29"/>
  <c r="L6" i="29"/>
  <c r="M6" i="29"/>
  <c r="N6" i="29"/>
  <c r="O6" i="29"/>
  <c r="P6" i="29"/>
  <c r="B7" i="29"/>
  <c r="C7" i="29"/>
  <c r="D7" i="29"/>
  <c r="E7" i="29"/>
  <c r="F7" i="29"/>
  <c r="G7" i="29"/>
  <c r="H7" i="29"/>
  <c r="I7" i="29"/>
  <c r="J7" i="29"/>
  <c r="K7" i="29"/>
  <c r="L7" i="29"/>
  <c r="M7" i="29"/>
  <c r="N7" i="29"/>
  <c r="O7" i="29"/>
  <c r="P7" i="29"/>
  <c r="B8" i="29"/>
  <c r="C8" i="29"/>
  <c r="D8" i="29"/>
  <c r="E8" i="29"/>
  <c r="F8" i="29"/>
  <c r="G8" i="29"/>
  <c r="H8" i="29"/>
  <c r="I8" i="29"/>
  <c r="J8" i="29"/>
  <c r="K8" i="29"/>
  <c r="L8" i="29"/>
  <c r="M8" i="29"/>
  <c r="N8" i="29"/>
  <c r="O8" i="29"/>
  <c r="P8" i="29"/>
  <c r="B9" i="29"/>
  <c r="C9" i="29"/>
  <c r="D9" i="29"/>
  <c r="E9" i="29"/>
  <c r="F9" i="29"/>
  <c r="G9" i="29"/>
  <c r="H9" i="29"/>
  <c r="I9" i="29"/>
  <c r="J9" i="29"/>
  <c r="K9" i="29"/>
  <c r="L9" i="29"/>
  <c r="M9" i="29"/>
  <c r="N9" i="29"/>
  <c r="O9" i="29"/>
  <c r="P9" i="29"/>
  <c r="B10" i="29"/>
  <c r="C10" i="29"/>
  <c r="D10" i="29"/>
  <c r="E10" i="29"/>
  <c r="F10" i="29"/>
  <c r="G10" i="29"/>
  <c r="H10" i="29"/>
  <c r="I10" i="29"/>
  <c r="J10" i="29"/>
  <c r="K10" i="29"/>
  <c r="L10" i="29"/>
  <c r="M10" i="29"/>
  <c r="N10" i="29"/>
  <c r="O10" i="29"/>
  <c r="P10" i="29"/>
  <c r="B11" i="29"/>
  <c r="C11" i="29"/>
  <c r="D11" i="29"/>
  <c r="E11" i="29"/>
  <c r="F11" i="29"/>
  <c r="G11" i="29"/>
  <c r="H11" i="29"/>
  <c r="I11" i="29"/>
  <c r="J11" i="29"/>
  <c r="K11" i="29"/>
  <c r="L11" i="29"/>
  <c r="M11" i="29"/>
  <c r="N11" i="29"/>
  <c r="O11" i="29"/>
  <c r="P11" i="29"/>
  <c r="B12" i="29"/>
  <c r="C12" i="29"/>
  <c r="D12" i="29"/>
  <c r="E12" i="29"/>
  <c r="F12" i="29"/>
  <c r="G12" i="29"/>
  <c r="H12" i="29"/>
  <c r="I12" i="29"/>
  <c r="J12" i="29"/>
  <c r="K12" i="29"/>
  <c r="L12" i="29"/>
  <c r="M12" i="29"/>
  <c r="N12" i="29"/>
  <c r="O12" i="29"/>
  <c r="P12" i="29"/>
  <c r="C5" i="29"/>
  <c r="D5" i="29"/>
  <c r="E5" i="29"/>
  <c r="F5" i="29"/>
  <c r="G5" i="29"/>
  <c r="H5" i="29"/>
  <c r="I5" i="29"/>
  <c r="J5" i="29"/>
  <c r="K5" i="29"/>
  <c r="L5" i="29"/>
  <c r="M5" i="29"/>
  <c r="N5" i="29"/>
  <c r="O5" i="29"/>
  <c r="P5" i="29"/>
  <c r="B5" i="29"/>
  <c r="B26" i="28"/>
  <c r="C26" i="28"/>
  <c r="D26" i="28"/>
  <c r="E26" i="28"/>
  <c r="F26" i="28"/>
  <c r="G26" i="28"/>
  <c r="H26" i="28"/>
  <c r="I26" i="28"/>
  <c r="J26" i="28"/>
  <c r="K26" i="28"/>
  <c r="L26" i="28"/>
  <c r="M26" i="28"/>
  <c r="N26" i="28"/>
  <c r="O26" i="28"/>
  <c r="P26" i="28"/>
  <c r="B27" i="28"/>
  <c r="C27" i="28"/>
  <c r="D27" i="28"/>
  <c r="E27" i="28"/>
  <c r="F27" i="28"/>
  <c r="G27" i="28"/>
  <c r="H27" i="28"/>
  <c r="I27" i="28"/>
  <c r="J27" i="28"/>
  <c r="K27" i="28"/>
  <c r="L27" i="28"/>
  <c r="M27" i="28"/>
  <c r="N27" i="28"/>
  <c r="O27" i="28"/>
  <c r="P27" i="28"/>
  <c r="B28" i="28"/>
  <c r="C28" i="28"/>
  <c r="D28" i="28"/>
  <c r="E28" i="28"/>
  <c r="F28" i="28"/>
  <c r="G28" i="28"/>
  <c r="H28" i="28"/>
  <c r="I28" i="28"/>
  <c r="J28" i="28"/>
  <c r="K28" i="28"/>
  <c r="L28" i="28"/>
  <c r="M28" i="28"/>
  <c r="N28" i="28"/>
  <c r="O28" i="28"/>
  <c r="P28" i="28"/>
  <c r="C25" i="28"/>
  <c r="D25" i="28"/>
  <c r="E25" i="28"/>
  <c r="F25" i="28"/>
  <c r="G25" i="28"/>
  <c r="H25" i="28"/>
  <c r="I25" i="28"/>
  <c r="J25" i="28"/>
  <c r="K25" i="28"/>
  <c r="L25" i="28"/>
  <c r="M25" i="28"/>
  <c r="N25" i="28"/>
  <c r="O25" i="28"/>
  <c r="P25" i="28"/>
  <c r="B25" i="28"/>
  <c r="B19" i="28"/>
  <c r="C19" i="28"/>
  <c r="D19" i="28"/>
  <c r="E19" i="28"/>
  <c r="F19" i="28"/>
  <c r="G19" i="28"/>
  <c r="H19" i="28"/>
  <c r="I19" i="28"/>
  <c r="J19" i="28"/>
  <c r="K19" i="28"/>
  <c r="L19" i="28"/>
  <c r="M19" i="28"/>
  <c r="N19" i="28"/>
  <c r="O19" i="28"/>
  <c r="P19" i="28"/>
  <c r="B20" i="28"/>
  <c r="C20" i="28"/>
  <c r="D20" i="28"/>
  <c r="E20" i="28"/>
  <c r="F20" i="28"/>
  <c r="G20" i="28"/>
  <c r="H20" i="28"/>
  <c r="I20" i="28"/>
  <c r="J20" i="28"/>
  <c r="K20" i="28"/>
  <c r="L20" i="28"/>
  <c r="M20" i="28"/>
  <c r="N20" i="28"/>
  <c r="O20" i="28"/>
  <c r="P20" i="28"/>
  <c r="B21" i="28"/>
  <c r="C21" i="28"/>
  <c r="D21" i="28"/>
  <c r="E21" i="28"/>
  <c r="F21" i="28"/>
  <c r="G21" i="28"/>
  <c r="H21" i="28"/>
  <c r="I21" i="28"/>
  <c r="J21" i="28"/>
  <c r="K21" i="28"/>
  <c r="L21" i="28"/>
  <c r="M21" i="28"/>
  <c r="N21" i="28"/>
  <c r="O21" i="28"/>
  <c r="P21" i="28"/>
  <c r="B22" i="28"/>
  <c r="C22" i="28"/>
  <c r="D22" i="28"/>
  <c r="E22" i="28"/>
  <c r="F22" i="28"/>
  <c r="G22" i="28"/>
  <c r="H22" i="28"/>
  <c r="I22" i="28"/>
  <c r="J22" i="28"/>
  <c r="K22" i="28"/>
  <c r="L22" i="28"/>
  <c r="M22" i="28"/>
  <c r="N22" i="28"/>
  <c r="O22" i="28"/>
  <c r="P22" i="28"/>
  <c r="C18" i="28"/>
  <c r="D18" i="28"/>
  <c r="E18" i="28"/>
  <c r="F18" i="28"/>
  <c r="G18" i="28"/>
  <c r="H18" i="28"/>
  <c r="I18" i="28"/>
  <c r="J18" i="28"/>
  <c r="K18" i="28"/>
  <c r="L18" i="28"/>
  <c r="M18" i="28"/>
  <c r="N18" i="28"/>
  <c r="O18" i="28"/>
  <c r="P18" i="28"/>
  <c r="B18" i="28"/>
  <c r="B6" i="28"/>
  <c r="C6" i="28"/>
  <c r="D6" i="28"/>
  <c r="E6" i="28"/>
  <c r="F6" i="28"/>
  <c r="G6" i="28"/>
  <c r="H6" i="28"/>
  <c r="I6" i="28"/>
  <c r="J6" i="28"/>
  <c r="K6" i="28"/>
  <c r="L6" i="28"/>
  <c r="M6" i="28"/>
  <c r="N6" i="28"/>
  <c r="O6" i="28"/>
  <c r="P6" i="28"/>
  <c r="B7" i="28"/>
  <c r="C7" i="28"/>
  <c r="D7" i="28"/>
  <c r="E7" i="28"/>
  <c r="F7" i="28"/>
  <c r="G7" i="28"/>
  <c r="H7" i="28"/>
  <c r="I7" i="28"/>
  <c r="J7" i="28"/>
  <c r="K7" i="28"/>
  <c r="L7" i="28"/>
  <c r="M7" i="28"/>
  <c r="N7" i="28"/>
  <c r="O7" i="28"/>
  <c r="P7" i="28"/>
  <c r="B8" i="28"/>
  <c r="C8" i="28"/>
  <c r="D8" i="28"/>
  <c r="E8" i="28"/>
  <c r="F8" i="28"/>
  <c r="G8" i="28"/>
  <c r="H8" i="28"/>
  <c r="I8" i="28"/>
  <c r="J8" i="28"/>
  <c r="K8" i="28"/>
  <c r="L8" i="28"/>
  <c r="M8" i="28"/>
  <c r="N8" i="28"/>
  <c r="O8" i="28"/>
  <c r="P8" i="28"/>
  <c r="B9" i="28"/>
  <c r="C9" i="28"/>
  <c r="D9" i="28"/>
  <c r="E9" i="28"/>
  <c r="F9" i="28"/>
  <c r="G9" i="28"/>
  <c r="H9" i="28"/>
  <c r="I9" i="28"/>
  <c r="J9" i="28"/>
  <c r="K9" i="28"/>
  <c r="L9" i="28"/>
  <c r="M9" i="28"/>
  <c r="N9" i="28"/>
  <c r="O9" i="28"/>
  <c r="P9" i="28"/>
  <c r="B10" i="28"/>
  <c r="C10" i="28"/>
  <c r="D10" i="28"/>
  <c r="E10" i="28"/>
  <c r="F10" i="28"/>
  <c r="G10" i="28"/>
  <c r="H10" i="28"/>
  <c r="I10" i="28"/>
  <c r="J10" i="28"/>
  <c r="K10" i="28"/>
  <c r="L10" i="28"/>
  <c r="M10" i="28"/>
  <c r="N10" i="28"/>
  <c r="O10" i="28"/>
  <c r="P10" i="28"/>
  <c r="B11" i="28"/>
  <c r="C11" i="28"/>
  <c r="D11" i="28"/>
  <c r="E11" i="28"/>
  <c r="F11" i="28"/>
  <c r="G11" i="28"/>
  <c r="H11" i="28"/>
  <c r="I11" i="28"/>
  <c r="J11" i="28"/>
  <c r="K11" i="28"/>
  <c r="L11" i="28"/>
  <c r="M11" i="28"/>
  <c r="N11" i="28"/>
  <c r="O11" i="28"/>
  <c r="P11" i="28"/>
  <c r="B12" i="28"/>
  <c r="C12" i="28"/>
  <c r="D12" i="28"/>
  <c r="E12" i="28"/>
  <c r="F12" i="28"/>
  <c r="G12" i="28"/>
  <c r="H12" i="28"/>
  <c r="I12" i="28"/>
  <c r="J12" i="28"/>
  <c r="K12" i="28"/>
  <c r="L12" i="28"/>
  <c r="M12" i="28"/>
  <c r="N12" i="28"/>
  <c r="O12" i="28"/>
  <c r="P12" i="28"/>
  <c r="B13" i="28"/>
  <c r="C13" i="28"/>
  <c r="D13" i="28"/>
  <c r="E13" i="28"/>
  <c r="F13" i="28"/>
  <c r="G13" i="28"/>
  <c r="H13" i="28"/>
  <c r="I13" i="28"/>
  <c r="J13" i="28"/>
  <c r="K13" i="28"/>
  <c r="L13" i="28"/>
  <c r="M13" i="28"/>
  <c r="N13" i="28"/>
  <c r="O13" i="28"/>
  <c r="P13" i="28"/>
  <c r="B14" i="28"/>
  <c r="C14" i="28"/>
  <c r="D14" i="28"/>
  <c r="E14" i="28"/>
  <c r="F14" i="28"/>
  <c r="G14" i="28"/>
  <c r="H14" i="28"/>
  <c r="I14" i="28"/>
  <c r="J14" i="28"/>
  <c r="K14" i="28"/>
  <c r="L14" i="28"/>
  <c r="M14" i="28"/>
  <c r="N14" i="28"/>
  <c r="O14" i="28"/>
  <c r="P14" i="28"/>
  <c r="B15" i="28"/>
  <c r="C15" i="28"/>
  <c r="D15" i="28"/>
  <c r="E15" i="28"/>
  <c r="F15" i="28"/>
  <c r="G15" i="28"/>
  <c r="H15" i="28"/>
  <c r="I15" i="28"/>
  <c r="J15" i="28"/>
  <c r="K15" i="28"/>
  <c r="L15" i="28"/>
  <c r="M15" i="28"/>
  <c r="N15" i="28"/>
  <c r="O15" i="28"/>
  <c r="P15" i="28"/>
  <c r="C5" i="28"/>
  <c r="D5" i="28"/>
  <c r="E5" i="28"/>
  <c r="F5" i="28"/>
  <c r="G5" i="28"/>
  <c r="H5" i="28"/>
  <c r="I5" i="28"/>
  <c r="J5" i="28"/>
  <c r="K5" i="28"/>
  <c r="L5" i="28"/>
  <c r="M5" i="28"/>
  <c r="N5" i="28"/>
  <c r="O5" i="28"/>
  <c r="P5" i="28"/>
  <c r="B5" i="28"/>
  <c r="O41" i="27"/>
  <c r="P41" i="27"/>
  <c r="O42" i="27"/>
  <c r="P42" i="27"/>
  <c r="O43" i="27"/>
  <c r="O44" i="27" s="1"/>
  <c r="O45" i="27" s="1"/>
  <c r="P43" i="27"/>
  <c r="P44" i="27" s="1"/>
  <c r="P45" i="27" s="1"/>
  <c r="N45" i="27"/>
  <c r="N44" i="27"/>
  <c r="N42" i="27"/>
  <c r="N43" i="27" s="1"/>
  <c r="E41" i="27"/>
  <c r="F41" i="27"/>
  <c r="G41" i="27"/>
  <c r="H41" i="27"/>
  <c r="I41" i="27"/>
  <c r="J41" i="27"/>
  <c r="K41" i="27"/>
  <c r="L41" i="27"/>
  <c r="M41" i="27"/>
  <c r="N41" i="27"/>
  <c r="E42" i="27"/>
  <c r="F42" i="27"/>
  <c r="G42" i="27"/>
  <c r="H42" i="27"/>
  <c r="I42" i="27"/>
  <c r="J42" i="27"/>
  <c r="K42" i="27"/>
  <c r="L42" i="27"/>
  <c r="M42" i="27"/>
  <c r="E43" i="27"/>
  <c r="F43" i="27"/>
  <c r="G43" i="27"/>
  <c r="H43" i="27"/>
  <c r="I43" i="27"/>
  <c r="J43" i="27"/>
  <c r="K43" i="27"/>
  <c r="L43" i="27"/>
  <c r="M43" i="27"/>
  <c r="E44" i="27"/>
  <c r="F44" i="27"/>
  <c r="G44" i="27"/>
  <c r="H44" i="27"/>
  <c r="I44" i="27"/>
  <c r="J44" i="27"/>
  <c r="K44" i="27"/>
  <c r="L44" i="27"/>
  <c r="M44" i="27"/>
  <c r="E45" i="27"/>
  <c r="F45" i="27"/>
  <c r="G45" i="27"/>
  <c r="H45" i="27"/>
  <c r="I45" i="27"/>
  <c r="J45" i="27"/>
  <c r="K45" i="27"/>
  <c r="L45" i="27"/>
  <c r="M45" i="27"/>
  <c r="C41" i="27"/>
  <c r="D41" i="27"/>
  <c r="C42" i="27"/>
  <c r="D42" i="27"/>
  <c r="C43" i="27"/>
  <c r="C44" i="27" s="1"/>
  <c r="C45" i="27" s="1"/>
  <c r="D43" i="27"/>
  <c r="D44" i="27" s="1"/>
  <c r="D45" i="27" s="1"/>
  <c r="B45" i="27"/>
  <c r="B44" i="27"/>
  <c r="B42" i="27"/>
  <c r="B29" i="27"/>
  <c r="C29" i="27"/>
  <c r="D29" i="27"/>
  <c r="E29" i="27"/>
  <c r="F29" i="27"/>
  <c r="G29" i="27"/>
  <c r="H29" i="27"/>
  <c r="I29" i="27"/>
  <c r="J29" i="27"/>
  <c r="K29" i="27"/>
  <c r="L29" i="27"/>
  <c r="M29" i="27"/>
  <c r="N29" i="27"/>
  <c r="O29" i="27"/>
  <c r="P29" i="27"/>
  <c r="B30" i="27"/>
  <c r="C30" i="27"/>
  <c r="D30" i="27"/>
  <c r="E30" i="27"/>
  <c r="F30" i="27"/>
  <c r="G30" i="27"/>
  <c r="H30" i="27"/>
  <c r="I30" i="27"/>
  <c r="J30" i="27"/>
  <c r="K30" i="27"/>
  <c r="L30" i="27"/>
  <c r="M30" i="27"/>
  <c r="N30" i="27"/>
  <c r="O30" i="27"/>
  <c r="P30" i="27"/>
  <c r="B31" i="27"/>
  <c r="C31" i="27"/>
  <c r="D31" i="27"/>
  <c r="E31" i="27"/>
  <c r="F31" i="27"/>
  <c r="G31" i="27"/>
  <c r="H31" i="27"/>
  <c r="I31" i="27"/>
  <c r="J31" i="27"/>
  <c r="K31" i="27"/>
  <c r="L31" i="27"/>
  <c r="M31" i="27"/>
  <c r="N31" i="27"/>
  <c r="O31" i="27"/>
  <c r="P31" i="27"/>
  <c r="B32" i="27"/>
  <c r="C32" i="27"/>
  <c r="D32" i="27"/>
  <c r="E32" i="27"/>
  <c r="F32" i="27"/>
  <c r="G32" i="27"/>
  <c r="H32" i="27"/>
  <c r="I32" i="27"/>
  <c r="J32" i="27"/>
  <c r="K32" i="27"/>
  <c r="L32" i="27"/>
  <c r="M32" i="27"/>
  <c r="N32" i="27"/>
  <c r="O32" i="27"/>
  <c r="P32" i="27"/>
  <c r="B33" i="27"/>
  <c r="C33" i="27"/>
  <c r="D33" i="27"/>
  <c r="E33" i="27"/>
  <c r="F33" i="27"/>
  <c r="G33" i="27"/>
  <c r="H33" i="27"/>
  <c r="I33" i="27"/>
  <c r="J33" i="27"/>
  <c r="K33" i="27"/>
  <c r="L33" i="27"/>
  <c r="M33" i="27"/>
  <c r="N33" i="27"/>
  <c r="O33" i="27"/>
  <c r="P33" i="27"/>
  <c r="B34" i="27"/>
  <c r="C34" i="27"/>
  <c r="D34" i="27"/>
  <c r="E34" i="27"/>
  <c r="F34" i="27"/>
  <c r="G34" i="27"/>
  <c r="H34" i="27"/>
  <c r="I34" i="27"/>
  <c r="J34" i="27"/>
  <c r="K34" i="27"/>
  <c r="L34" i="27"/>
  <c r="M34" i="27"/>
  <c r="N34" i="27"/>
  <c r="O34" i="27"/>
  <c r="P34" i="27"/>
  <c r="B35" i="27"/>
  <c r="C35" i="27"/>
  <c r="D35" i="27"/>
  <c r="E35" i="27"/>
  <c r="F35" i="27"/>
  <c r="G35" i="27"/>
  <c r="H35" i="27"/>
  <c r="I35" i="27"/>
  <c r="J35" i="27"/>
  <c r="K35" i="27"/>
  <c r="L35" i="27"/>
  <c r="M35" i="27"/>
  <c r="N35" i="27"/>
  <c r="O35" i="27"/>
  <c r="P35" i="27"/>
  <c r="B36" i="27"/>
  <c r="C36" i="27"/>
  <c r="D36" i="27"/>
  <c r="E36" i="27"/>
  <c r="F36" i="27"/>
  <c r="G36" i="27"/>
  <c r="H36" i="27"/>
  <c r="I36" i="27"/>
  <c r="J36" i="27"/>
  <c r="K36" i="27"/>
  <c r="L36" i="27"/>
  <c r="M36" i="27"/>
  <c r="N36" i="27"/>
  <c r="O36" i="27"/>
  <c r="P36" i="27"/>
  <c r="B37" i="27"/>
  <c r="C37" i="27"/>
  <c r="D37" i="27"/>
  <c r="E37" i="27"/>
  <c r="F37" i="27"/>
  <c r="G37" i="27"/>
  <c r="H37" i="27"/>
  <c r="I37" i="27"/>
  <c r="J37" i="27"/>
  <c r="K37" i="27"/>
  <c r="L37" i="27"/>
  <c r="M37" i="27"/>
  <c r="N37" i="27"/>
  <c r="O37" i="27"/>
  <c r="P37" i="27"/>
  <c r="C28" i="27"/>
  <c r="D28" i="27"/>
  <c r="E28" i="27"/>
  <c r="F28" i="27"/>
  <c r="G28" i="27"/>
  <c r="H28" i="27"/>
  <c r="I28" i="27"/>
  <c r="J28" i="27"/>
  <c r="K28" i="27"/>
  <c r="L28" i="27"/>
  <c r="M28" i="27"/>
  <c r="N28" i="27"/>
  <c r="O28" i="27"/>
  <c r="P28" i="27"/>
  <c r="B28" i="27"/>
  <c r="B21" i="27"/>
  <c r="C21" i="27"/>
  <c r="D21" i="27"/>
  <c r="E21" i="27"/>
  <c r="F21" i="27"/>
  <c r="G21" i="27"/>
  <c r="H21" i="27"/>
  <c r="I21" i="27"/>
  <c r="J21" i="27"/>
  <c r="K21" i="27"/>
  <c r="L21" i="27"/>
  <c r="M21" i="27"/>
  <c r="N21" i="27"/>
  <c r="O21" i="27"/>
  <c r="P21" i="27"/>
  <c r="B22" i="27"/>
  <c r="C22" i="27"/>
  <c r="D22" i="27"/>
  <c r="E22" i="27"/>
  <c r="F22" i="27"/>
  <c r="G22" i="27"/>
  <c r="H22" i="27"/>
  <c r="I22" i="27"/>
  <c r="J22" i="27"/>
  <c r="K22" i="27"/>
  <c r="L22" i="27"/>
  <c r="M22" i="27"/>
  <c r="N22" i="27"/>
  <c r="O22" i="27"/>
  <c r="P22" i="27"/>
  <c r="B23" i="27"/>
  <c r="C23" i="27"/>
  <c r="D23" i="27"/>
  <c r="E23" i="27"/>
  <c r="F23" i="27"/>
  <c r="G23" i="27"/>
  <c r="H23" i="27"/>
  <c r="I23" i="27"/>
  <c r="J23" i="27"/>
  <c r="K23" i="27"/>
  <c r="L23" i="27"/>
  <c r="M23" i="27"/>
  <c r="N23" i="27"/>
  <c r="O23" i="27"/>
  <c r="P23" i="27"/>
  <c r="B25" i="27"/>
  <c r="C25" i="27"/>
  <c r="D25" i="27"/>
  <c r="E25" i="27"/>
  <c r="F25" i="27"/>
  <c r="G25" i="27"/>
  <c r="H25" i="27"/>
  <c r="I25" i="27"/>
  <c r="J25" i="27"/>
  <c r="K25" i="27"/>
  <c r="L25" i="27"/>
  <c r="M25" i="27"/>
  <c r="N25" i="27"/>
  <c r="O25" i="27"/>
  <c r="P25" i="27"/>
  <c r="C20" i="27"/>
  <c r="D20" i="27"/>
  <c r="E20" i="27"/>
  <c r="F20" i="27"/>
  <c r="G20" i="27"/>
  <c r="H20" i="27"/>
  <c r="I20" i="27"/>
  <c r="J20" i="27"/>
  <c r="K20" i="27"/>
  <c r="L20" i="27"/>
  <c r="M20" i="27"/>
  <c r="N20" i="27"/>
  <c r="O20" i="27"/>
  <c r="P20" i="27"/>
  <c r="B20" i="27"/>
  <c r="B6" i="27"/>
  <c r="C6" i="27"/>
  <c r="D6" i="27"/>
  <c r="E6" i="27"/>
  <c r="F6" i="27"/>
  <c r="G6" i="27"/>
  <c r="H6" i="27"/>
  <c r="I6" i="27"/>
  <c r="J6" i="27"/>
  <c r="K6" i="27"/>
  <c r="L6" i="27"/>
  <c r="M6" i="27"/>
  <c r="N6" i="27"/>
  <c r="O6" i="27"/>
  <c r="P6" i="27"/>
  <c r="B7" i="27"/>
  <c r="C7" i="27"/>
  <c r="D7" i="27"/>
  <c r="E7" i="27"/>
  <c r="F7" i="27"/>
  <c r="G7" i="27"/>
  <c r="H7" i="27"/>
  <c r="I7" i="27"/>
  <c r="J7" i="27"/>
  <c r="K7" i="27"/>
  <c r="L7" i="27"/>
  <c r="M7" i="27"/>
  <c r="N7" i="27"/>
  <c r="O7" i="27"/>
  <c r="P7" i="27"/>
  <c r="B11" i="27"/>
  <c r="C11" i="27"/>
  <c r="D11" i="27"/>
  <c r="E11" i="27"/>
  <c r="F11" i="27"/>
  <c r="G11" i="27"/>
  <c r="H11" i="27"/>
  <c r="I11" i="27"/>
  <c r="J11" i="27"/>
  <c r="K11" i="27"/>
  <c r="L11" i="27"/>
  <c r="M11" i="27"/>
  <c r="N11" i="27"/>
  <c r="O11" i="27"/>
  <c r="P11" i="27"/>
  <c r="B12" i="27"/>
  <c r="C12" i="27"/>
  <c r="D12" i="27"/>
  <c r="E12" i="27"/>
  <c r="F12" i="27"/>
  <c r="G12" i="27"/>
  <c r="H12" i="27"/>
  <c r="I12" i="27"/>
  <c r="J12" i="27"/>
  <c r="K12" i="27"/>
  <c r="L12" i="27"/>
  <c r="M12" i="27"/>
  <c r="N12" i="27"/>
  <c r="O12" i="27"/>
  <c r="P12" i="27"/>
  <c r="B13" i="27"/>
  <c r="C13" i="27"/>
  <c r="D13" i="27"/>
  <c r="E13" i="27"/>
  <c r="F13" i="27"/>
  <c r="G13" i="27"/>
  <c r="H13" i="27"/>
  <c r="I13" i="27"/>
  <c r="J13" i="27"/>
  <c r="K13" i="27"/>
  <c r="L13" i="27"/>
  <c r="M13" i="27"/>
  <c r="N13" i="27"/>
  <c r="O13" i="27"/>
  <c r="P13" i="27"/>
  <c r="B14" i="27"/>
  <c r="C14" i="27"/>
  <c r="D14" i="27"/>
  <c r="E14" i="27"/>
  <c r="F14" i="27"/>
  <c r="G14" i="27"/>
  <c r="H14" i="27"/>
  <c r="I14" i="27"/>
  <c r="J14" i="27"/>
  <c r="K14" i="27"/>
  <c r="L14" i="27"/>
  <c r="M14" i="27"/>
  <c r="N14" i="27"/>
  <c r="O14" i="27"/>
  <c r="P14" i="27"/>
  <c r="B15" i="27"/>
  <c r="C15" i="27"/>
  <c r="D15" i="27"/>
  <c r="E15" i="27"/>
  <c r="F15" i="27"/>
  <c r="G15" i="27"/>
  <c r="H15" i="27"/>
  <c r="I15" i="27"/>
  <c r="J15" i="27"/>
  <c r="K15" i="27"/>
  <c r="L15" i="27"/>
  <c r="M15" i="27"/>
  <c r="N15" i="27"/>
  <c r="O15" i="27"/>
  <c r="P15" i="27"/>
  <c r="B16" i="27"/>
  <c r="C16" i="27"/>
  <c r="D16" i="27"/>
  <c r="E16" i="27"/>
  <c r="F16" i="27"/>
  <c r="G16" i="27"/>
  <c r="H16" i="27"/>
  <c r="I16" i="27"/>
  <c r="J16" i="27"/>
  <c r="K16" i="27"/>
  <c r="L16" i="27"/>
  <c r="M16" i="27"/>
  <c r="N16" i="27"/>
  <c r="O16" i="27"/>
  <c r="P16" i="27"/>
  <c r="B17" i="27"/>
  <c r="C17" i="27"/>
  <c r="D17" i="27"/>
  <c r="E17" i="27"/>
  <c r="F17" i="27"/>
  <c r="G17" i="27"/>
  <c r="H17" i="27"/>
  <c r="I17" i="27"/>
  <c r="J17" i="27"/>
  <c r="K17" i="27"/>
  <c r="L17" i="27"/>
  <c r="M17" i="27"/>
  <c r="N17" i="27"/>
  <c r="O17" i="27"/>
  <c r="P17" i="27"/>
  <c r="C5" i="27"/>
  <c r="D5" i="27"/>
  <c r="E5" i="27"/>
  <c r="F5" i="27"/>
  <c r="G5" i="27"/>
  <c r="H5" i="27"/>
  <c r="I5" i="27"/>
  <c r="J5" i="27"/>
  <c r="K5" i="27"/>
  <c r="L5" i="27"/>
  <c r="M5" i="27"/>
  <c r="N5" i="27"/>
  <c r="O5" i="27"/>
  <c r="P5" i="27"/>
  <c r="B5" i="27"/>
  <c r="CB38" i="27"/>
  <c r="CA38" i="27"/>
  <c r="BZ38" i="27"/>
  <c r="BY38" i="27"/>
  <c r="BX38" i="27"/>
  <c r="BW38" i="27"/>
  <c r="BV38" i="27"/>
  <c r="BU38" i="27"/>
  <c r="BT38" i="27"/>
  <c r="BS38" i="27"/>
  <c r="BR38" i="27"/>
  <c r="BQ38" i="27"/>
  <c r="BP38" i="27"/>
  <c r="BO38" i="27"/>
  <c r="BN38" i="27"/>
  <c r="P33" i="33" l="1"/>
  <c r="L33" i="33"/>
  <c r="H33" i="33"/>
  <c r="D33" i="33"/>
  <c r="N33" i="33"/>
  <c r="J33" i="33"/>
  <c r="F33" i="33"/>
  <c r="B33" i="33"/>
  <c r="J8" i="27"/>
  <c r="B8" i="27"/>
  <c r="I8" i="27"/>
  <c r="P8" i="27"/>
  <c r="H8" i="27"/>
  <c r="O8" i="27"/>
  <c r="G8" i="27"/>
  <c r="N8" i="27"/>
  <c r="F8" i="27"/>
  <c r="M8" i="27"/>
  <c r="E8" i="27"/>
  <c r="L8" i="27"/>
  <c r="D8" i="27"/>
  <c r="K8" i="27"/>
  <c r="C8" i="27"/>
  <c r="AF42" i="27"/>
  <c r="AE42" i="27"/>
  <c r="AD42" i="27"/>
  <c r="AC42" i="27"/>
  <c r="AB42" i="27"/>
  <c r="AA42" i="27"/>
  <c r="Z42" i="27"/>
  <c r="Y42" i="27"/>
  <c r="X42" i="27"/>
  <c r="W42" i="27"/>
  <c r="V42" i="27"/>
  <c r="U42" i="27"/>
  <c r="T42" i="27"/>
  <c r="S42" i="27"/>
  <c r="R42" i="27"/>
  <c r="AF41" i="27"/>
  <c r="AF43" i="27" s="1"/>
  <c r="AF44" i="27" s="1"/>
  <c r="AF45" i="27" s="1"/>
  <c r="AF38" i="27" s="1"/>
  <c r="AE41" i="27"/>
  <c r="AD41" i="27"/>
  <c r="AD43" i="27" s="1"/>
  <c r="AD44" i="27" s="1"/>
  <c r="AD45" i="27" s="1"/>
  <c r="AD38" i="27" s="1"/>
  <c r="AC41" i="27"/>
  <c r="AC43" i="27" s="1"/>
  <c r="AC44" i="27" s="1"/>
  <c r="AC45" i="27" s="1"/>
  <c r="AC38" i="27" s="1"/>
  <c r="AB41" i="27"/>
  <c r="AB43" i="27" s="1"/>
  <c r="AB44" i="27" s="1"/>
  <c r="AB45" i="27" s="1"/>
  <c r="AB38" i="27" s="1"/>
  <c r="AA41" i="27"/>
  <c r="Z41" i="27"/>
  <c r="Z43" i="27" s="1"/>
  <c r="Z44" i="27" s="1"/>
  <c r="Z45" i="27" s="1"/>
  <c r="Z38" i="27" s="1"/>
  <c r="Y41" i="27"/>
  <c r="Y43" i="27" s="1"/>
  <c r="Y44" i="27" s="1"/>
  <c r="Y45" i="27" s="1"/>
  <c r="Y38" i="27" s="1"/>
  <c r="X41" i="27"/>
  <c r="X43" i="27" s="1"/>
  <c r="X44" i="27" s="1"/>
  <c r="X45" i="27" s="1"/>
  <c r="X38" i="27" s="1"/>
  <c r="W41" i="27"/>
  <c r="V41" i="27"/>
  <c r="V43" i="27" s="1"/>
  <c r="V44" i="27" s="1"/>
  <c r="V45" i="27" s="1"/>
  <c r="V38" i="27" s="1"/>
  <c r="U41" i="27"/>
  <c r="U43" i="27" s="1"/>
  <c r="U44" i="27" s="1"/>
  <c r="U45" i="27" s="1"/>
  <c r="U38" i="27" s="1"/>
  <c r="T41" i="27"/>
  <c r="T43" i="27" s="1"/>
  <c r="T44" i="27" s="1"/>
  <c r="T45" i="27" s="1"/>
  <c r="T38" i="27" s="1"/>
  <c r="S41" i="27"/>
  <c r="R41" i="27"/>
  <c r="R43" i="27" s="1"/>
  <c r="R44" i="27" s="1"/>
  <c r="R45" i="27" s="1"/>
  <c r="R38" i="27" s="1"/>
  <c r="C23" i="17"/>
  <c r="D23" i="17"/>
  <c r="E23" i="17"/>
  <c r="F23" i="17"/>
  <c r="G23" i="17"/>
  <c r="H23" i="17"/>
  <c r="I23" i="17"/>
  <c r="J23" i="17"/>
  <c r="K23" i="17"/>
  <c r="L23" i="17"/>
  <c r="M23" i="17"/>
  <c r="N23" i="17"/>
  <c r="O23" i="17"/>
  <c r="P23" i="17"/>
  <c r="B23" i="17"/>
  <c r="P86" i="17"/>
  <c r="O86" i="17"/>
  <c r="N86" i="17"/>
  <c r="M86" i="17"/>
  <c r="L86" i="17"/>
  <c r="K86" i="17"/>
  <c r="J86" i="17"/>
  <c r="I86" i="17"/>
  <c r="H86" i="17"/>
  <c r="G86" i="17"/>
  <c r="F86" i="17"/>
  <c r="E86" i="17"/>
  <c r="D86" i="17"/>
  <c r="C86" i="17"/>
  <c r="B86" i="17"/>
  <c r="P61" i="17"/>
  <c r="O61" i="17"/>
  <c r="N61" i="17"/>
  <c r="M61" i="17"/>
  <c r="L61" i="17"/>
  <c r="K61" i="17"/>
  <c r="J61" i="17"/>
  <c r="I61" i="17"/>
  <c r="H61" i="17"/>
  <c r="G61" i="17"/>
  <c r="F61" i="17"/>
  <c r="E61" i="17"/>
  <c r="D61" i="17"/>
  <c r="C61" i="17"/>
  <c r="B61" i="17"/>
  <c r="C21" i="17"/>
  <c r="D21" i="17"/>
  <c r="E21" i="17"/>
  <c r="F21" i="17"/>
  <c r="G21" i="17"/>
  <c r="H21" i="17"/>
  <c r="I21" i="17"/>
  <c r="J21" i="17"/>
  <c r="K21" i="17"/>
  <c r="L21" i="17"/>
  <c r="M21" i="17"/>
  <c r="N21" i="17"/>
  <c r="O21" i="17"/>
  <c r="P21" i="17"/>
  <c r="B21" i="17"/>
  <c r="P84" i="17"/>
  <c r="O84" i="17"/>
  <c r="N84" i="17"/>
  <c r="M84" i="17"/>
  <c r="L84" i="17"/>
  <c r="K84" i="17"/>
  <c r="J84" i="17"/>
  <c r="I84" i="17"/>
  <c r="H84" i="17"/>
  <c r="G84" i="17"/>
  <c r="F84" i="17"/>
  <c r="E84" i="17"/>
  <c r="D84" i="17"/>
  <c r="C84" i="17"/>
  <c r="B84" i="17"/>
  <c r="P83" i="17"/>
  <c r="O83" i="17"/>
  <c r="N83" i="17"/>
  <c r="M83" i="17"/>
  <c r="L83" i="17"/>
  <c r="K83" i="17"/>
  <c r="J83" i="17"/>
  <c r="I83" i="17"/>
  <c r="H83" i="17"/>
  <c r="G83" i="17"/>
  <c r="F83" i="17"/>
  <c r="E83" i="17"/>
  <c r="D83" i="17"/>
  <c r="C83" i="17"/>
  <c r="B83" i="17"/>
  <c r="P82" i="17"/>
  <c r="O82" i="17"/>
  <c r="N82" i="17"/>
  <c r="M82" i="17"/>
  <c r="L82" i="17"/>
  <c r="K82" i="17"/>
  <c r="J82" i="17"/>
  <c r="I82" i="17"/>
  <c r="H82" i="17"/>
  <c r="G82" i="17"/>
  <c r="F82" i="17"/>
  <c r="E82" i="17"/>
  <c r="D82" i="17"/>
  <c r="C82" i="17"/>
  <c r="B82" i="17"/>
  <c r="P81" i="17"/>
  <c r="O81" i="17"/>
  <c r="N81" i="17"/>
  <c r="M81" i="17"/>
  <c r="L81" i="17"/>
  <c r="K81" i="17"/>
  <c r="J81" i="17"/>
  <c r="I81" i="17"/>
  <c r="H81" i="17"/>
  <c r="G81" i="17"/>
  <c r="F81" i="17"/>
  <c r="E81" i="17"/>
  <c r="D81" i="17"/>
  <c r="C81" i="17"/>
  <c r="B81" i="17"/>
  <c r="P80" i="17"/>
  <c r="O80" i="17"/>
  <c r="N80" i="17"/>
  <c r="M80" i="17"/>
  <c r="L80" i="17"/>
  <c r="K80" i="17"/>
  <c r="J80" i="17"/>
  <c r="I80" i="17"/>
  <c r="H80" i="17"/>
  <c r="G80" i="17"/>
  <c r="F80" i="17"/>
  <c r="E80" i="17"/>
  <c r="D80" i="17"/>
  <c r="C80" i="17"/>
  <c r="B80" i="17"/>
  <c r="P79" i="17"/>
  <c r="O79" i="17"/>
  <c r="N79" i="17"/>
  <c r="M79" i="17"/>
  <c r="L79" i="17"/>
  <c r="K79" i="17"/>
  <c r="J79" i="17"/>
  <c r="I79" i="17"/>
  <c r="H79" i="17"/>
  <c r="G79" i="17"/>
  <c r="F79" i="17"/>
  <c r="E79" i="17"/>
  <c r="D79" i="17"/>
  <c r="C79" i="17"/>
  <c r="B79" i="17"/>
  <c r="P78" i="17"/>
  <c r="O78" i="17"/>
  <c r="N78" i="17"/>
  <c r="M78" i="17"/>
  <c r="L78" i="17"/>
  <c r="K78" i="17"/>
  <c r="J78" i="17"/>
  <c r="I78" i="17"/>
  <c r="H78" i="17"/>
  <c r="G78" i="17"/>
  <c r="F78" i="17"/>
  <c r="E78" i="17"/>
  <c r="D78" i="17"/>
  <c r="C78" i="17"/>
  <c r="B78" i="17"/>
  <c r="P77" i="17"/>
  <c r="O77" i="17"/>
  <c r="N77" i="17"/>
  <c r="M77" i="17"/>
  <c r="L77" i="17"/>
  <c r="K77" i="17"/>
  <c r="J77" i="17"/>
  <c r="I77" i="17"/>
  <c r="H77" i="17"/>
  <c r="G77" i="17"/>
  <c r="F77" i="17"/>
  <c r="E77" i="17"/>
  <c r="D77" i="17"/>
  <c r="C77" i="17"/>
  <c r="B77" i="17"/>
  <c r="P76" i="17"/>
  <c r="O76" i="17"/>
  <c r="N76" i="17"/>
  <c r="M76" i="17"/>
  <c r="L76" i="17"/>
  <c r="K76" i="17"/>
  <c r="J76" i="17"/>
  <c r="I76" i="17"/>
  <c r="H76" i="17"/>
  <c r="G76" i="17"/>
  <c r="F76" i="17"/>
  <c r="E76" i="17"/>
  <c r="D76" i="17"/>
  <c r="C76" i="17"/>
  <c r="B76" i="17"/>
  <c r="P75" i="17"/>
  <c r="O75" i="17"/>
  <c r="N75" i="17"/>
  <c r="M75" i="17"/>
  <c r="L75" i="17"/>
  <c r="K75" i="17"/>
  <c r="J75" i="17"/>
  <c r="I75" i="17"/>
  <c r="H75" i="17"/>
  <c r="G75" i="17"/>
  <c r="F75" i="17"/>
  <c r="E75" i="17"/>
  <c r="D75" i="17"/>
  <c r="C75" i="17"/>
  <c r="B75" i="17"/>
  <c r="P74" i="17"/>
  <c r="O74" i="17"/>
  <c r="N74" i="17"/>
  <c r="M74" i="17"/>
  <c r="L74" i="17"/>
  <c r="K74" i="17"/>
  <c r="J74" i="17"/>
  <c r="I74" i="17"/>
  <c r="H74" i="17"/>
  <c r="G74" i="17"/>
  <c r="F74" i="17"/>
  <c r="E74" i="17"/>
  <c r="D74" i="17"/>
  <c r="C74" i="17"/>
  <c r="B74" i="17"/>
  <c r="P73" i="17"/>
  <c r="O73" i="17"/>
  <c r="N73" i="17"/>
  <c r="M73" i="17"/>
  <c r="L73" i="17"/>
  <c r="K73" i="17"/>
  <c r="J73" i="17"/>
  <c r="I73" i="17"/>
  <c r="H73" i="17"/>
  <c r="G73" i="17"/>
  <c r="F73" i="17"/>
  <c r="E73" i="17"/>
  <c r="D73" i="17"/>
  <c r="C73" i="17"/>
  <c r="B73" i="17"/>
  <c r="P72" i="17"/>
  <c r="O72" i="17"/>
  <c r="N72" i="17"/>
  <c r="M72" i="17"/>
  <c r="L72" i="17"/>
  <c r="K72" i="17"/>
  <c r="J72" i="17"/>
  <c r="I72" i="17"/>
  <c r="H72" i="17"/>
  <c r="G72" i="17"/>
  <c r="F72" i="17"/>
  <c r="E72" i="17"/>
  <c r="D72" i="17"/>
  <c r="C72" i="17"/>
  <c r="B72" i="17"/>
  <c r="P71" i="17"/>
  <c r="O71" i="17"/>
  <c r="N71" i="17"/>
  <c r="M71" i="17"/>
  <c r="L71" i="17"/>
  <c r="K71" i="17"/>
  <c r="J71" i="17"/>
  <c r="I71" i="17"/>
  <c r="H71" i="17"/>
  <c r="G71" i="17"/>
  <c r="F71" i="17"/>
  <c r="E71" i="17"/>
  <c r="D71" i="17"/>
  <c r="C71" i="17"/>
  <c r="B71" i="17"/>
  <c r="P70" i="17"/>
  <c r="O70" i="17"/>
  <c r="N70" i="17"/>
  <c r="M70" i="17"/>
  <c r="L70" i="17"/>
  <c r="K70" i="17"/>
  <c r="J70" i="17"/>
  <c r="I70" i="17"/>
  <c r="H70" i="17"/>
  <c r="G70" i="17"/>
  <c r="F70" i="17"/>
  <c r="E70" i="17"/>
  <c r="D70" i="17"/>
  <c r="C70" i="17"/>
  <c r="B70" i="17"/>
  <c r="B46" i="17"/>
  <c r="C46" i="17"/>
  <c r="D46" i="17"/>
  <c r="E46" i="17"/>
  <c r="F46" i="17"/>
  <c r="G46" i="17"/>
  <c r="H46" i="17"/>
  <c r="I46" i="17"/>
  <c r="J46" i="17"/>
  <c r="K46" i="17"/>
  <c r="L46" i="17"/>
  <c r="M46" i="17"/>
  <c r="N46" i="17"/>
  <c r="O46" i="17"/>
  <c r="P46" i="17"/>
  <c r="B47" i="17"/>
  <c r="C47" i="17"/>
  <c r="D47" i="17"/>
  <c r="E47" i="17"/>
  <c r="F47" i="17"/>
  <c r="G47" i="17"/>
  <c r="H47" i="17"/>
  <c r="I47" i="17"/>
  <c r="J47" i="17"/>
  <c r="K47" i="17"/>
  <c r="L47" i="17"/>
  <c r="M47" i="17"/>
  <c r="N47" i="17"/>
  <c r="O47" i="17"/>
  <c r="P47" i="17"/>
  <c r="B48" i="17"/>
  <c r="C48" i="17"/>
  <c r="D48" i="17"/>
  <c r="E48" i="17"/>
  <c r="F48" i="17"/>
  <c r="G48" i="17"/>
  <c r="H48" i="17"/>
  <c r="I48" i="17"/>
  <c r="J48" i="17"/>
  <c r="K48" i="17"/>
  <c r="L48" i="17"/>
  <c r="M48" i="17"/>
  <c r="N48" i="17"/>
  <c r="O48" i="17"/>
  <c r="P48" i="17"/>
  <c r="B49" i="17"/>
  <c r="C49" i="17"/>
  <c r="D49" i="17"/>
  <c r="E49" i="17"/>
  <c r="F49" i="17"/>
  <c r="G49" i="17"/>
  <c r="H49" i="17"/>
  <c r="I49" i="17"/>
  <c r="J49" i="17"/>
  <c r="K49" i="17"/>
  <c r="L49" i="17"/>
  <c r="M49" i="17"/>
  <c r="N49" i="17"/>
  <c r="O49" i="17"/>
  <c r="P49" i="17"/>
  <c r="B50" i="17"/>
  <c r="C50" i="17"/>
  <c r="D50" i="17"/>
  <c r="E50" i="17"/>
  <c r="F50" i="17"/>
  <c r="G50" i="17"/>
  <c r="H50" i="17"/>
  <c r="I50" i="17"/>
  <c r="J50" i="17"/>
  <c r="K50" i="17"/>
  <c r="L50" i="17"/>
  <c r="M50" i="17"/>
  <c r="N50" i="17"/>
  <c r="O50" i="17"/>
  <c r="P50" i="17"/>
  <c r="B51" i="17"/>
  <c r="C51" i="17"/>
  <c r="D51" i="17"/>
  <c r="E51" i="17"/>
  <c r="F51" i="17"/>
  <c r="G51" i="17"/>
  <c r="H51" i="17"/>
  <c r="I51" i="17"/>
  <c r="J51" i="17"/>
  <c r="K51" i="17"/>
  <c r="L51" i="17"/>
  <c r="M51" i="17"/>
  <c r="N51" i="17"/>
  <c r="O51" i="17"/>
  <c r="P51" i="17"/>
  <c r="B52" i="17"/>
  <c r="C52" i="17"/>
  <c r="D52" i="17"/>
  <c r="E52" i="17"/>
  <c r="F52" i="17"/>
  <c r="G52" i="17"/>
  <c r="H52" i="17"/>
  <c r="I52" i="17"/>
  <c r="J52" i="17"/>
  <c r="K52" i="17"/>
  <c r="L52" i="17"/>
  <c r="M52" i="17"/>
  <c r="N52" i="17"/>
  <c r="O52" i="17"/>
  <c r="P52" i="17"/>
  <c r="B53" i="17"/>
  <c r="C53" i="17"/>
  <c r="D53" i="17"/>
  <c r="E53" i="17"/>
  <c r="F53" i="17"/>
  <c r="G53" i="17"/>
  <c r="H53" i="17"/>
  <c r="I53" i="17"/>
  <c r="J53" i="17"/>
  <c r="K53" i="17"/>
  <c r="L53" i="17"/>
  <c r="M53" i="17"/>
  <c r="N53" i="17"/>
  <c r="O53" i="17"/>
  <c r="P53" i="17"/>
  <c r="B54" i="17"/>
  <c r="C54" i="17"/>
  <c r="D54" i="17"/>
  <c r="E54" i="17"/>
  <c r="F54" i="17"/>
  <c r="G54" i="17"/>
  <c r="H54" i="17"/>
  <c r="I54" i="17"/>
  <c r="J54" i="17"/>
  <c r="K54" i="17"/>
  <c r="L54" i="17"/>
  <c r="M54" i="17"/>
  <c r="N54" i="17"/>
  <c r="O54" i="17"/>
  <c r="P54" i="17"/>
  <c r="B55" i="17"/>
  <c r="C55" i="17"/>
  <c r="D55" i="17"/>
  <c r="E55" i="17"/>
  <c r="F55" i="17"/>
  <c r="G55" i="17"/>
  <c r="H55" i="17"/>
  <c r="I55" i="17"/>
  <c r="J55" i="17"/>
  <c r="K55" i="17"/>
  <c r="L55" i="17"/>
  <c r="M55" i="17"/>
  <c r="N55" i="17"/>
  <c r="O55" i="17"/>
  <c r="P55" i="17"/>
  <c r="B56" i="17"/>
  <c r="C56" i="17"/>
  <c r="D56" i="17"/>
  <c r="E56" i="17"/>
  <c r="F56" i="17"/>
  <c r="G56" i="17"/>
  <c r="H56" i="17"/>
  <c r="I56" i="17"/>
  <c r="J56" i="17"/>
  <c r="K56" i="17"/>
  <c r="L56" i="17"/>
  <c r="M56" i="17"/>
  <c r="N56" i="17"/>
  <c r="O56" i="17"/>
  <c r="P56" i="17"/>
  <c r="B57" i="17"/>
  <c r="C57" i="17"/>
  <c r="D57" i="17"/>
  <c r="E57" i="17"/>
  <c r="F57" i="17"/>
  <c r="G57" i="17"/>
  <c r="H57" i="17"/>
  <c r="I57" i="17"/>
  <c r="J57" i="17"/>
  <c r="K57" i="17"/>
  <c r="L57" i="17"/>
  <c r="M57" i="17"/>
  <c r="N57" i="17"/>
  <c r="O57" i="17"/>
  <c r="P57" i="17"/>
  <c r="B58" i="17"/>
  <c r="C58" i="17"/>
  <c r="D58" i="17"/>
  <c r="E58" i="17"/>
  <c r="F58" i="17"/>
  <c r="G58" i="17"/>
  <c r="H58" i="17"/>
  <c r="I58" i="17"/>
  <c r="J58" i="17"/>
  <c r="K58" i="17"/>
  <c r="L58" i="17"/>
  <c r="M58" i="17"/>
  <c r="N58" i="17"/>
  <c r="O58" i="17"/>
  <c r="P58" i="17"/>
  <c r="B59" i="17"/>
  <c r="C59" i="17"/>
  <c r="D59" i="17"/>
  <c r="E59" i="17"/>
  <c r="F59" i="17"/>
  <c r="G59" i="17"/>
  <c r="H59" i="17"/>
  <c r="I59" i="17"/>
  <c r="J59" i="17"/>
  <c r="K59" i="17"/>
  <c r="L59" i="17"/>
  <c r="M59" i="17"/>
  <c r="N59" i="17"/>
  <c r="O59" i="17"/>
  <c r="P59" i="17"/>
  <c r="C45" i="17"/>
  <c r="D45" i="17"/>
  <c r="E45" i="17"/>
  <c r="F45" i="17"/>
  <c r="G45" i="17"/>
  <c r="H45" i="17"/>
  <c r="I45" i="17"/>
  <c r="J45" i="17"/>
  <c r="K45" i="17"/>
  <c r="L45" i="17"/>
  <c r="M45" i="17"/>
  <c r="N45" i="17"/>
  <c r="O45" i="17"/>
  <c r="P45" i="17"/>
  <c r="B45" i="17"/>
  <c r="B6" i="17"/>
  <c r="B32" i="17" s="1"/>
  <c r="C6" i="17"/>
  <c r="C32" i="17" s="1"/>
  <c r="D6" i="17"/>
  <c r="D32" i="17" s="1"/>
  <c r="E6" i="17"/>
  <c r="E32" i="17" s="1"/>
  <c r="F6" i="17"/>
  <c r="F32" i="17" s="1"/>
  <c r="G6" i="17"/>
  <c r="G32" i="17" s="1"/>
  <c r="H6" i="17"/>
  <c r="H32" i="17" s="1"/>
  <c r="I6" i="17"/>
  <c r="I32" i="17" s="1"/>
  <c r="J6" i="17"/>
  <c r="J32" i="17" s="1"/>
  <c r="K6" i="17"/>
  <c r="K32" i="17" s="1"/>
  <c r="L6" i="17"/>
  <c r="L32" i="17" s="1"/>
  <c r="M6" i="17"/>
  <c r="M32" i="17" s="1"/>
  <c r="N6" i="17"/>
  <c r="N32" i="17" s="1"/>
  <c r="O6" i="17"/>
  <c r="O32" i="17" s="1"/>
  <c r="P6" i="17"/>
  <c r="P32" i="17" s="1"/>
  <c r="B7" i="17"/>
  <c r="C7" i="17"/>
  <c r="D7" i="17"/>
  <c r="E7" i="17"/>
  <c r="F7" i="17"/>
  <c r="G7" i="17"/>
  <c r="H7" i="17"/>
  <c r="I7" i="17"/>
  <c r="J7" i="17"/>
  <c r="K7" i="17"/>
  <c r="L7" i="17"/>
  <c r="M7" i="17"/>
  <c r="N7" i="17"/>
  <c r="O7" i="17"/>
  <c r="P7" i="17"/>
  <c r="B8" i="17"/>
  <c r="C8" i="17"/>
  <c r="D8" i="17"/>
  <c r="E8" i="17"/>
  <c r="F8" i="17"/>
  <c r="G8" i="17"/>
  <c r="H8" i="17"/>
  <c r="I8" i="17"/>
  <c r="J8" i="17"/>
  <c r="K8" i="17"/>
  <c r="L8" i="17"/>
  <c r="M8" i="17"/>
  <c r="N8" i="17"/>
  <c r="O8" i="17"/>
  <c r="P8" i="17"/>
  <c r="B9" i="17"/>
  <c r="C9" i="17"/>
  <c r="D9" i="17"/>
  <c r="E9" i="17"/>
  <c r="F9" i="17"/>
  <c r="G9" i="17"/>
  <c r="H9" i="17"/>
  <c r="I9" i="17"/>
  <c r="J9" i="17"/>
  <c r="K9" i="17"/>
  <c r="L9" i="17"/>
  <c r="M9" i="17"/>
  <c r="N9" i="17"/>
  <c r="O9" i="17"/>
  <c r="P9" i="17"/>
  <c r="B10" i="17"/>
  <c r="C10" i="17"/>
  <c r="D10" i="17"/>
  <c r="E10" i="17"/>
  <c r="F10" i="17"/>
  <c r="G10" i="17"/>
  <c r="H10" i="17"/>
  <c r="I10" i="17"/>
  <c r="J10" i="17"/>
  <c r="K10" i="17"/>
  <c r="L10" i="17"/>
  <c r="M10" i="17"/>
  <c r="N10" i="17"/>
  <c r="O10" i="17"/>
  <c r="P10" i="17"/>
  <c r="B11" i="17"/>
  <c r="C11" i="17"/>
  <c r="D11" i="17"/>
  <c r="E11" i="17"/>
  <c r="F11" i="17"/>
  <c r="G11" i="17"/>
  <c r="H11" i="17"/>
  <c r="I11" i="17"/>
  <c r="J11" i="17"/>
  <c r="K11" i="17"/>
  <c r="L11" i="17"/>
  <c r="M11" i="17"/>
  <c r="N11" i="17"/>
  <c r="O11" i="17"/>
  <c r="P11" i="17"/>
  <c r="B12" i="17"/>
  <c r="C12" i="17"/>
  <c r="D12" i="17"/>
  <c r="E12" i="17"/>
  <c r="F12" i="17"/>
  <c r="G12" i="17"/>
  <c r="H12" i="17"/>
  <c r="I12" i="17"/>
  <c r="J12" i="17"/>
  <c r="K12" i="17"/>
  <c r="L12" i="17"/>
  <c r="M12" i="17"/>
  <c r="N12" i="17"/>
  <c r="O12" i="17"/>
  <c r="P12" i="17"/>
  <c r="B13" i="17"/>
  <c r="C13" i="17"/>
  <c r="D13" i="17"/>
  <c r="E13" i="17"/>
  <c r="F13" i="17"/>
  <c r="G13" i="17"/>
  <c r="H13" i="17"/>
  <c r="I13" i="17"/>
  <c r="J13" i="17"/>
  <c r="K13" i="17"/>
  <c r="L13" i="17"/>
  <c r="M13" i="17"/>
  <c r="N13" i="17"/>
  <c r="O13" i="17"/>
  <c r="P13" i="17"/>
  <c r="B14" i="17"/>
  <c r="C14" i="17"/>
  <c r="D14" i="17"/>
  <c r="E14" i="17"/>
  <c r="F14" i="17"/>
  <c r="G14" i="17"/>
  <c r="H14" i="17"/>
  <c r="I14" i="17"/>
  <c r="J14" i="17"/>
  <c r="K14" i="17"/>
  <c r="L14" i="17"/>
  <c r="M14" i="17"/>
  <c r="N14" i="17"/>
  <c r="O14" i="17"/>
  <c r="P14" i="17"/>
  <c r="B15" i="17"/>
  <c r="C15" i="17"/>
  <c r="D15" i="17"/>
  <c r="E15" i="17"/>
  <c r="F15" i="17"/>
  <c r="G15" i="17"/>
  <c r="H15" i="17"/>
  <c r="I15" i="17"/>
  <c r="J15" i="17"/>
  <c r="K15" i="17"/>
  <c r="L15" i="17"/>
  <c r="M15" i="17"/>
  <c r="N15" i="17"/>
  <c r="O15" i="17"/>
  <c r="P15" i="17"/>
  <c r="B16" i="17"/>
  <c r="C16" i="17"/>
  <c r="D16" i="17"/>
  <c r="E16" i="17"/>
  <c r="F16" i="17"/>
  <c r="G16" i="17"/>
  <c r="H16" i="17"/>
  <c r="I16" i="17"/>
  <c r="J16" i="17"/>
  <c r="K16" i="17"/>
  <c r="L16" i="17"/>
  <c r="M16" i="17"/>
  <c r="N16" i="17"/>
  <c r="O16" i="17"/>
  <c r="P16" i="17"/>
  <c r="B17" i="17"/>
  <c r="C17" i="17"/>
  <c r="D17" i="17"/>
  <c r="E17" i="17"/>
  <c r="F17" i="17"/>
  <c r="G17" i="17"/>
  <c r="H17" i="17"/>
  <c r="I17" i="17"/>
  <c r="J17" i="17"/>
  <c r="K17" i="17"/>
  <c r="L17" i="17"/>
  <c r="M17" i="17"/>
  <c r="N17" i="17"/>
  <c r="O17" i="17"/>
  <c r="P17" i="17"/>
  <c r="B18" i="17"/>
  <c r="C18" i="17"/>
  <c r="D18" i="17"/>
  <c r="E18" i="17"/>
  <c r="F18" i="17"/>
  <c r="G18" i="17"/>
  <c r="H18" i="17"/>
  <c r="I18" i="17"/>
  <c r="J18" i="17"/>
  <c r="K18" i="17"/>
  <c r="L18" i="17"/>
  <c r="M18" i="17"/>
  <c r="N18" i="17"/>
  <c r="O18" i="17"/>
  <c r="P18" i="17"/>
  <c r="B19" i="17"/>
  <c r="C19" i="17"/>
  <c r="D19" i="17"/>
  <c r="E19" i="17"/>
  <c r="F19" i="17"/>
  <c r="G19" i="17"/>
  <c r="H19" i="17"/>
  <c r="I19" i="17"/>
  <c r="J19" i="17"/>
  <c r="K19" i="17"/>
  <c r="L19" i="17"/>
  <c r="M19" i="17"/>
  <c r="N19" i="17"/>
  <c r="O19" i="17"/>
  <c r="P19" i="17"/>
  <c r="C5" i="17"/>
  <c r="D5" i="17"/>
  <c r="E5" i="17"/>
  <c r="F5" i="17"/>
  <c r="G5" i="17"/>
  <c r="H5" i="17"/>
  <c r="I5" i="17"/>
  <c r="J5" i="17"/>
  <c r="K5" i="17"/>
  <c r="L5" i="17"/>
  <c r="M5" i="17"/>
  <c r="N5" i="17"/>
  <c r="O5" i="17"/>
  <c r="P5" i="17"/>
  <c r="B5" i="17"/>
  <c r="B37" i="15"/>
  <c r="C37" i="15"/>
  <c r="D37" i="15"/>
  <c r="E37" i="15"/>
  <c r="F37" i="15"/>
  <c r="G37" i="15"/>
  <c r="H37" i="15"/>
  <c r="I37" i="15"/>
  <c r="J37" i="15"/>
  <c r="K37" i="15"/>
  <c r="L37" i="15"/>
  <c r="M37" i="15"/>
  <c r="N37" i="15"/>
  <c r="O37" i="15"/>
  <c r="P37" i="15"/>
  <c r="B38" i="15"/>
  <c r="C38" i="15"/>
  <c r="D38" i="15"/>
  <c r="E38" i="15"/>
  <c r="F38" i="15"/>
  <c r="G38" i="15"/>
  <c r="H38" i="15"/>
  <c r="I38" i="15"/>
  <c r="J38" i="15"/>
  <c r="K38" i="15"/>
  <c r="L38" i="15"/>
  <c r="M38" i="15"/>
  <c r="N38" i="15"/>
  <c r="O38" i="15"/>
  <c r="P38" i="15"/>
  <c r="B39" i="15"/>
  <c r="C39" i="15"/>
  <c r="D39" i="15"/>
  <c r="E39" i="15"/>
  <c r="F39" i="15"/>
  <c r="G39" i="15"/>
  <c r="H39" i="15"/>
  <c r="I39" i="15"/>
  <c r="J39" i="15"/>
  <c r="K39" i="15"/>
  <c r="L39" i="15"/>
  <c r="M39" i="15"/>
  <c r="N39" i="15"/>
  <c r="O39" i="15"/>
  <c r="P39" i="15"/>
  <c r="B40" i="15"/>
  <c r="C40" i="15"/>
  <c r="D40" i="15"/>
  <c r="E40" i="15"/>
  <c r="F40" i="15"/>
  <c r="G40" i="15"/>
  <c r="H40" i="15"/>
  <c r="I40" i="15"/>
  <c r="J40" i="15"/>
  <c r="K40" i="15"/>
  <c r="L40" i="15"/>
  <c r="M40" i="15"/>
  <c r="N40" i="15"/>
  <c r="O40" i="15"/>
  <c r="P40" i="15"/>
  <c r="B41" i="15"/>
  <c r="C41" i="15"/>
  <c r="D41" i="15"/>
  <c r="E41" i="15"/>
  <c r="F41" i="15"/>
  <c r="G41" i="15"/>
  <c r="H41" i="15"/>
  <c r="I41" i="15"/>
  <c r="J41" i="15"/>
  <c r="K41" i="15"/>
  <c r="L41" i="15"/>
  <c r="M41" i="15"/>
  <c r="N41" i="15"/>
  <c r="O41" i="15"/>
  <c r="P41" i="15"/>
  <c r="C36" i="15"/>
  <c r="D36" i="15"/>
  <c r="E36" i="15"/>
  <c r="F36" i="15"/>
  <c r="G36" i="15"/>
  <c r="H36" i="15"/>
  <c r="I36" i="15"/>
  <c r="J36" i="15"/>
  <c r="K36" i="15"/>
  <c r="L36" i="15"/>
  <c r="M36" i="15"/>
  <c r="N36" i="15"/>
  <c r="O36" i="15"/>
  <c r="P36" i="15"/>
  <c r="B36" i="15"/>
  <c r="B29" i="15"/>
  <c r="C29" i="15"/>
  <c r="D29" i="15"/>
  <c r="E29" i="15"/>
  <c r="F29" i="15"/>
  <c r="G29" i="15"/>
  <c r="H29" i="15"/>
  <c r="I29" i="15"/>
  <c r="J29" i="15"/>
  <c r="K29" i="15"/>
  <c r="L29" i="15"/>
  <c r="M29" i="15"/>
  <c r="N29" i="15"/>
  <c r="O29" i="15"/>
  <c r="P29" i="15"/>
  <c r="B30" i="15"/>
  <c r="C30" i="15"/>
  <c r="D30" i="15"/>
  <c r="E30" i="15"/>
  <c r="F30" i="15"/>
  <c r="G30" i="15"/>
  <c r="H30" i="15"/>
  <c r="I30" i="15"/>
  <c r="J30" i="15"/>
  <c r="K30" i="15"/>
  <c r="L30" i="15"/>
  <c r="M30" i="15"/>
  <c r="N30" i="15"/>
  <c r="O30" i="15"/>
  <c r="P30" i="15"/>
  <c r="B31" i="15"/>
  <c r="C31" i="15"/>
  <c r="D31" i="15"/>
  <c r="E31" i="15"/>
  <c r="F31" i="15"/>
  <c r="G31" i="15"/>
  <c r="H31" i="15"/>
  <c r="I31" i="15"/>
  <c r="J31" i="15"/>
  <c r="K31" i="15"/>
  <c r="L31" i="15"/>
  <c r="M31" i="15"/>
  <c r="N31" i="15"/>
  <c r="O31" i="15"/>
  <c r="P31" i="15"/>
  <c r="B32" i="15"/>
  <c r="C32" i="15"/>
  <c r="D32" i="15"/>
  <c r="E32" i="15"/>
  <c r="F32" i="15"/>
  <c r="G32" i="15"/>
  <c r="H32" i="15"/>
  <c r="I32" i="15"/>
  <c r="J32" i="15"/>
  <c r="K32" i="15"/>
  <c r="L32" i="15"/>
  <c r="M32" i="15"/>
  <c r="N32" i="15"/>
  <c r="O32" i="15"/>
  <c r="P32" i="15"/>
  <c r="B33" i="15"/>
  <c r="C33" i="15"/>
  <c r="D33" i="15"/>
  <c r="E33" i="15"/>
  <c r="F33" i="15"/>
  <c r="G33" i="15"/>
  <c r="H33" i="15"/>
  <c r="I33" i="15"/>
  <c r="J33" i="15"/>
  <c r="K33" i="15"/>
  <c r="L33" i="15"/>
  <c r="M33" i="15"/>
  <c r="N33" i="15"/>
  <c r="O33" i="15"/>
  <c r="P33" i="15"/>
  <c r="C28" i="15"/>
  <c r="D28" i="15"/>
  <c r="E28" i="15"/>
  <c r="F28" i="15"/>
  <c r="G28" i="15"/>
  <c r="H28" i="15"/>
  <c r="I28" i="15"/>
  <c r="J28" i="15"/>
  <c r="K28" i="15"/>
  <c r="L28" i="15"/>
  <c r="M28" i="15"/>
  <c r="N28" i="15"/>
  <c r="O28" i="15"/>
  <c r="P28" i="15"/>
  <c r="B28" i="15"/>
  <c r="B21" i="15"/>
  <c r="C21" i="15"/>
  <c r="D21" i="15"/>
  <c r="E21" i="15"/>
  <c r="F21" i="15"/>
  <c r="G21" i="15"/>
  <c r="H21" i="15"/>
  <c r="I21" i="15"/>
  <c r="J21" i="15"/>
  <c r="K21" i="15"/>
  <c r="L21" i="15"/>
  <c r="M21" i="15"/>
  <c r="N21" i="15"/>
  <c r="O21" i="15"/>
  <c r="P21" i="15"/>
  <c r="B22" i="15"/>
  <c r="C22" i="15"/>
  <c r="D22" i="15"/>
  <c r="E22" i="15"/>
  <c r="F22" i="15"/>
  <c r="G22" i="15"/>
  <c r="H22" i="15"/>
  <c r="I22" i="15"/>
  <c r="J22" i="15"/>
  <c r="K22" i="15"/>
  <c r="L22" i="15"/>
  <c r="M22" i="15"/>
  <c r="N22" i="15"/>
  <c r="O22" i="15"/>
  <c r="P22" i="15"/>
  <c r="B23" i="15"/>
  <c r="C23" i="15"/>
  <c r="D23" i="15"/>
  <c r="E23" i="15"/>
  <c r="F23" i="15"/>
  <c r="G23" i="15"/>
  <c r="H23" i="15"/>
  <c r="I23" i="15"/>
  <c r="J23" i="15"/>
  <c r="K23" i="15"/>
  <c r="L23" i="15"/>
  <c r="M23" i="15"/>
  <c r="N23" i="15"/>
  <c r="O23" i="15"/>
  <c r="P23" i="15"/>
  <c r="B24" i="15"/>
  <c r="C24" i="15"/>
  <c r="D24" i="15"/>
  <c r="E24" i="15"/>
  <c r="F24" i="15"/>
  <c r="G24" i="15"/>
  <c r="H24" i="15"/>
  <c r="I24" i="15"/>
  <c r="J24" i="15"/>
  <c r="K24" i="15"/>
  <c r="L24" i="15"/>
  <c r="M24" i="15"/>
  <c r="N24" i="15"/>
  <c r="O24" i="15"/>
  <c r="P24" i="15"/>
  <c r="B25" i="15"/>
  <c r="C25" i="15"/>
  <c r="D25" i="15"/>
  <c r="E25" i="15"/>
  <c r="F25" i="15"/>
  <c r="G25" i="15"/>
  <c r="H25" i="15"/>
  <c r="I25" i="15"/>
  <c r="J25" i="15"/>
  <c r="K25" i="15"/>
  <c r="L25" i="15"/>
  <c r="M25" i="15"/>
  <c r="N25" i="15"/>
  <c r="O25" i="15"/>
  <c r="P25" i="15"/>
  <c r="C20" i="15"/>
  <c r="D20" i="15"/>
  <c r="E20" i="15"/>
  <c r="F20" i="15"/>
  <c r="G20" i="15"/>
  <c r="H20" i="15"/>
  <c r="I20" i="15"/>
  <c r="J20" i="15"/>
  <c r="K20" i="15"/>
  <c r="L20" i="15"/>
  <c r="M20" i="15"/>
  <c r="N20" i="15"/>
  <c r="O20" i="15"/>
  <c r="P20" i="15"/>
  <c r="B20" i="15"/>
  <c r="B13" i="15"/>
  <c r="C13" i="15"/>
  <c r="D13" i="15"/>
  <c r="E13" i="15"/>
  <c r="F13" i="15"/>
  <c r="G13" i="15"/>
  <c r="H13" i="15"/>
  <c r="I13" i="15"/>
  <c r="J13" i="15"/>
  <c r="K13" i="15"/>
  <c r="L13" i="15"/>
  <c r="M13" i="15"/>
  <c r="N13" i="15"/>
  <c r="O13" i="15"/>
  <c r="P13" i="15"/>
  <c r="B14" i="15"/>
  <c r="C14" i="15"/>
  <c r="D14" i="15"/>
  <c r="E14" i="15"/>
  <c r="F14" i="15"/>
  <c r="G14" i="15"/>
  <c r="H14" i="15"/>
  <c r="I14" i="15"/>
  <c r="J14" i="15"/>
  <c r="K14" i="15"/>
  <c r="L14" i="15"/>
  <c r="M14" i="15"/>
  <c r="N14" i="15"/>
  <c r="O14" i="15"/>
  <c r="P14" i="15"/>
  <c r="B15" i="15"/>
  <c r="C15" i="15"/>
  <c r="D15" i="15"/>
  <c r="E15" i="15"/>
  <c r="F15" i="15"/>
  <c r="G15" i="15"/>
  <c r="H15" i="15"/>
  <c r="I15" i="15"/>
  <c r="J15" i="15"/>
  <c r="K15" i="15"/>
  <c r="L15" i="15"/>
  <c r="M15" i="15"/>
  <c r="N15" i="15"/>
  <c r="O15" i="15"/>
  <c r="P15" i="15"/>
  <c r="B16" i="15"/>
  <c r="C16" i="15"/>
  <c r="D16" i="15"/>
  <c r="E16" i="15"/>
  <c r="F16" i="15"/>
  <c r="G16" i="15"/>
  <c r="H16" i="15"/>
  <c r="I16" i="15"/>
  <c r="J16" i="15"/>
  <c r="K16" i="15"/>
  <c r="L16" i="15"/>
  <c r="M16" i="15"/>
  <c r="N16" i="15"/>
  <c r="O16" i="15"/>
  <c r="P16" i="15"/>
  <c r="B17" i="15"/>
  <c r="C17" i="15"/>
  <c r="D17" i="15"/>
  <c r="E17" i="15"/>
  <c r="F17" i="15"/>
  <c r="G17" i="15"/>
  <c r="H17" i="15"/>
  <c r="I17" i="15"/>
  <c r="J17" i="15"/>
  <c r="K17" i="15"/>
  <c r="L17" i="15"/>
  <c r="M17" i="15"/>
  <c r="N17" i="15"/>
  <c r="O17" i="15"/>
  <c r="P17" i="15"/>
  <c r="C12" i="15"/>
  <c r="D12" i="15"/>
  <c r="E12" i="15"/>
  <c r="F12" i="15"/>
  <c r="G12" i="15"/>
  <c r="H12" i="15"/>
  <c r="I12" i="15"/>
  <c r="J12" i="15"/>
  <c r="K12" i="15"/>
  <c r="L12" i="15"/>
  <c r="M12" i="15"/>
  <c r="N12" i="15"/>
  <c r="O12" i="15"/>
  <c r="P12" i="15"/>
  <c r="B12" i="15"/>
  <c r="B6" i="15"/>
  <c r="C6" i="15"/>
  <c r="D6" i="15"/>
  <c r="E6" i="15"/>
  <c r="F6" i="15"/>
  <c r="G6" i="15"/>
  <c r="H6" i="15"/>
  <c r="I6" i="15"/>
  <c r="J6" i="15"/>
  <c r="K6" i="15"/>
  <c r="L6" i="15"/>
  <c r="M6" i="15"/>
  <c r="N6" i="15"/>
  <c r="O6" i="15"/>
  <c r="P6" i="15"/>
  <c r="B9" i="15"/>
  <c r="C9" i="15"/>
  <c r="D9" i="15"/>
  <c r="E9" i="15"/>
  <c r="F9" i="15"/>
  <c r="G9" i="15"/>
  <c r="H9" i="15"/>
  <c r="I9" i="15"/>
  <c r="J9" i="15"/>
  <c r="K9" i="15"/>
  <c r="L9" i="15"/>
  <c r="M9" i="15"/>
  <c r="N9" i="15"/>
  <c r="O9" i="15"/>
  <c r="P9" i="15"/>
  <c r="C5" i="15"/>
  <c r="D5" i="15"/>
  <c r="E5" i="15"/>
  <c r="F5" i="15"/>
  <c r="G5" i="15"/>
  <c r="H5" i="15"/>
  <c r="I5" i="15"/>
  <c r="J5" i="15"/>
  <c r="K5" i="15"/>
  <c r="L5" i="15"/>
  <c r="M5" i="15"/>
  <c r="N5" i="15"/>
  <c r="O5" i="15"/>
  <c r="P5" i="15"/>
  <c r="B5" i="15"/>
  <c r="CB18" i="15"/>
  <c r="CA18" i="15"/>
  <c r="BZ18" i="15"/>
  <c r="BY18" i="15"/>
  <c r="BX18" i="15"/>
  <c r="BW18" i="15"/>
  <c r="BV18" i="15"/>
  <c r="BU18" i="15"/>
  <c r="BT18" i="15"/>
  <c r="BS18" i="15"/>
  <c r="BR18" i="15"/>
  <c r="BQ18" i="15"/>
  <c r="BP18" i="15"/>
  <c r="BO18" i="15"/>
  <c r="BN18" i="15"/>
  <c r="B35" i="14"/>
  <c r="C35" i="14"/>
  <c r="D35" i="14"/>
  <c r="E35" i="14"/>
  <c r="F35" i="14"/>
  <c r="G35" i="14"/>
  <c r="H35" i="14"/>
  <c r="I35" i="14"/>
  <c r="J35" i="14"/>
  <c r="K35" i="14"/>
  <c r="L35" i="14"/>
  <c r="M35" i="14"/>
  <c r="N35" i="14"/>
  <c r="O35" i="14"/>
  <c r="P35" i="14"/>
  <c r="B38" i="14"/>
  <c r="C38" i="14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B39" i="14"/>
  <c r="C39" i="14"/>
  <c r="D39" i="14"/>
  <c r="E39" i="14"/>
  <c r="F39" i="14"/>
  <c r="G39" i="14"/>
  <c r="H39" i="14"/>
  <c r="I39" i="14"/>
  <c r="J39" i="14"/>
  <c r="K39" i="14"/>
  <c r="L39" i="14"/>
  <c r="M39" i="14"/>
  <c r="N39" i="14"/>
  <c r="O39" i="14"/>
  <c r="P39" i="14"/>
  <c r="C34" i="14"/>
  <c r="D34" i="14"/>
  <c r="E34" i="14"/>
  <c r="F34" i="14"/>
  <c r="G34" i="14"/>
  <c r="H34" i="14"/>
  <c r="I34" i="14"/>
  <c r="J34" i="14"/>
  <c r="K34" i="14"/>
  <c r="L34" i="14"/>
  <c r="M34" i="14"/>
  <c r="N34" i="14"/>
  <c r="O34" i="14"/>
  <c r="P34" i="14"/>
  <c r="B34" i="14"/>
  <c r="B25" i="14"/>
  <c r="C25" i="14"/>
  <c r="D25" i="14"/>
  <c r="E25" i="14"/>
  <c r="F25" i="14"/>
  <c r="G25" i="14"/>
  <c r="H25" i="14"/>
  <c r="I25" i="14"/>
  <c r="J25" i="14"/>
  <c r="K25" i="14"/>
  <c r="L25" i="14"/>
  <c r="M25" i="14"/>
  <c r="N25" i="14"/>
  <c r="O25" i="14"/>
  <c r="P25" i="14"/>
  <c r="B26" i="14"/>
  <c r="C26" i="14"/>
  <c r="D26" i="14"/>
  <c r="E26" i="14"/>
  <c r="F26" i="14"/>
  <c r="G26" i="14"/>
  <c r="H26" i="14"/>
  <c r="I26" i="14"/>
  <c r="J26" i="14"/>
  <c r="K26" i="14"/>
  <c r="L26" i="14"/>
  <c r="M26" i="14"/>
  <c r="N26" i="14"/>
  <c r="O26" i="14"/>
  <c r="P26" i="14"/>
  <c r="B27" i="14"/>
  <c r="C27" i="14"/>
  <c r="D27" i="14"/>
  <c r="E27" i="14"/>
  <c r="F27" i="14"/>
  <c r="G27" i="14"/>
  <c r="H27" i="14"/>
  <c r="I27" i="14"/>
  <c r="J27" i="14"/>
  <c r="K27" i="14"/>
  <c r="L27" i="14"/>
  <c r="M27" i="14"/>
  <c r="N27" i="14"/>
  <c r="O27" i="14"/>
  <c r="P27" i="14"/>
  <c r="B28" i="14"/>
  <c r="C28" i="14"/>
  <c r="D28" i="14"/>
  <c r="E28" i="14"/>
  <c r="F28" i="14"/>
  <c r="G28" i="14"/>
  <c r="H28" i="14"/>
  <c r="I28" i="14"/>
  <c r="J28" i="14"/>
  <c r="K28" i="14"/>
  <c r="L28" i="14"/>
  <c r="M28" i="14"/>
  <c r="N28" i="14"/>
  <c r="O28" i="14"/>
  <c r="P28" i="14"/>
  <c r="B29" i="14"/>
  <c r="C29" i="14"/>
  <c r="D29" i="14"/>
  <c r="E29" i="14"/>
  <c r="F29" i="14"/>
  <c r="G29" i="14"/>
  <c r="H29" i="14"/>
  <c r="I29" i="14"/>
  <c r="J29" i="14"/>
  <c r="K29" i="14"/>
  <c r="L29" i="14"/>
  <c r="M29" i="14"/>
  <c r="N29" i="14"/>
  <c r="O29" i="14"/>
  <c r="P29" i="14"/>
  <c r="B30" i="14"/>
  <c r="C30" i="14"/>
  <c r="D30" i="14"/>
  <c r="E30" i="14"/>
  <c r="F30" i="14"/>
  <c r="G30" i="14"/>
  <c r="H30" i="14"/>
  <c r="I30" i="14"/>
  <c r="J30" i="14"/>
  <c r="K30" i="14"/>
  <c r="L30" i="14"/>
  <c r="M30" i="14"/>
  <c r="N30" i="14"/>
  <c r="O30" i="14"/>
  <c r="P30" i="14"/>
  <c r="B31" i="14"/>
  <c r="C31" i="14"/>
  <c r="D31" i="14"/>
  <c r="E31" i="14"/>
  <c r="F31" i="14"/>
  <c r="G31" i="14"/>
  <c r="H31" i="14"/>
  <c r="I31" i="14"/>
  <c r="J31" i="14"/>
  <c r="K31" i="14"/>
  <c r="L31" i="14"/>
  <c r="M31" i="14"/>
  <c r="N31" i="14"/>
  <c r="O31" i="14"/>
  <c r="P31" i="14"/>
  <c r="C24" i="14"/>
  <c r="D24" i="14"/>
  <c r="E24" i="14"/>
  <c r="F24" i="14"/>
  <c r="G24" i="14"/>
  <c r="H24" i="14"/>
  <c r="I24" i="14"/>
  <c r="J24" i="14"/>
  <c r="K24" i="14"/>
  <c r="L24" i="14"/>
  <c r="M24" i="14"/>
  <c r="N24" i="14"/>
  <c r="O24" i="14"/>
  <c r="P24" i="14"/>
  <c r="B24" i="14"/>
  <c r="B15" i="14"/>
  <c r="C15" i="14"/>
  <c r="D15" i="14"/>
  <c r="E15" i="14"/>
  <c r="F15" i="14"/>
  <c r="G15" i="14"/>
  <c r="H15" i="14"/>
  <c r="I15" i="14"/>
  <c r="J15" i="14"/>
  <c r="K15" i="14"/>
  <c r="L15" i="14"/>
  <c r="M15" i="14"/>
  <c r="N15" i="14"/>
  <c r="O15" i="14"/>
  <c r="P15" i="14"/>
  <c r="B16" i="14"/>
  <c r="C16" i="14"/>
  <c r="D16" i="14"/>
  <c r="E16" i="14"/>
  <c r="F16" i="14"/>
  <c r="G16" i="14"/>
  <c r="H16" i="14"/>
  <c r="I16" i="14"/>
  <c r="J16" i="14"/>
  <c r="K16" i="14"/>
  <c r="L16" i="14"/>
  <c r="M16" i="14"/>
  <c r="N16" i="14"/>
  <c r="O16" i="14"/>
  <c r="P16" i="14"/>
  <c r="B17" i="14"/>
  <c r="C17" i="14"/>
  <c r="D17" i="14"/>
  <c r="E17" i="14"/>
  <c r="F17" i="14"/>
  <c r="G17" i="14"/>
  <c r="H17" i="14"/>
  <c r="I17" i="14"/>
  <c r="J17" i="14"/>
  <c r="K17" i="14"/>
  <c r="L17" i="14"/>
  <c r="M17" i="14"/>
  <c r="N17" i="14"/>
  <c r="O17" i="14"/>
  <c r="P17" i="14"/>
  <c r="B18" i="14"/>
  <c r="C18" i="14"/>
  <c r="D18" i="14"/>
  <c r="E18" i="14"/>
  <c r="F18" i="14"/>
  <c r="G18" i="14"/>
  <c r="H18" i="14"/>
  <c r="I18" i="14"/>
  <c r="J18" i="14"/>
  <c r="K18" i="14"/>
  <c r="L18" i="14"/>
  <c r="M18" i="14"/>
  <c r="N18" i="14"/>
  <c r="O18" i="14"/>
  <c r="P18" i="14"/>
  <c r="B19" i="14"/>
  <c r="C19" i="14"/>
  <c r="D19" i="14"/>
  <c r="E19" i="14"/>
  <c r="F19" i="14"/>
  <c r="G19" i="14"/>
  <c r="H19" i="14"/>
  <c r="I19" i="14"/>
  <c r="J19" i="14"/>
  <c r="K19" i="14"/>
  <c r="L19" i="14"/>
  <c r="M19" i="14"/>
  <c r="N19" i="14"/>
  <c r="O19" i="14"/>
  <c r="P19" i="14"/>
  <c r="C14" i="14"/>
  <c r="D14" i="14"/>
  <c r="E14" i="14"/>
  <c r="F14" i="14"/>
  <c r="G14" i="14"/>
  <c r="H14" i="14"/>
  <c r="I14" i="14"/>
  <c r="J14" i="14"/>
  <c r="K14" i="14"/>
  <c r="L14" i="14"/>
  <c r="M14" i="14"/>
  <c r="N14" i="14"/>
  <c r="O14" i="14"/>
  <c r="P14" i="14"/>
  <c r="B14" i="14"/>
  <c r="B6" i="14"/>
  <c r="C6" i="14"/>
  <c r="D6" i="14"/>
  <c r="E6" i="14"/>
  <c r="F6" i="14"/>
  <c r="G6" i="14"/>
  <c r="H6" i="14"/>
  <c r="I6" i="14"/>
  <c r="J6" i="14"/>
  <c r="K6" i="14"/>
  <c r="L6" i="14"/>
  <c r="M6" i="14"/>
  <c r="N6" i="14"/>
  <c r="O6" i="14"/>
  <c r="P6" i="14"/>
  <c r="B7" i="14"/>
  <c r="C7" i="14"/>
  <c r="D7" i="14"/>
  <c r="E7" i="14"/>
  <c r="F7" i="14"/>
  <c r="G7" i="14"/>
  <c r="H7" i="14"/>
  <c r="I7" i="14"/>
  <c r="J7" i="14"/>
  <c r="K7" i="14"/>
  <c r="L7" i="14"/>
  <c r="M7" i="14"/>
  <c r="N7" i="14"/>
  <c r="O7" i="14"/>
  <c r="P7" i="14"/>
  <c r="B10" i="14"/>
  <c r="C10" i="14"/>
  <c r="D10" i="14"/>
  <c r="E10" i="14"/>
  <c r="F10" i="14"/>
  <c r="G10" i="14"/>
  <c r="H10" i="14"/>
  <c r="I10" i="14"/>
  <c r="J10" i="14"/>
  <c r="K10" i="14"/>
  <c r="L10" i="14"/>
  <c r="M10" i="14"/>
  <c r="N10" i="14"/>
  <c r="O10" i="14"/>
  <c r="P10" i="14"/>
  <c r="B11" i="14"/>
  <c r="C11" i="14"/>
  <c r="D11" i="14"/>
  <c r="E11" i="14"/>
  <c r="F11" i="14"/>
  <c r="G11" i="14"/>
  <c r="H11" i="14"/>
  <c r="I11" i="14"/>
  <c r="J11" i="14"/>
  <c r="K11" i="14"/>
  <c r="L11" i="14"/>
  <c r="M11" i="14"/>
  <c r="N11" i="14"/>
  <c r="O11" i="14"/>
  <c r="P11" i="14"/>
  <c r="O5" i="14"/>
  <c r="P5" i="14"/>
  <c r="C5" i="14"/>
  <c r="D5" i="14"/>
  <c r="E5" i="14"/>
  <c r="F5" i="14"/>
  <c r="G5" i="14"/>
  <c r="H5" i="14"/>
  <c r="I5" i="14"/>
  <c r="J5" i="14"/>
  <c r="K5" i="14"/>
  <c r="L5" i="14"/>
  <c r="M5" i="14"/>
  <c r="N5" i="14"/>
  <c r="B5" i="14"/>
  <c r="CB22" i="14"/>
  <c r="CA22" i="14"/>
  <c r="BZ22" i="14"/>
  <c r="BY22" i="14"/>
  <c r="BX22" i="14"/>
  <c r="BW22" i="14"/>
  <c r="BV22" i="14"/>
  <c r="BU22" i="14"/>
  <c r="BT22" i="14"/>
  <c r="BS22" i="14"/>
  <c r="BR22" i="14"/>
  <c r="BQ22" i="14"/>
  <c r="BP22" i="14"/>
  <c r="BO22" i="14"/>
  <c r="BN22" i="14"/>
  <c r="B14" i="13"/>
  <c r="C14" i="13"/>
  <c r="D14" i="13"/>
  <c r="E14" i="13"/>
  <c r="F14" i="13"/>
  <c r="G14" i="13"/>
  <c r="H14" i="13"/>
  <c r="I14" i="13"/>
  <c r="J14" i="13"/>
  <c r="K14" i="13"/>
  <c r="L14" i="13"/>
  <c r="M14" i="13"/>
  <c r="N14" i="13"/>
  <c r="B15" i="13"/>
  <c r="C15" i="13"/>
  <c r="D15" i="13"/>
  <c r="E15" i="13"/>
  <c r="F15" i="13"/>
  <c r="G15" i="13"/>
  <c r="H15" i="13"/>
  <c r="I15" i="13"/>
  <c r="J15" i="13"/>
  <c r="K15" i="13"/>
  <c r="L15" i="13"/>
  <c r="M15" i="13"/>
  <c r="N15" i="13"/>
  <c r="B16" i="13"/>
  <c r="C16" i="13"/>
  <c r="D16" i="13"/>
  <c r="E16" i="13"/>
  <c r="F16" i="13"/>
  <c r="G16" i="13"/>
  <c r="H16" i="13"/>
  <c r="I16" i="13"/>
  <c r="J16" i="13"/>
  <c r="K16" i="13"/>
  <c r="L16" i="13"/>
  <c r="M16" i="13"/>
  <c r="N16" i="13"/>
  <c r="B17" i="13"/>
  <c r="C17" i="13"/>
  <c r="D17" i="13"/>
  <c r="E17" i="13"/>
  <c r="F17" i="13"/>
  <c r="G17" i="13"/>
  <c r="H17" i="13"/>
  <c r="I17" i="13"/>
  <c r="J17" i="13"/>
  <c r="K17" i="13"/>
  <c r="L17" i="13"/>
  <c r="M17" i="13"/>
  <c r="N17" i="13"/>
  <c r="B18" i="13"/>
  <c r="C18" i="13"/>
  <c r="D18" i="13"/>
  <c r="E18" i="13"/>
  <c r="F18" i="13"/>
  <c r="G18" i="13"/>
  <c r="H18" i="13"/>
  <c r="I18" i="13"/>
  <c r="J18" i="13"/>
  <c r="K18" i="13"/>
  <c r="L18" i="13"/>
  <c r="M18" i="13"/>
  <c r="N18" i="13"/>
  <c r="B19" i="13"/>
  <c r="C19" i="13"/>
  <c r="D19" i="13"/>
  <c r="E19" i="13"/>
  <c r="F19" i="13"/>
  <c r="G19" i="13"/>
  <c r="H19" i="13"/>
  <c r="I19" i="13"/>
  <c r="J19" i="13"/>
  <c r="K19" i="13"/>
  <c r="L19" i="13"/>
  <c r="M19" i="13"/>
  <c r="N19" i="13"/>
  <c r="C13" i="13"/>
  <c r="D13" i="13"/>
  <c r="E13" i="13"/>
  <c r="F13" i="13"/>
  <c r="G13" i="13"/>
  <c r="H13" i="13"/>
  <c r="I13" i="13"/>
  <c r="J13" i="13"/>
  <c r="K13" i="13"/>
  <c r="L13" i="13"/>
  <c r="M13" i="13"/>
  <c r="N13" i="13"/>
  <c r="B25" i="13"/>
  <c r="B27" i="13" s="1"/>
  <c r="C25" i="13"/>
  <c r="C27" i="13" s="1"/>
  <c r="D25" i="13"/>
  <c r="D27" i="13" s="1"/>
  <c r="E25" i="13"/>
  <c r="E27" i="13" s="1"/>
  <c r="F25" i="13"/>
  <c r="F27" i="13" s="1"/>
  <c r="G25" i="13"/>
  <c r="H25" i="13"/>
  <c r="I25" i="13"/>
  <c r="J25" i="13"/>
  <c r="K25" i="13"/>
  <c r="L25" i="13"/>
  <c r="M25" i="13"/>
  <c r="N25" i="13"/>
  <c r="B28" i="13"/>
  <c r="C28" i="13"/>
  <c r="D28" i="13"/>
  <c r="E28" i="13"/>
  <c r="F28" i="13"/>
  <c r="G28" i="13"/>
  <c r="H28" i="13"/>
  <c r="I28" i="13"/>
  <c r="J28" i="13"/>
  <c r="K28" i="13"/>
  <c r="L28" i="13"/>
  <c r="M28" i="13"/>
  <c r="N28" i="13"/>
  <c r="C24" i="13"/>
  <c r="D24" i="13"/>
  <c r="E24" i="13"/>
  <c r="F24" i="13"/>
  <c r="G24" i="13"/>
  <c r="H24" i="13"/>
  <c r="I24" i="13"/>
  <c r="J24" i="13"/>
  <c r="K24" i="13"/>
  <c r="L24" i="13"/>
  <c r="M24" i="13"/>
  <c r="N24" i="13"/>
  <c r="B32" i="13"/>
  <c r="C32" i="13"/>
  <c r="D32" i="13"/>
  <c r="E32" i="13"/>
  <c r="F32" i="13"/>
  <c r="G32" i="13"/>
  <c r="H32" i="13"/>
  <c r="I32" i="13"/>
  <c r="J32" i="13"/>
  <c r="K32" i="13"/>
  <c r="L32" i="13"/>
  <c r="M32" i="13"/>
  <c r="N32" i="13"/>
  <c r="B35" i="13"/>
  <c r="C35" i="13"/>
  <c r="D35" i="13"/>
  <c r="E35" i="13"/>
  <c r="F35" i="13"/>
  <c r="G35" i="13"/>
  <c r="H35" i="13"/>
  <c r="I35" i="13"/>
  <c r="J35" i="13"/>
  <c r="K35" i="13"/>
  <c r="L35" i="13"/>
  <c r="M35" i="13"/>
  <c r="N35" i="13"/>
  <c r="C31" i="13"/>
  <c r="D31" i="13"/>
  <c r="E31" i="13"/>
  <c r="F31" i="13"/>
  <c r="G31" i="13"/>
  <c r="H31" i="13"/>
  <c r="I31" i="13"/>
  <c r="J31" i="13"/>
  <c r="K31" i="13"/>
  <c r="L31" i="13"/>
  <c r="M31" i="13"/>
  <c r="N31" i="13"/>
  <c r="B39" i="13"/>
  <c r="C39" i="13"/>
  <c r="D39" i="13"/>
  <c r="E39" i="13"/>
  <c r="F39" i="13"/>
  <c r="G39" i="13"/>
  <c r="H39" i="13"/>
  <c r="I39" i="13"/>
  <c r="J39" i="13"/>
  <c r="K39" i="13"/>
  <c r="L39" i="13"/>
  <c r="M39" i="13"/>
  <c r="N39" i="13"/>
  <c r="B40" i="13"/>
  <c r="C40" i="13"/>
  <c r="D40" i="13"/>
  <c r="E40" i="13"/>
  <c r="F40" i="13"/>
  <c r="G40" i="13"/>
  <c r="H40" i="13"/>
  <c r="I40" i="13"/>
  <c r="J40" i="13"/>
  <c r="K40" i="13"/>
  <c r="L40" i="13"/>
  <c r="M40" i="13"/>
  <c r="N40" i="13"/>
  <c r="B41" i="13"/>
  <c r="C41" i="13"/>
  <c r="D41" i="13"/>
  <c r="E41" i="13"/>
  <c r="F41" i="13"/>
  <c r="G41" i="13"/>
  <c r="H41" i="13"/>
  <c r="I41" i="13"/>
  <c r="J41" i="13"/>
  <c r="K41" i="13"/>
  <c r="L41" i="13"/>
  <c r="M41" i="13"/>
  <c r="N41" i="13"/>
  <c r="B42" i="13"/>
  <c r="C42" i="13"/>
  <c r="D42" i="13"/>
  <c r="E42" i="13"/>
  <c r="F42" i="13"/>
  <c r="G42" i="13"/>
  <c r="H42" i="13"/>
  <c r="I42" i="13"/>
  <c r="J42" i="13"/>
  <c r="K42" i="13"/>
  <c r="L42" i="13"/>
  <c r="M42" i="13"/>
  <c r="N42" i="13"/>
  <c r="C38" i="13"/>
  <c r="D38" i="13"/>
  <c r="E38" i="13"/>
  <c r="F38" i="13"/>
  <c r="G38" i="13"/>
  <c r="H38" i="13"/>
  <c r="I38" i="13"/>
  <c r="J38" i="13"/>
  <c r="K38" i="13"/>
  <c r="L38" i="13"/>
  <c r="M38" i="13"/>
  <c r="N38" i="13"/>
  <c r="B38" i="13"/>
  <c r="B31" i="13"/>
  <c r="B24" i="13"/>
  <c r="B13" i="13"/>
  <c r="B6" i="13"/>
  <c r="C6" i="13"/>
  <c r="D6" i="13"/>
  <c r="E6" i="13"/>
  <c r="F6" i="13"/>
  <c r="G6" i="13"/>
  <c r="H6" i="13"/>
  <c r="I6" i="13"/>
  <c r="J6" i="13"/>
  <c r="K6" i="13"/>
  <c r="L6" i="13"/>
  <c r="M6" i="13"/>
  <c r="N6" i="13"/>
  <c r="B7" i="13"/>
  <c r="C7" i="13"/>
  <c r="D7" i="13"/>
  <c r="E7" i="13"/>
  <c r="F7" i="13"/>
  <c r="G7" i="13"/>
  <c r="H7" i="13"/>
  <c r="I7" i="13"/>
  <c r="J7" i="13"/>
  <c r="K7" i="13"/>
  <c r="L7" i="13"/>
  <c r="M7" i="13"/>
  <c r="N7" i="13"/>
  <c r="B8" i="13"/>
  <c r="C8" i="13"/>
  <c r="D8" i="13"/>
  <c r="E8" i="13"/>
  <c r="F8" i="13"/>
  <c r="G8" i="13"/>
  <c r="H8" i="13"/>
  <c r="I8" i="13"/>
  <c r="J8" i="13"/>
  <c r="K8" i="13"/>
  <c r="L8" i="13"/>
  <c r="M8" i="13"/>
  <c r="N8" i="13"/>
  <c r="B9" i="13"/>
  <c r="C9" i="13"/>
  <c r="D9" i="13"/>
  <c r="E9" i="13"/>
  <c r="F9" i="13"/>
  <c r="G9" i="13"/>
  <c r="H9" i="13"/>
  <c r="I9" i="13"/>
  <c r="J9" i="13"/>
  <c r="K9" i="13"/>
  <c r="L9" i="13"/>
  <c r="M9" i="13"/>
  <c r="N9" i="13"/>
  <c r="B10" i="13"/>
  <c r="C10" i="13"/>
  <c r="D10" i="13"/>
  <c r="E10" i="13"/>
  <c r="F10" i="13"/>
  <c r="G10" i="13"/>
  <c r="H10" i="13"/>
  <c r="I10" i="13"/>
  <c r="J10" i="13"/>
  <c r="K10" i="13"/>
  <c r="L10" i="13"/>
  <c r="M10" i="13"/>
  <c r="N10" i="13"/>
  <c r="C5" i="13"/>
  <c r="D5" i="13"/>
  <c r="E5" i="13"/>
  <c r="F5" i="13"/>
  <c r="G5" i="13"/>
  <c r="H5" i="13"/>
  <c r="I5" i="13"/>
  <c r="J5" i="13"/>
  <c r="K5" i="13"/>
  <c r="L5" i="13"/>
  <c r="M5" i="13"/>
  <c r="N5" i="13"/>
  <c r="B5" i="13"/>
  <c r="P34" i="12"/>
  <c r="O34" i="12"/>
  <c r="N34" i="12"/>
  <c r="M34" i="12"/>
  <c r="L34" i="12"/>
  <c r="K34" i="12"/>
  <c r="J34" i="12"/>
  <c r="I34" i="12"/>
  <c r="H34" i="12"/>
  <c r="G34" i="12"/>
  <c r="F34" i="12"/>
  <c r="E34" i="12"/>
  <c r="D34" i="12"/>
  <c r="C34" i="12"/>
  <c r="B34" i="12"/>
  <c r="P33" i="12"/>
  <c r="O33" i="12"/>
  <c r="N33" i="12"/>
  <c r="M33" i="12"/>
  <c r="L33" i="12"/>
  <c r="K33" i="12"/>
  <c r="J33" i="12"/>
  <c r="I33" i="12"/>
  <c r="H33" i="12"/>
  <c r="G33" i="12"/>
  <c r="F33" i="12"/>
  <c r="E33" i="12"/>
  <c r="D33" i="12"/>
  <c r="C33" i="12"/>
  <c r="B33" i="12"/>
  <c r="P32" i="12"/>
  <c r="O32" i="12"/>
  <c r="N32" i="12"/>
  <c r="M32" i="12"/>
  <c r="L32" i="12"/>
  <c r="K32" i="12"/>
  <c r="J32" i="12"/>
  <c r="I32" i="12"/>
  <c r="H32" i="12"/>
  <c r="G32" i="12"/>
  <c r="F32" i="12"/>
  <c r="E32" i="12"/>
  <c r="D32" i="12"/>
  <c r="C32" i="12"/>
  <c r="B32" i="12"/>
  <c r="P31" i="12"/>
  <c r="O31" i="12"/>
  <c r="N31" i="12"/>
  <c r="M31" i="12"/>
  <c r="L31" i="12"/>
  <c r="K31" i="12"/>
  <c r="J31" i="12"/>
  <c r="I31" i="12"/>
  <c r="H31" i="12"/>
  <c r="G31" i="12"/>
  <c r="F31" i="12"/>
  <c r="E31" i="12"/>
  <c r="D31" i="12"/>
  <c r="C31" i="12"/>
  <c r="B31" i="12"/>
  <c r="P30" i="12"/>
  <c r="O30" i="12"/>
  <c r="N30" i="12"/>
  <c r="M30" i="12"/>
  <c r="L30" i="12"/>
  <c r="K30" i="12"/>
  <c r="J30" i="12"/>
  <c r="I30" i="12"/>
  <c r="H30" i="12"/>
  <c r="G30" i="12"/>
  <c r="F30" i="12"/>
  <c r="E30" i="12"/>
  <c r="D30" i="12"/>
  <c r="C30" i="12"/>
  <c r="B30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C29" i="12"/>
  <c r="B29" i="12"/>
  <c r="P28" i="12"/>
  <c r="O28" i="12"/>
  <c r="N28" i="12"/>
  <c r="M28" i="12"/>
  <c r="L28" i="12"/>
  <c r="K28" i="12"/>
  <c r="J28" i="12"/>
  <c r="I28" i="12"/>
  <c r="H28" i="12"/>
  <c r="G28" i="12"/>
  <c r="F28" i="12"/>
  <c r="E28" i="12"/>
  <c r="D28" i="12"/>
  <c r="C28" i="12"/>
  <c r="B28" i="12"/>
  <c r="P27" i="12"/>
  <c r="O27" i="12"/>
  <c r="N27" i="12"/>
  <c r="M27" i="12"/>
  <c r="L27" i="12"/>
  <c r="K27" i="12"/>
  <c r="J27" i="12"/>
  <c r="I27" i="12"/>
  <c r="H27" i="12"/>
  <c r="G27" i="12"/>
  <c r="F27" i="12"/>
  <c r="E27" i="12"/>
  <c r="D27" i="12"/>
  <c r="C27" i="12"/>
  <c r="B27" i="12"/>
  <c r="P26" i="12"/>
  <c r="O26" i="12"/>
  <c r="N26" i="12"/>
  <c r="M26" i="12"/>
  <c r="L26" i="12"/>
  <c r="K26" i="12"/>
  <c r="J26" i="12"/>
  <c r="I26" i="12"/>
  <c r="H26" i="12"/>
  <c r="G26" i="12"/>
  <c r="F26" i="12"/>
  <c r="E26" i="12"/>
  <c r="D26" i="12"/>
  <c r="C26" i="12"/>
  <c r="B26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C25" i="12"/>
  <c r="B25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D24" i="12"/>
  <c r="C24" i="12"/>
  <c r="B24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C23" i="12"/>
  <c r="B23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C22" i="12"/>
  <c r="B22" i="12"/>
  <c r="P21" i="12"/>
  <c r="O21" i="12"/>
  <c r="N21" i="12"/>
  <c r="M21" i="12"/>
  <c r="L21" i="12"/>
  <c r="K21" i="12"/>
  <c r="J21" i="12"/>
  <c r="I21" i="12"/>
  <c r="H21" i="12"/>
  <c r="G21" i="12"/>
  <c r="F21" i="12"/>
  <c r="E21" i="12"/>
  <c r="D21" i="12"/>
  <c r="C21" i="12"/>
  <c r="B21" i="12"/>
  <c r="B6" i="12"/>
  <c r="C6" i="12"/>
  <c r="D6" i="12"/>
  <c r="E6" i="12"/>
  <c r="F6" i="12"/>
  <c r="G6" i="12"/>
  <c r="H6" i="12"/>
  <c r="I6" i="12"/>
  <c r="J6" i="12"/>
  <c r="K6" i="12"/>
  <c r="L6" i="12"/>
  <c r="M6" i="12"/>
  <c r="N6" i="12"/>
  <c r="O6" i="12"/>
  <c r="P6" i="12"/>
  <c r="B7" i="12"/>
  <c r="C7" i="12"/>
  <c r="D7" i="12"/>
  <c r="E7" i="12"/>
  <c r="F7" i="12"/>
  <c r="G7" i="12"/>
  <c r="H7" i="12"/>
  <c r="I7" i="12"/>
  <c r="J7" i="12"/>
  <c r="K7" i="12"/>
  <c r="L7" i="12"/>
  <c r="M7" i="12"/>
  <c r="N7" i="12"/>
  <c r="O7" i="12"/>
  <c r="P7" i="12"/>
  <c r="B8" i="12"/>
  <c r="C8" i="12"/>
  <c r="D8" i="12"/>
  <c r="E8" i="12"/>
  <c r="F8" i="12"/>
  <c r="G8" i="12"/>
  <c r="H8" i="12"/>
  <c r="I8" i="12"/>
  <c r="J8" i="12"/>
  <c r="K8" i="12"/>
  <c r="L8" i="12"/>
  <c r="M8" i="12"/>
  <c r="N8" i="12"/>
  <c r="O8" i="12"/>
  <c r="P8" i="12"/>
  <c r="B9" i="12"/>
  <c r="C9" i="12"/>
  <c r="D9" i="12"/>
  <c r="E9" i="12"/>
  <c r="F9" i="12"/>
  <c r="G9" i="12"/>
  <c r="H9" i="12"/>
  <c r="I9" i="12"/>
  <c r="J9" i="12"/>
  <c r="K9" i="12"/>
  <c r="L9" i="12"/>
  <c r="M9" i="12"/>
  <c r="N9" i="12"/>
  <c r="O9" i="12"/>
  <c r="P9" i="12"/>
  <c r="B10" i="12"/>
  <c r="C10" i="12"/>
  <c r="D10" i="12"/>
  <c r="E10" i="12"/>
  <c r="F10" i="12"/>
  <c r="G10" i="12"/>
  <c r="H10" i="12"/>
  <c r="I10" i="12"/>
  <c r="J10" i="12"/>
  <c r="K10" i="12"/>
  <c r="L10" i="12"/>
  <c r="M10" i="12"/>
  <c r="N10" i="12"/>
  <c r="O10" i="12"/>
  <c r="P10" i="12"/>
  <c r="B11" i="12"/>
  <c r="C11" i="12"/>
  <c r="D11" i="12"/>
  <c r="E11" i="12"/>
  <c r="F11" i="12"/>
  <c r="G11" i="12"/>
  <c r="H11" i="12"/>
  <c r="I11" i="12"/>
  <c r="J11" i="12"/>
  <c r="K11" i="12"/>
  <c r="L11" i="12"/>
  <c r="M11" i="12"/>
  <c r="N11" i="12"/>
  <c r="O11" i="12"/>
  <c r="P11" i="12"/>
  <c r="B12" i="12"/>
  <c r="C12" i="12"/>
  <c r="D12" i="12"/>
  <c r="E12" i="12"/>
  <c r="F12" i="12"/>
  <c r="G12" i="12"/>
  <c r="H12" i="12"/>
  <c r="I12" i="12"/>
  <c r="J12" i="12"/>
  <c r="K12" i="12"/>
  <c r="L12" i="12"/>
  <c r="M12" i="12"/>
  <c r="N12" i="12"/>
  <c r="O12" i="12"/>
  <c r="P12" i="12"/>
  <c r="B13" i="12"/>
  <c r="C13" i="12"/>
  <c r="D13" i="12"/>
  <c r="E13" i="12"/>
  <c r="F13" i="12"/>
  <c r="G13" i="12"/>
  <c r="H13" i="12"/>
  <c r="I13" i="12"/>
  <c r="J13" i="12"/>
  <c r="K13" i="12"/>
  <c r="L13" i="12"/>
  <c r="M13" i="12"/>
  <c r="N13" i="12"/>
  <c r="O13" i="12"/>
  <c r="P13" i="12"/>
  <c r="B14" i="12"/>
  <c r="C14" i="12"/>
  <c r="D14" i="12"/>
  <c r="E14" i="12"/>
  <c r="F14" i="12"/>
  <c r="G14" i="12"/>
  <c r="H14" i="12"/>
  <c r="I14" i="12"/>
  <c r="J14" i="12"/>
  <c r="K14" i="12"/>
  <c r="L14" i="12"/>
  <c r="M14" i="12"/>
  <c r="N14" i="12"/>
  <c r="O14" i="12"/>
  <c r="P14" i="12"/>
  <c r="B15" i="12"/>
  <c r="C15" i="12"/>
  <c r="D15" i="12"/>
  <c r="E15" i="12"/>
  <c r="F15" i="12"/>
  <c r="G15" i="12"/>
  <c r="H15" i="12"/>
  <c r="I15" i="12"/>
  <c r="J15" i="12"/>
  <c r="K15" i="12"/>
  <c r="L15" i="12"/>
  <c r="M15" i="12"/>
  <c r="N15" i="12"/>
  <c r="O15" i="12"/>
  <c r="P15" i="12"/>
  <c r="B16" i="12"/>
  <c r="C16" i="12"/>
  <c r="D16" i="12"/>
  <c r="E16" i="12"/>
  <c r="F16" i="12"/>
  <c r="G16" i="12"/>
  <c r="H16" i="12"/>
  <c r="I16" i="12"/>
  <c r="J16" i="12"/>
  <c r="K16" i="12"/>
  <c r="L16" i="12"/>
  <c r="M16" i="12"/>
  <c r="N16" i="12"/>
  <c r="O16" i="12"/>
  <c r="P16" i="12"/>
  <c r="B17" i="12"/>
  <c r="C17" i="12"/>
  <c r="D17" i="12"/>
  <c r="E17" i="12"/>
  <c r="F17" i="12"/>
  <c r="G17" i="12"/>
  <c r="H17" i="12"/>
  <c r="I17" i="12"/>
  <c r="J17" i="12"/>
  <c r="K17" i="12"/>
  <c r="L17" i="12"/>
  <c r="M17" i="12"/>
  <c r="N17" i="12"/>
  <c r="O17" i="12"/>
  <c r="P17" i="12"/>
  <c r="B18" i="12"/>
  <c r="C18" i="12"/>
  <c r="D18" i="12"/>
  <c r="E18" i="12"/>
  <c r="F18" i="12"/>
  <c r="G18" i="12"/>
  <c r="H18" i="12"/>
  <c r="I18" i="12"/>
  <c r="J18" i="12"/>
  <c r="K18" i="12"/>
  <c r="L18" i="12"/>
  <c r="M18" i="12"/>
  <c r="N18" i="12"/>
  <c r="O18" i="12"/>
  <c r="P18" i="12"/>
  <c r="C5" i="12"/>
  <c r="D5" i="12"/>
  <c r="E5" i="12"/>
  <c r="F5" i="12"/>
  <c r="G5" i="12"/>
  <c r="H5" i="12"/>
  <c r="I5" i="12"/>
  <c r="J5" i="12"/>
  <c r="K5" i="12"/>
  <c r="L5" i="12"/>
  <c r="M5" i="12"/>
  <c r="N5" i="12"/>
  <c r="O5" i="12"/>
  <c r="P5" i="12"/>
  <c r="B5" i="12"/>
  <c r="B12" i="11"/>
  <c r="C12" i="11"/>
  <c r="D12" i="11"/>
  <c r="E12" i="11"/>
  <c r="F12" i="11"/>
  <c r="G12" i="11"/>
  <c r="H12" i="11"/>
  <c r="I12" i="11"/>
  <c r="J12" i="11"/>
  <c r="K12" i="11"/>
  <c r="L12" i="11"/>
  <c r="M12" i="11"/>
  <c r="N12" i="11"/>
  <c r="O12" i="11"/>
  <c r="P12" i="11"/>
  <c r="B13" i="11"/>
  <c r="C13" i="11"/>
  <c r="D13" i="11"/>
  <c r="E13" i="11"/>
  <c r="F13" i="11"/>
  <c r="G13" i="11"/>
  <c r="H13" i="11"/>
  <c r="I13" i="11"/>
  <c r="J13" i="11"/>
  <c r="K13" i="11"/>
  <c r="L13" i="11"/>
  <c r="M13" i="11"/>
  <c r="N13" i="11"/>
  <c r="O13" i="11"/>
  <c r="P13" i="11"/>
  <c r="B14" i="11"/>
  <c r="C14" i="11"/>
  <c r="D14" i="11"/>
  <c r="E14" i="11"/>
  <c r="F14" i="11"/>
  <c r="G14" i="11"/>
  <c r="H14" i="11"/>
  <c r="I14" i="11"/>
  <c r="J14" i="11"/>
  <c r="K14" i="11"/>
  <c r="L14" i="11"/>
  <c r="M14" i="11"/>
  <c r="N14" i="11"/>
  <c r="O14" i="11"/>
  <c r="P14" i="11"/>
  <c r="C11" i="11"/>
  <c r="D11" i="11"/>
  <c r="E11" i="11"/>
  <c r="F11" i="11"/>
  <c r="G11" i="11"/>
  <c r="H11" i="11"/>
  <c r="I11" i="11"/>
  <c r="J11" i="11"/>
  <c r="K11" i="11"/>
  <c r="L11" i="11"/>
  <c r="M11" i="11"/>
  <c r="N11" i="11"/>
  <c r="O11" i="11"/>
  <c r="P11" i="11"/>
  <c r="B11" i="11"/>
  <c r="BO14" i="11"/>
  <c r="BP14" i="11"/>
  <c r="BQ14" i="11"/>
  <c r="BR14" i="11"/>
  <c r="BS14" i="11"/>
  <c r="BT14" i="11"/>
  <c r="BU14" i="11"/>
  <c r="BV14" i="11"/>
  <c r="BW14" i="11"/>
  <c r="BX14" i="11"/>
  <c r="BY14" i="11"/>
  <c r="BZ14" i="11"/>
  <c r="CA14" i="11"/>
  <c r="CB14" i="11"/>
  <c r="BN14" i="11"/>
  <c r="B18" i="11"/>
  <c r="C18" i="11"/>
  <c r="D18" i="11"/>
  <c r="E18" i="11"/>
  <c r="F18" i="11"/>
  <c r="G18" i="11"/>
  <c r="H18" i="11"/>
  <c r="I18" i="11"/>
  <c r="J18" i="11"/>
  <c r="K18" i="11"/>
  <c r="L18" i="11"/>
  <c r="M18" i="11"/>
  <c r="N18" i="11"/>
  <c r="O18" i="11"/>
  <c r="P18" i="11"/>
  <c r="B19" i="11"/>
  <c r="C19" i="11"/>
  <c r="D19" i="11"/>
  <c r="E19" i="11"/>
  <c r="F19" i="11"/>
  <c r="G19" i="11"/>
  <c r="H19" i="11"/>
  <c r="I19" i="11"/>
  <c r="J19" i="11"/>
  <c r="K19" i="11"/>
  <c r="L19" i="11"/>
  <c r="M19" i="11"/>
  <c r="N19" i="11"/>
  <c r="O19" i="11"/>
  <c r="P19" i="11"/>
  <c r="B20" i="11"/>
  <c r="C20" i="11"/>
  <c r="D20" i="11"/>
  <c r="E20" i="11"/>
  <c r="F20" i="11"/>
  <c r="G20" i="11"/>
  <c r="H20" i="11"/>
  <c r="I20" i="11"/>
  <c r="J20" i="11"/>
  <c r="K20" i="11"/>
  <c r="L20" i="11"/>
  <c r="M20" i="11"/>
  <c r="N20" i="11"/>
  <c r="O20" i="11"/>
  <c r="P20" i="11"/>
  <c r="C17" i="11"/>
  <c r="D17" i="11"/>
  <c r="E17" i="11"/>
  <c r="F17" i="11"/>
  <c r="G17" i="11"/>
  <c r="H17" i="11"/>
  <c r="I17" i="11"/>
  <c r="J17" i="11"/>
  <c r="K17" i="11"/>
  <c r="L17" i="11"/>
  <c r="M17" i="11"/>
  <c r="N17" i="11"/>
  <c r="O17" i="11"/>
  <c r="P17" i="11"/>
  <c r="B17" i="11"/>
  <c r="B6" i="11"/>
  <c r="C6" i="11"/>
  <c r="D6" i="11"/>
  <c r="E6" i="11"/>
  <c r="F6" i="11"/>
  <c r="G6" i="11"/>
  <c r="H6" i="11"/>
  <c r="I6" i="11"/>
  <c r="J6" i="11"/>
  <c r="K6" i="11"/>
  <c r="L6" i="11"/>
  <c r="M6" i="11"/>
  <c r="N6" i="11"/>
  <c r="O6" i="11"/>
  <c r="P6" i="11"/>
  <c r="B7" i="11"/>
  <c r="B9" i="11" s="1"/>
  <c r="C7" i="11"/>
  <c r="C9" i="11" s="1"/>
  <c r="D7" i="11"/>
  <c r="D9" i="11" s="1"/>
  <c r="E7" i="11"/>
  <c r="E9" i="11" s="1"/>
  <c r="F7" i="11"/>
  <c r="F9" i="11" s="1"/>
  <c r="G7" i="11"/>
  <c r="H7" i="11"/>
  <c r="I7" i="11"/>
  <c r="J7" i="11"/>
  <c r="K7" i="11"/>
  <c r="L7" i="11"/>
  <c r="M7" i="11"/>
  <c r="N7" i="11"/>
  <c r="O7" i="11"/>
  <c r="P7" i="11"/>
  <c r="C5" i="11"/>
  <c r="D5" i="11"/>
  <c r="E5" i="11"/>
  <c r="F5" i="11"/>
  <c r="G5" i="11"/>
  <c r="H5" i="11"/>
  <c r="I5" i="11"/>
  <c r="J5" i="11"/>
  <c r="K5" i="11"/>
  <c r="L5" i="11"/>
  <c r="M5" i="11"/>
  <c r="N5" i="11"/>
  <c r="O5" i="11"/>
  <c r="P5" i="11"/>
  <c r="B5" i="11"/>
  <c r="G29" i="10"/>
  <c r="F29" i="10"/>
  <c r="E29" i="10"/>
  <c r="D29" i="10"/>
  <c r="C29" i="10"/>
  <c r="B29" i="10"/>
  <c r="G28" i="10"/>
  <c r="F28" i="10"/>
  <c r="E28" i="10"/>
  <c r="D28" i="10"/>
  <c r="C28" i="10"/>
  <c r="B28" i="10"/>
  <c r="G27" i="10"/>
  <c r="F27" i="10"/>
  <c r="E27" i="10"/>
  <c r="D27" i="10"/>
  <c r="C27" i="10"/>
  <c r="B27" i="10"/>
  <c r="G24" i="10"/>
  <c r="F24" i="10"/>
  <c r="E24" i="10"/>
  <c r="D24" i="10"/>
  <c r="C24" i="10"/>
  <c r="B24" i="10"/>
  <c r="G23" i="10"/>
  <c r="F23" i="10"/>
  <c r="E23" i="10"/>
  <c r="D23" i="10"/>
  <c r="C23" i="10"/>
  <c r="B23" i="10"/>
  <c r="G22" i="10"/>
  <c r="F22" i="10"/>
  <c r="E22" i="10"/>
  <c r="D22" i="10"/>
  <c r="C22" i="10"/>
  <c r="B22" i="10"/>
  <c r="G19" i="10"/>
  <c r="F19" i="10"/>
  <c r="E19" i="10"/>
  <c r="D19" i="10"/>
  <c r="C19" i="10"/>
  <c r="B19" i="10"/>
  <c r="G18" i="10"/>
  <c r="F18" i="10"/>
  <c r="E18" i="10"/>
  <c r="D18" i="10"/>
  <c r="C18" i="10"/>
  <c r="B18" i="10"/>
  <c r="G17" i="10"/>
  <c r="F17" i="10"/>
  <c r="E17" i="10"/>
  <c r="D17" i="10"/>
  <c r="C17" i="10"/>
  <c r="B17" i="10"/>
  <c r="G14" i="10"/>
  <c r="F14" i="10"/>
  <c r="E14" i="10"/>
  <c r="D14" i="10"/>
  <c r="C14" i="10"/>
  <c r="B14" i="10"/>
  <c r="G13" i="10"/>
  <c r="F13" i="10"/>
  <c r="E13" i="10"/>
  <c r="D13" i="10"/>
  <c r="C13" i="10"/>
  <c r="B13" i="10"/>
  <c r="G12" i="10"/>
  <c r="F12" i="10"/>
  <c r="E12" i="10"/>
  <c r="D12" i="10"/>
  <c r="C12" i="10"/>
  <c r="B12" i="10"/>
  <c r="C4" i="10"/>
  <c r="D4" i="10"/>
  <c r="E4" i="10"/>
  <c r="F4" i="10"/>
  <c r="G4" i="10"/>
  <c r="C5" i="10"/>
  <c r="D5" i="10"/>
  <c r="E5" i="10"/>
  <c r="F5" i="10"/>
  <c r="G5" i="10"/>
  <c r="C6" i="10"/>
  <c r="D6" i="10"/>
  <c r="E6" i="10"/>
  <c r="F6" i="10"/>
  <c r="G6" i="10"/>
  <c r="B5" i="10"/>
  <c r="B6" i="10"/>
  <c r="B4" i="10"/>
  <c r="P43" i="6"/>
  <c r="O43" i="6"/>
  <c r="N43" i="6"/>
  <c r="M43" i="6"/>
  <c r="L43" i="6"/>
  <c r="K43" i="6"/>
  <c r="J43" i="6"/>
  <c r="I43" i="6"/>
  <c r="H43" i="6"/>
  <c r="G43" i="6"/>
  <c r="F43" i="6"/>
  <c r="E43" i="6"/>
  <c r="D43" i="6"/>
  <c r="C43" i="6"/>
  <c r="B43" i="6"/>
  <c r="P42" i="6"/>
  <c r="O42" i="6"/>
  <c r="N42" i="6"/>
  <c r="M42" i="6"/>
  <c r="L42" i="6"/>
  <c r="K42" i="6"/>
  <c r="J42" i="6"/>
  <c r="I42" i="6"/>
  <c r="H42" i="6"/>
  <c r="G42" i="6"/>
  <c r="F42" i="6"/>
  <c r="E42" i="6"/>
  <c r="D42" i="6"/>
  <c r="C42" i="6"/>
  <c r="B42" i="6"/>
  <c r="P41" i="6"/>
  <c r="O41" i="6"/>
  <c r="N41" i="6"/>
  <c r="M41" i="6"/>
  <c r="L41" i="6"/>
  <c r="K41" i="6"/>
  <c r="J41" i="6"/>
  <c r="I41" i="6"/>
  <c r="H41" i="6"/>
  <c r="G41" i="6"/>
  <c r="F41" i="6"/>
  <c r="E41" i="6"/>
  <c r="D41" i="6"/>
  <c r="C41" i="6"/>
  <c r="B41" i="6"/>
  <c r="P40" i="6"/>
  <c r="O40" i="6"/>
  <c r="N40" i="6"/>
  <c r="M40" i="6"/>
  <c r="L40" i="6"/>
  <c r="K40" i="6"/>
  <c r="J40" i="6"/>
  <c r="I40" i="6"/>
  <c r="H40" i="6"/>
  <c r="G40" i="6"/>
  <c r="F40" i="6"/>
  <c r="E40" i="6"/>
  <c r="D40" i="6"/>
  <c r="C40" i="6"/>
  <c r="B40" i="6"/>
  <c r="P39" i="6"/>
  <c r="O39" i="6"/>
  <c r="N39" i="6"/>
  <c r="M39" i="6"/>
  <c r="L39" i="6"/>
  <c r="K39" i="6"/>
  <c r="J39" i="6"/>
  <c r="I39" i="6"/>
  <c r="H39" i="6"/>
  <c r="G39" i="6"/>
  <c r="F39" i="6"/>
  <c r="E39" i="6"/>
  <c r="D39" i="6"/>
  <c r="C39" i="6"/>
  <c r="B39" i="6"/>
  <c r="P38" i="6"/>
  <c r="O38" i="6"/>
  <c r="N38" i="6"/>
  <c r="M38" i="6"/>
  <c r="L38" i="6"/>
  <c r="K38" i="6"/>
  <c r="J38" i="6"/>
  <c r="I38" i="6"/>
  <c r="H38" i="6"/>
  <c r="G38" i="6"/>
  <c r="F38" i="6"/>
  <c r="E38" i="6"/>
  <c r="D38" i="6"/>
  <c r="C38" i="6"/>
  <c r="B38" i="6"/>
  <c r="P37" i="6"/>
  <c r="O37" i="6"/>
  <c r="N37" i="6"/>
  <c r="M37" i="6"/>
  <c r="L37" i="6"/>
  <c r="K37" i="6"/>
  <c r="J37" i="6"/>
  <c r="I37" i="6"/>
  <c r="H37" i="6"/>
  <c r="G37" i="6"/>
  <c r="F37" i="6"/>
  <c r="E37" i="6"/>
  <c r="D37" i="6"/>
  <c r="C37" i="6"/>
  <c r="B37" i="6"/>
  <c r="P36" i="6"/>
  <c r="O36" i="6"/>
  <c r="N36" i="6"/>
  <c r="M36" i="6"/>
  <c r="L36" i="6"/>
  <c r="K36" i="6"/>
  <c r="J36" i="6"/>
  <c r="I36" i="6"/>
  <c r="H36" i="6"/>
  <c r="G36" i="6"/>
  <c r="F36" i="6"/>
  <c r="E36" i="6"/>
  <c r="D36" i="6"/>
  <c r="C36" i="6"/>
  <c r="B36" i="6"/>
  <c r="P35" i="6"/>
  <c r="O35" i="6"/>
  <c r="N35" i="6"/>
  <c r="M35" i="6"/>
  <c r="L35" i="6"/>
  <c r="K35" i="6"/>
  <c r="J35" i="6"/>
  <c r="I35" i="6"/>
  <c r="H35" i="6"/>
  <c r="G35" i="6"/>
  <c r="F35" i="6"/>
  <c r="E35" i="6"/>
  <c r="D35" i="6"/>
  <c r="C35" i="6"/>
  <c r="B35" i="6"/>
  <c r="P34" i="6"/>
  <c r="O34" i="6"/>
  <c r="N34" i="6"/>
  <c r="M34" i="6"/>
  <c r="L34" i="6"/>
  <c r="K34" i="6"/>
  <c r="J34" i="6"/>
  <c r="I34" i="6"/>
  <c r="H34" i="6"/>
  <c r="G34" i="6"/>
  <c r="F34" i="6"/>
  <c r="E34" i="6"/>
  <c r="D34" i="6"/>
  <c r="C34" i="6"/>
  <c r="B34" i="6"/>
  <c r="P33" i="6"/>
  <c r="O33" i="6"/>
  <c r="N33" i="6"/>
  <c r="M33" i="6"/>
  <c r="L33" i="6"/>
  <c r="K33" i="6"/>
  <c r="J33" i="6"/>
  <c r="I33" i="6"/>
  <c r="H33" i="6"/>
  <c r="G33" i="6"/>
  <c r="F33" i="6"/>
  <c r="E33" i="6"/>
  <c r="D33" i="6"/>
  <c r="C33" i="6"/>
  <c r="B33" i="6"/>
  <c r="P32" i="6"/>
  <c r="O32" i="6"/>
  <c r="N32" i="6"/>
  <c r="M32" i="6"/>
  <c r="L32" i="6"/>
  <c r="K32" i="6"/>
  <c r="J32" i="6"/>
  <c r="I32" i="6"/>
  <c r="H32" i="6"/>
  <c r="G32" i="6"/>
  <c r="F32" i="6"/>
  <c r="E32" i="6"/>
  <c r="D32" i="6"/>
  <c r="C32" i="6"/>
  <c r="B32" i="6"/>
  <c r="P31" i="6"/>
  <c r="O31" i="6"/>
  <c r="N31" i="6"/>
  <c r="M31" i="6"/>
  <c r="L31" i="6"/>
  <c r="K31" i="6"/>
  <c r="J31" i="6"/>
  <c r="I31" i="6"/>
  <c r="H31" i="6"/>
  <c r="G31" i="6"/>
  <c r="F31" i="6"/>
  <c r="E31" i="6"/>
  <c r="D31" i="6"/>
  <c r="C31" i="6"/>
  <c r="B31" i="6"/>
  <c r="P30" i="6"/>
  <c r="O30" i="6"/>
  <c r="N30" i="6"/>
  <c r="M30" i="6"/>
  <c r="L30" i="6"/>
  <c r="K30" i="6"/>
  <c r="J30" i="6"/>
  <c r="I30" i="6"/>
  <c r="H30" i="6"/>
  <c r="G30" i="6"/>
  <c r="F30" i="6"/>
  <c r="E30" i="6"/>
  <c r="D30" i="6"/>
  <c r="C30" i="6"/>
  <c r="B30" i="6"/>
  <c r="P29" i="6"/>
  <c r="O29" i="6"/>
  <c r="N29" i="6"/>
  <c r="M29" i="6"/>
  <c r="L29" i="6"/>
  <c r="K29" i="6"/>
  <c r="J29" i="6"/>
  <c r="I29" i="6"/>
  <c r="H29" i="6"/>
  <c r="G29" i="6"/>
  <c r="F29" i="6"/>
  <c r="E29" i="6"/>
  <c r="D29" i="6"/>
  <c r="C29" i="6"/>
  <c r="B29" i="6"/>
  <c r="B12" i="6"/>
  <c r="C12" i="6"/>
  <c r="D12" i="6"/>
  <c r="E12" i="6"/>
  <c r="F12" i="6"/>
  <c r="G12" i="6"/>
  <c r="H12" i="6"/>
  <c r="I12" i="6"/>
  <c r="J12" i="6"/>
  <c r="K12" i="6"/>
  <c r="L12" i="6"/>
  <c r="M12" i="6"/>
  <c r="N12" i="6"/>
  <c r="O12" i="6"/>
  <c r="P12" i="6"/>
  <c r="B13" i="6"/>
  <c r="C13" i="6"/>
  <c r="D13" i="6"/>
  <c r="E13" i="6"/>
  <c r="F13" i="6"/>
  <c r="G13" i="6"/>
  <c r="H13" i="6"/>
  <c r="I13" i="6"/>
  <c r="J13" i="6"/>
  <c r="K13" i="6"/>
  <c r="L13" i="6"/>
  <c r="M13" i="6"/>
  <c r="N13" i="6"/>
  <c r="O13" i="6"/>
  <c r="P13" i="6"/>
  <c r="B14" i="6"/>
  <c r="C14" i="6"/>
  <c r="D14" i="6"/>
  <c r="E14" i="6"/>
  <c r="F14" i="6"/>
  <c r="G14" i="6"/>
  <c r="H14" i="6"/>
  <c r="I14" i="6"/>
  <c r="J14" i="6"/>
  <c r="K14" i="6"/>
  <c r="L14" i="6"/>
  <c r="M14" i="6"/>
  <c r="N14" i="6"/>
  <c r="O14" i="6"/>
  <c r="P14" i="6"/>
  <c r="B15" i="6"/>
  <c r="C15" i="6"/>
  <c r="D15" i="6"/>
  <c r="E15" i="6"/>
  <c r="F15" i="6"/>
  <c r="G15" i="6"/>
  <c r="H15" i="6"/>
  <c r="I15" i="6"/>
  <c r="J15" i="6"/>
  <c r="K15" i="6"/>
  <c r="L15" i="6"/>
  <c r="M15" i="6"/>
  <c r="N15" i="6"/>
  <c r="O15" i="6"/>
  <c r="P15" i="6"/>
  <c r="B16" i="6"/>
  <c r="C16" i="6"/>
  <c r="D16" i="6"/>
  <c r="E16" i="6"/>
  <c r="F16" i="6"/>
  <c r="G16" i="6"/>
  <c r="H16" i="6"/>
  <c r="I16" i="6"/>
  <c r="J16" i="6"/>
  <c r="K16" i="6"/>
  <c r="L16" i="6"/>
  <c r="M16" i="6"/>
  <c r="N16" i="6"/>
  <c r="O16" i="6"/>
  <c r="P16" i="6"/>
  <c r="B17" i="6"/>
  <c r="C17" i="6"/>
  <c r="D17" i="6"/>
  <c r="E17" i="6"/>
  <c r="F17" i="6"/>
  <c r="G17" i="6"/>
  <c r="H17" i="6"/>
  <c r="I17" i="6"/>
  <c r="J17" i="6"/>
  <c r="K17" i="6"/>
  <c r="L17" i="6"/>
  <c r="M17" i="6"/>
  <c r="N17" i="6"/>
  <c r="O17" i="6"/>
  <c r="P17" i="6"/>
  <c r="B18" i="6"/>
  <c r="C18" i="6"/>
  <c r="D18" i="6"/>
  <c r="E18" i="6"/>
  <c r="F18" i="6"/>
  <c r="G18" i="6"/>
  <c r="H18" i="6"/>
  <c r="I18" i="6"/>
  <c r="J18" i="6"/>
  <c r="K18" i="6"/>
  <c r="L18" i="6"/>
  <c r="M18" i="6"/>
  <c r="N18" i="6"/>
  <c r="O18" i="6"/>
  <c r="P18" i="6"/>
  <c r="B19" i="6"/>
  <c r="C19" i="6"/>
  <c r="D19" i="6"/>
  <c r="E19" i="6"/>
  <c r="F19" i="6"/>
  <c r="G19" i="6"/>
  <c r="H19" i="6"/>
  <c r="I19" i="6"/>
  <c r="J19" i="6"/>
  <c r="K19" i="6"/>
  <c r="L19" i="6"/>
  <c r="M19" i="6"/>
  <c r="N19" i="6"/>
  <c r="O19" i="6"/>
  <c r="P19" i="6"/>
  <c r="B20" i="6"/>
  <c r="C20" i="6"/>
  <c r="D20" i="6"/>
  <c r="E20" i="6"/>
  <c r="F20" i="6"/>
  <c r="G20" i="6"/>
  <c r="H20" i="6"/>
  <c r="I20" i="6"/>
  <c r="J20" i="6"/>
  <c r="K20" i="6"/>
  <c r="L20" i="6"/>
  <c r="M20" i="6"/>
  <c r="N20" i="6"/>
  <c r="O20" i="6"/>
  <c r="P20" i="6"/>
  <c r="B21" i="6"/>
  <c r="C21" i="6"/>
  <c r="D21" i="6"/>
  <c r="E21" i="6"/>
  <c r="F21" i="6"/>
  <c r="G21" i="6"/>
  <c r="H21" i="6"/>
  <c r="I21" i="6"/>
  <c r="J21" i="6"/>
  <c r="K21" i="6"/>
  <c r="L21" i="6"/>
  <c r="M21" i="6"/>
  <c r="N21" i="6"/>
  <c r="O21" i="6"/>
  <c r="P21" i="6"/>
  <c r="B22" i="6"/>
  <c r="C22" i="6"/>
  <c r="D22" i="6"/>
  <c r="E22" i="6"/>
  <c r="F22" i="6"/>
  <c r="G22" i="6"/>
  <c r="H22" i="6"/>
  <c r="I22" i="6"/>
  <c r="J22" i="6"/>
  <c r="K22" i="6"/>
  <c r="L22" i="6"/>
  <c r="M22" i="6"/>
  <c r="N22" i="6"/>
  <c r="O22" i="6"/>
  <c r="P22" i="6"/>
  <c r="B23" i="6"/>
  <c r="C23" i="6"/>
  <c r="D23" i="6"/>
  <c r="E23" i="6"/>
  <c r="F23" i="6"/>
  <c r="G23" i="6"/>
  <c r="H23" i="6"/>
  <c r="I23" i="6"/>
  <c r="J23" i="6"/>
  <c r="K23" i="6"/>
  <c r="L23" i="6"/>
  <c r="M23" i="6"/>
  <c r="N23" i="6"/>
  <c r="O23" i="6"/>
  <c r="P23" i="6"/>
  <c r="B24" i="6"/>
  <c r="C24" i="6"/>
  <c r="D24" i="6"/>
  <c r="E24" i="6"/>
  <c r="F24" i="6"/>
  <c r="G24" i="6"/>
  <c r="H24" i="6"/>
  <c r="I24" i="6"/>
  <c r="J24" i="6"/>
  <c r="K24" i="6"/>
  <c r="L24" i="6"/>
  <c r="M24" i="6"/>
  <c r="N24" i="6"/>
  <c r="O24" i="6"/>
  <c r="P24" i="6"/>
  <c r="B25" i="6"/>
  <c r="C25" i="6"/>
  <c r="D25" i="6"/>
  <c r="E25" i="6"/>
  <c r="F25" i="6"/>
  <c r="G25" i="6"/>
  <c r="H25" i="6"/>
  <c r="I25" i="6"/>
  <c r="J25" i="6"/>
  <c r="K25" i="6"/>
  <c r="L25" i="6"/>
  <c r="M25" i="6"/>
  <c r="N25" i="6"/>
  <c r="O25" i="6"/>
  <c r="P25" i="6"/>
  <c r="C11" i="6"/>
  <c r="D11" i="6"/>
  <c r="E11" i="6"/>
  <c r="F11" i="6"/>
  <c r="G11" i="6"/>
  <c r="H11" i="6"/>
  <c r="I11" i="6"/>
  <c r="J11" i="6"/>
  <c r="K11" i="6"/>
  <c r="L11" i="6"/>
  <c r="M11" i="6"/>
  <c r="N11" i="6"/>
  <c r="O11" i="6"/>
  <c r="P11" i="6"/>
  <c r="B11" i="6"/>
  <c r="P61" i="7"/>
  <c r="O61" i="7"/>
  <c r="N61" i="7"/>
  <c r="M61" i="7"/>
  <c r="L61" i="7"/>
  <c r="K61" i="7"/>
  <c r="J61" i="7"/>
  <c r="I61" i="7"/>
  <c r="H61" i="7"/>
  <c r="G61" i="7"/>
  <c r="F61" i="7"/>
  <c r="E61" i="7"/>
  <c r="D61" i="7"/>
  <c r="C61" i="7"/>
  <c r="B61" i="7"/>
  <c r="P54" i="7"/>
  <c r="O54" i="7"/>
  <c r="N54" i="7"/>
  <c r="M54" i="7"/>
  <c r="L54" i="7"/>
  <c r="K54" i="7"/>
  <c r="J54" i="7"/>
  <c r="I54" i="7"/>
  <c r="H54" i="7"/>
  <c r="G54" i="7"/>
  <c r="F54" i="7"/>
  <c r="E54" i="7"/>
  <c r="D54" i="7"/>
  <c r="C54" i="7"/>
  <c r="B54" i="7"/>
  <c r="P53" i="7"/>
  <c r="O53" i="7"/>
  <c r="N53" i="7"/>
  <c r="M53" i="7"/>
  <c r="L53" i="7"/>
  <c r="K53" i="7"/>
  <c r="J53" i="7"/>
  <c r="I53" i="7"/>
  <c r="H53" i="7"/>
  <c r="G53" i="7"/>
  <c r="F53" i="7"/>
  <c r="E53" i="7"/>
  <c r="D53" i="7"/>
  <c r="C53" i="7"/>
  <c r="B53" i="7"/>
  <c r="P50" i="7"/>
  <c r="O50" i="7"/>
  <c r="N50" i="7"/>
  <c r="M50" i="7"/>
  <c r="L50" i="7"/>
  <c r="K50" i="7"/>
  <c r="J50" i="7"/>
  <c r="I50" i="7"/>
  <c r="H50" i="7"/>
  <c r="G50" i="7"/>
  <c r="F50" i="7"/>
  <c r="E50" i="7"/>
  <c r="D50" i="7"/>
  <c r="C50" i="7"/>
  <c r="B50" i="7"/>
  <c r="P45" i="7"/>
  <c r="O45" i="7"/>
  <c r="N45" i="7"/>
  <c r="M45" i="7"/>
  <c r="L45" i="7"/>
  <c r="K45" i="7"/>
  <c r="J45" i="7"/>
  <c r="I45" i="7"/>
  <c r="H45" i="7"/>
  <c r="G45" i="7"/>
  <c r="F45" i="7"/>
  <c r="E45" i="7"/>
  <c r="D45" i="7"/>
  <c r="C45" i="7"/>
  <c r="B45" i="7"/>
  <c r="P44" i="7"/>
  <c r="O44" i="7"/>
  <c r="N44" i="7"/>
  <c r="M44" i="7"/>
  <c r="L44" i="7"/>
  <c r="K44" i="7"/>
  <c r="J44" i="7"/>
  <c r="I44" i="7"/>
  <c r="H44" i="7"/>
  <c r="G44" i="7"/>
  <c r="F44" i="7"/>
  <c r="E44" i="7"/>
  <c r="D44" i="7"/>
  <c r="C44" i="7"/>
  <c r="B44" i="7"/>
  <c r="P41" i="7"/>
  <c r="O41" i="7"/>
  <c r="N41" i="7"/>
  <c r="M41" i="7"/>
  <c r="L41" i="7"/>
  <c r="K41" i="7"/>
  <c r="J41" i="7"/>
  <c r="I41" i="7"/>
  <c r="H41" i="7"/>
  <c r="G41" i="7"/>
  <c r="F41" i="7"/>
  <c r="E41" i="7"/>
  <c r="D41" i="7"/>
  <c r="C41" i="7"/>
  <c r="B41" i="7"/>
  <c r="P35" i="7"/>
  <c r="O35" i="7"/>
  <c r="N35" i="7"/>
  <c r="M35" i="7"/>
  <c r="L35" i="7"/>
  <c r="K35" i="7"/>
  <c r="J35" i="7"/>
  <c r="I35" i="7"/>
  <c r="H35" i="7"/>
  <c r="G35" i="7"/>
  <c r="F35" i="7"/>
  <c r="E35" i="7"/>
  <c r="D35" i="7"/>
  <c r="C35" i="7"/>
  <c r="B35" i="7"/>
  <c r="P34" i="7"/>
  <c r="O34" i="7"/>
  <c r="N34" i="7"/>
  <c r="M34" i="7"/>
  <c r="L34" i="7"/>
  <c r="K34" i="7"/>
  <c r="J34" i="7"/>
  <c r="I34" i="7"/>
  <c r="H34" i="7"/>
  <c r="G34" i="7"/>
  <c r="F34" i="7"/>
  <c r="E34" i="7"/>
  <c r="D34" i="7"/>
  <c r="C34" i="7"/>
  <c r="B34" i="7"/>
  <c r="P31" i="7"/>
  <c r="O31" i="7"/>
  <c r="N31" i="7"/>
  <c r="M31" i="7"/>
  <c r="L31" i="7"/>
  <c r="K31" i="7"/>
  <c r="J31" i="7"/>
  <c r="I31" i="7"/>
  <c r="H31" i="7"/>
  <c r="G31" i="7"/>
  <c r="F31" i="7"/>
  <c r="E31" i="7"/>
  <c r="D31" i="7"/>
  <c r="C31" i="7"/>
  <c r="B31" i="7"/>
  <c r="P25" i="7"/>
  <c r="O25" i="7"/>
  <c r="N25" i="7"/>
  <c r="M25" i="7"/>
  <c r="L25" i="7"/>
  <c r="K25" i="7"/>
  <c r="J25" i="7"/>
  <c r="I25" i="7"/>
  <c r="H25" i="7"/>
  <c r="G25" i="7"/>
  <c r="F25" i="7"/>
  <c r="E25" i="7"/>
  <c r="D25" i="7"/>
  <c r="C25" i="7"/>
  <c r="B25" i="7"/>
  <c r="P24" i="7"/>
  <c r="O24" i="7"/>
  <c r="N24" i="7"/>
  <c r="M24" i="7"/>
  <c r="L24" i="7"/>
  <c r="K24" i="7"/>
  <c r="J24" i="7"/>
  <c r="I24" i="7"/>
  <c r="H24" i="7"/>
  <c r="G24" i="7"/>
  <c r="F24" i="7"/>
  <c r="E24" i="7"/>
  <c r="D24" i="7"/>
  <c r="C24" i="7"/>
  <c r="B24" i="7"/>
  <c r="P21" i="7"/>
  <c r="O21" i="7"/>
  <c r="N21" i="7"/>
  <c r="M21" i="7"/>
  <c r="L21" i="7"/>
  <c r="K21" i="7"/>
  <c r="J21" i="7"/>
  <c r="I21" i="7"/>
  <c r="H21" i="7"/>
  <c r="G21" i="7"/>
  <c r="F21" i="7"/>
  <c r="E21" i="7"/>
  <c r="D21" i="7"/>
  <c r="C21" i="7"/>
  <c r="B21" i="7"/>
  <c r="P15" i="7"/>
  <c r="O15" i="7"/>
  <c r="N15" i="7"/>
  <c r="M15" i="7"/>
  <c r="L15" i="7"/>
  <c r="K15" i="7"/>
  <c r="J15" i="7"/>
  <c r="I15" i="7"/>
  <c r="H15" i="7"/>
  <c r="G15" i="7"/>
  <c r="F15" i="7"/>
  <c r="E15" i="7"/>
  <c r="D15" i="7"/>
  <c r="C15" i="7"/>
  <c r="B15" i="7"/>
  <c r="P14" i="7"/>
  <c r="O14" i="7"/>
  <c r="N14" i="7"/>
  <c r="M14" i="7"/>
  <c r="L14" i="7"/>
  <c r="K14" i="7"/>
  <c r="J14" i="7"/>
  <c r="I14" i="7"/>
  <c r="H14" i="7"/>
  <c r="G14" i="7"/>
  <c r="F14" i="7"/>
  <c r="E14" i="7"/>
  <c r="D14" i="7"/>
  <c r="C14" i="7"/>
  <c r="B14" i="7"/>
  <c r="B6" i="7"/>
  <c r="C6" i="7"/>
  <c r="D6" i="7"/>
  <c r="E6" i="7"/>
  <c r="F6" i="7"/>
  <c r="F9" i="7" s="1"/>
  <c r="G6" i="7"/>
  <c r="H6" i="7"/>
  <c r="I6" i="7"/>
  <c r="J6" i="7"/>
  <c r="K6" i="7"/>
  <c r="L6" i="7"/>
  <c r="M6" i="7"/>
  <c r="N6" i="7"/>
  <c r="O6" i="7"/>
  <c r="P6" i="7"/>
  <c r="B11" i="7"/>
  <c r="C11" i="7"/>
  <c r="D11" i="7"/>
  <c r="E11" i="7"/>
  <c r="F11" i="7"/>
  <c r="G11" i="7"/>
  <c r="H11" i="7"/>
  <c r="I11" i="7"/>
  <c r="J11" i="7"/>
  <c r="K11" i="7"/>
  <c r="L11" i="7"/>
  <c r="M11" i="7"/>
  <c r="N11" i="7"/>
  <c r="O11" i="7"/>
  <c r="P11" i="7"/>
  <c r="C5" i="7"/>
  <c r="D5" i="7"/>
  <c r="E5" i="7"/>
  <c r="F5" i="7"/>
  <c r="G5" i="7"/>
  <c r="H5" i="7"/>
  <c r="I5" i="7"/>
  <c r="J5" i="7"/>
  <c r="K5" i="7"/>
  <c r="L5" i="7"/>
  <c r="M5" i="7"/>
  <c r="N5" i="7"/>
  <c r="O5" i="7"/>
  <c r="P5" i="7"/>
  <c r="B5" i="7"/>
  <c r="B35" i="8"/>
  <c r="C35" i="8"/>
  <c r="D35" i="8"/>
  <c r="E35" i="8"/>
  <c r="F35" i="8"/>
  <c r="G35" i="8"/>
  <c r="H35" i="8"/>
  <c r="I35" i="8"/>
  <c r="J35" i="8"/>
  <c r="K35" i="8"/>
  <c r="L35" i="8"/>
  <c r="M35" i="8"/>
  <c r="N35" i="8"/>
  <c r="O35" i="8"/>
  <c r="P35" i="8"/>
  <c r="B36" i="8"/>
  <c r="C36" i="8"/>
  <c r="D36" i="8"/>
  <c r="E36" i="8"/>
  <c r="F36" i="8"/>
  <c r="G36" i="8"/>
  <c r="H36" i="8"/>
  <c r="I36" i="8"/>
  <c r="J36" i="8"/>
  <c r="K36" i="8"/>
  <c r="L36" i="8"/>
  <c r="M36" i="8"/>
  <c r="N36" i="8"/>
  <c r="O36" i="8"/>
  <c r="P36" i="8"/>
  <c r="B37" i="8"/>
  <c r="C37" i="8"/>
  <c r="D37" i="8"/>
  <c r="E37" i="8"/>
  <c r="F37" i="8"/>
  <c r="G37" i="8"/>
  <c r="H37" i="8"/>
  <c r="I37" i="8"/>
  <c r="J37" i="8"/>
  <c r="K37" i="8"/>
  <c r="L37" i="8"/>
  <c r="M37" i="8"/>
  <c r="N37" i="8"/>
  <c r="O37" i="8"/>
  <c r="P37" i="8"/>
  <c r="B38" i="8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B39" i="8"/>
  <c r="C39" i="8"/>
  <c r="D39" i="8"/>
  <c r="E39" i="8"/>
  <c r="F39" i="8"/>
  <c r="G39" i="8"/>
  <c r="H39" i="8"/>
  <c r="I39" i="8"/>
  <c r="J39" i="8"/>
  <c r="K39" i="8"/>
  <c r="L39" i="8"/>
  <c r="M39" i="8"/>
  <c r="N39" i="8"/>
  <c r="O39" i="8"/>
  <c r="P39" i="8"/>
  <c r="B40" i="8"/>
  <c r="C40" i="8"/>
  <c r="D40" i="8"/>
  <c r="E40" i="8"/>
  <c r="F40" i="8"/>
  <c r="G40" i="8"/>
  <c r="H40" i="8"/>
  <c r="I40" i="8"/>
  <c r="J40" i="8"/>
  <c r="K40" i="8"/>
  <c r="L40" i="8"/>
  <c r="M40" i="8"/>
  <c r="N40" i="8"/>
  <c r="O40" i="8"/>
  <c r="P40" i="8"/>
  <c r="B41" i="8"/>
  <c r="C41" i="8"/>
  <c r="D41" i="8"/>
  <c r="E41" i="8"/>
  <c r="F41" i="8"/>
  <c r="G41" i="8"/>
  <c r="H41" i="8"/>
  <c r="I41" i="8"/>
  <c r="J41" i="8"/>
  <c r="K41" i="8"/>
  <c r="L41" i="8"/>
  <c r="M41" i="8"/>
  <c r="N41" i="8"/>
  <c r="O41" i="8"/>
  <c r="P41" i="8"/>
  <c r="B42" i="8"/>
  <c r="C42" i="8"/>
  <c r="D42" i="8"/>
  <c r="E42" i="8"/>
  <c r="F42" i="8"/>
  <c r="G42" i="8"/>
  <c r="H42" i="8"/>
  <c r="I42" i="8"/>
  <c r="J42" i="8"/>
  <c r="K42" i="8"/>
  <c r="L42" i="8"/>
  <c r="M42" i="8"/>
  <c r="N42" i="8"/>
  <c r="O42" i="8"/>
  <c r="P42" i="8"/>
  <c r="B43" i="8"/>
  <c r="C43" i="8"/>
  <c r="D43" i="8"/>
  <c r="E43" i="8"/>
  <c r="F43" i="8"/>
  <c r="G43" i="8"/>
  <c r="H43" i="8"/>
  <c r="I43" i="8"/>
  <c r="J43" i="8"/>
  <c r="K43" i="8"/>
  <c r="L43" i="8"/>
  <c r="M43" i="8"/>
  <c r="N43" i="8"/>
  <c r="O43" i="8"/>
  <c r="P43" i="8"/>
  <c r="C34" i="8"/>
  <c r="D34" i="8"/>
  <c r="E34" i="8"/>
  <c r="F34" i="8"/>
  <c r="G34" i="8"/>
  <c r="H34" i="8"/>
  <c r="I34" i="8"/>
  <c r="J34" i="8"/>
  <c r="K34" i="8"/>
  <c r="L34" i="8"/>
  <c r="M34" i="8"/>
  <c r="N34" i="8"/>
  <c r="O34" i="8"/>
  <c r="P34" i="8"/>
  <c r="B34" i="8"/>
  <c r="B29" i="8"/>
  <c r="C29" i="8"/>
  <c r="D29" i="8"/>
  <c r="E29" i="8"/>
  <c r="F29" i="8"/>
  <c r="G29" i="8"/>
  <c r="H29" i="8"/>
  <c r="I29" i="8"/>
  <c r="J29" i="8"/>
  <c r="K29" i="8"/>
  <c r="L29" i="8"/>
  <c r="M29" i="8"/>
  <c r="N29" i="8"/>
  <c r="O29" i="8"/>
  <c r="P29" i="8"/>
  <c r="B30" i="8"/>
  <c r="C30" i="8"/>
  <c r="D30" i="8"/>
  <c r="E30" i="8"/>
  <c r="F30" i="8"/>
  <c r="G30" i="8"/>
  <c r="H30" i="8"/>
  <c r="I30" i="8"/>
  <c r="J30" i="8"/>
  <c r="K30" i="8"/>
  <c r="L30" i="8"/>
  <c r="M30" i="8"/>
  <c r="N30" i="8"/>
  <c r="O30" i="8"/>
  <c r="P30" i="8"/>
  <c r="B31" i="8"/>
  <c r="C31" i="8"/>
  <c r="D31" i="8"/>
  <c r="E31" i="8"/>
  <c r="F31" i="8"/>
  <c r="G31" i="8"/>
  <c r="H31" i="8"/>
  <c r="I31" i="8"/>
  <c r="J31" i="8"/>
  <c r="K31" i="8"/>
  <c r="L31" i="8"/>
  <c r="M31" i="8"/>
  <c r="N31" i="8"/>
  <c r="O31" i="8"/>
  <c r="P31" i="8"/>
  <c r="C28" i="8"/>
  <c r="D28" i="8"/>
  <c r="E28" i="8"/>
  <c r="F28" i="8"/>
  <c r="G28" i="8"/>
  <c r="H28" i="8"/>
  <c r="I28" i="8"/>
  <c r="J28" i="8"/>
  <c r="K28" i="8"/>
  <c r="L28" i="8"/>
  <c r="M28" i="8"/>
  <c r="N28" i="8"/>
  <c r="O28" i="8"/>
  <c r="P28" i="8"/>
  <c r="B28" i="8"/>
  <c r="B17" i="8"/>
  <c r="C17" i="8"/>
  <c r="D17" i="8"/>
  <c r="E17" i="8"/>
  <c r="F17" i="8"/>
  <c r="G17" i="8"/>
  <c r="H17" i="8"/>
  <c r="I17" i="8"/>
  <c r="J17" i="8"/>
  <c r="K17" i="8"/>
  <c r="L17" i="8"/>
  <c r="M17" i="8"/>
  <c r="N17" i="8"/>
  <c r="O17" i="8"/>
  <c r="P17" i="8"/>
  <c r="B18" i="8"/>
  <c r="C18" i="8"/>
  <c r="D18" i="8"/>
  <c r="E18" i="8"/>
  <c r="F18" i="8"/>
  <c r="G18" i="8"/>
  <c r="H18" i="8"/>
  <c r="I18" i="8"/>
  <c r="J18" i="8"/>
  <c r="K18" i="8"/>
  <c r="L18" i="8"/>
  <c r="M18" i="8"/>
  <c r="N18" i="8"/>
  <c r="O18" i="8"/>
  <c r="P18" i="8"/>
  <c r="B19" i="8"/>
  <c r="C19" i="8"/>
  <c r="D19" i="8"/>
  <c r="E19" i="8"/>
  <c r="F19" i="8"/>
  <c r="G19" i="8"/>
  <c r="H19" i="8"/>
  <c r="I19" i="8"/>
  <c r="J19" i="8"/>
  <c r="K19" i="8"/>
  <c r="L19" i="8"/>
  <c r="M19" i="8"/>
  <c r="N19" i="8"/>
  <c r="O19" i="8"/>
  <c r="P19" i="8"/>
  <c r="B20" i="8"/>
  <c r="C20" i="8"/>
  <c r="D20" i="8"/>
  <c r="E20" i="8"/>
  <c r="F20" i="8"/>
  <c r="G20" i="8"/>
  <c r="H20" i="8"/>
  <c r="I20" i="8"/>
  <c r="J20" i="8"/>
  <c r="K20" i="8"/>
  <c r="L20" i="8"/>
  <c r="M20" i="8"/>
  <c r="N20" i="8"/>
  <c r="O20" i="8"/>
  <c r="P20" i="8"/>
  <c r="B21" i="8"/>
  <c r="C21" i="8"/>
  <c r="D21" i="8"/>
  <c r="E21" i="8"/>
  <c r="F21" i="8"/>
  <c r="G21" i="8"/>
  <c r="H21" i="8"/>
  <c r="I21" i="8"/>
  <c r="J21" i="8"/>
  <c r="K21" i="8"/>
  <c r="L21" i="8"/>
  <c r="M21" i="8"/>
  <c r="N21" i="8"/>
  <c r="O21" i="8"/>
  <c r="P21" i="8"/>
  <c r="B22" i="8"/>
  <c r="C22" i="8"/>
  <c r="D22" i="8"/>
  <c r="E22" i="8"/>
  <c r="F22" i="8"/>
  <c r="G22" i="8"/>
  <c r="H22" i="8"/>
  <c r="I22" i="8"/>
  <c r="J22" i="8"/>
  <c r="K22" i="8"/>
  <c r="L22" i="8"/>
  <c r="M22" i="8"/>
  <c r="N22" i="8"/>
  <c r="O22" i="8"/>
  <c r="P22" i="8"/>
  <c r="B23" i="8"/>
  <c r="C23" i="8"/>
  <c r="D23" i="8"/>
  <c r="E23" i="8"/>
  <c r="F23" i="8"/>
  <c r="G23" i="8"/>
  <c r="H23" i="8"/>
  <c r="I23" i="8"/>
  <c r="J23" i="8"/>
  <c r="K23" i="8"/>
  <c r="L23" i="8"/>
  <c r="M23" i="8"/>
  <c r="N23" i="8"/>
  <c r="O23" i="8"/>
  <c r="P23" i="8"/>
  <c r="B24" i="8"/>
  <c r="C24" i="8"/>
  <c r="D24" i="8"/>
  <c r="E24" i="8"/>
  <c r="F24" i="8"/>
  <c r="G24" i="8"/>
  <c r="H24" i="8"/>
  <c r="I24" i="8"/>
  <c r="J24" i="8"/>
  <c r="K24" i="8"/>
  <c r="L24" i="8"/>
  <c r="M24" i="8"/>
  <c r="N24" i="8"/>
  <c r="O24" i="8"/>
  <c r="P24" i="8"/>
  <c r="B25" i="8"/>
  <c r="C25" i="8"/>
  <c r="D25" i="8"/>
  <c r="E25" i="8"/>
  <c r="F25" i="8"/>
  <c r="G25" i="8"/>
  <c r="H25" i="8"/>
  <c r="I25" i="8"/>
  <c r="J25" i="8"/>
  <c r="K25" i="8"/>
  <c r="L25" i="8"/>
  <c r="M25" i="8"/>
  <c r="N25" i="8"/>
  <c r="O25" i="8"/>
  <c r="P25" i="8"/>
  <c r="C16" i="8"/>
  <c r="D16" i="8"/>
  <c r="E16" i="8"/>
  <c r="F16" i="8"/>
  <c r="G16" i="8"/>
  <c r="H16" i="8"/>
  <c r="I16" i="8"/>
  <c r="J16" i="8"/>
  <c r="K16" i="8"/>
  <c r="L16" i="8"/>
  <c r="M16" i="8"/>
  <c r="N16" i="8"/>
  <c r="O16" i="8"/>
  <c r="P16" i="8"/>
  <c r="B16" i="8"/>
  <c r="B6" i="8"/>
  <c r="C6" i="8"/>
  <c r="D6" i="8"/>
  <c r="E6" i="8"/>
  <c r="F6" i="8"/>
  <c r="G6" i="8"/>
  <c r="H6" i="8"/>
  <c r="I6" i="8"/>
  <c r="J6" i="8"/>
  <c r="K6" i="8"/>
  <c r="L6" i="8"/>
  <c r="M6" i="8"/>
  <c r="N6" i="8"/>
  <c r="O6" i="8"/>
  <c r="P6" i="8"/>
  <c r="B8" i="8"/>
  <c r="C8" i="8"/>
  <c r="D8" i="8"/>
  <c r="E8" i="8"/>
  <c r="F8" i="8"/>
  <c r="G8" i="8"/>
  <c r="H8" i="8"/>
  <c r="I8" i="8"/>
  <c r="J8" i="8"/>
  <c r="K8" i="8"/>
  <c r="L8" i="8"/>
  <c r="M8" i="8"/>
  <c r="N8" i="8"/>
  <c r="O8" i="8"/>
  <c r="P8" i="8"/>
  <c r="B9" i="8"/>
  <c r="C9" i="8"/>
  <c r="D9" i="8"/>
  <c r="E9" i="8"/>
  <c r="F9" i="8"/>
  <c r="G9" i="8"/>
  <c r="H9" i="8"/>
  <c r="I9" i="8"/>
  <c r="J9" i="8"/>
  <c r="K9" i="8"/>
  <c r="L9" i="8"/>
  <c r="M9" i="8"/>
  <c r="N9" i="8"/>
  <c r="O9" i="8"/>
  <c r="P9" i="8"/>
  <c r="C5" i="8"/>
  <c r="D5" i="8"/>
  <c r="E5" i="8"/>
  <c r="F5" i="8"/>
  <c r="G5" i="8"/>
  <c r="H5" i="8"/>
  <c r="I5" i="8"/>
  <c r="J5" i="8"/>
  <c r="K5" i="8"/>
  <c r="L5" i="8"/>
  <c r="M5" i="8"/>
  <c r="N5" i="8"/>
  <c r="O5" i="8"/>
  <c r="P5" i="8"/>
  <c r="B5" i="8"/>
  <c r="B28" i="9"/>
  <c r="C28" i="9"/>
  <c r="D28" i="9"/>
  <c r="E28" i="9"/>
  <c r="F28" i="9"/>
  <c r="G28" i="9"/>
  <c r="H28" i="9"/>
  <c r="I28" i="9"/>
  <c r="J28" i="9"/>
  <c r="K28" i="9"/>
  <c r="L28" i="9"/>
  <c r="M28" i="9"/>
  <c r="N28" i="9"/>
  <c r="O28" i="9"/>
  <c r="B29" i="9"/>
  <c r="C29" i="9"/>
  <c r="D29" i="9"/>
  <c r="E29" i="9"/>
  <c r="F29" i="9"/>
  <c r="G29" i="9"/>
  <c r="H29" i="9"/>
  <c r="I29" i="9"/>
  <c r="J29" i="9"/>
  <c r="K29" i="9"/>
  <c r="L29" i="9"/>
  <c r="M29" i="9"/>
  <c r="N29" i="9"/>
  <c r="O29" i="9"/>
  <c r="B30" i="9"/>
  <c r="C30" i="9"/>
  <c r="D30" i="9"/>
  <c r="E30" i="9"/>
  <c r="F30" i="9"/>
  <c r="G30" i="9"/>
  <c r="H30" i="9"/>
  <c r="I30" i="9"/>
  <c r="J30" i="9"/>
  <c r="K30" i="9"/>
  <c r="L30" i="9"/>
  <c r="M30" i="9"/>
  <c r="N30" i="9"/>
  <c r="O30" i="9"/>
  <c r="B31" i="9"/>
  <c r="C31" i="9"/>
  <c r="D31" i="9"/>
  <c r="E31" i="9"/>
  <c r="F31" i="9"/>
  <c r="G31" i="9"/>
  <c r="H31" i="9"/>
  <c r="I31" i="9"/>
  <c r="J31" i="9"/>
  <c r="K31" i="9"/>
  <c r="L31" i="9"/>
  <c r="M31" i="9"/>
  <c r="N31" i="9"/>
  <c r="O31" i="9"/>
  <c r="B32" i="9"/>
  <c r="C32" i="9"/>
  <c r="D32" i="9"/>
  <c r="E32" i="9"/>
  <c r="F32" i="9"/>
  <c r="G32" i="9"/>
  <c r="H32" i="9"/>
  <c r="I32" i="9"/>
  <c r="J32" i="9"/>
  <c r="K32" i="9"/>
  <c r="L32" i="9"/>
  <c r="M32" i="9"/>
  <c r="N32" i="9"/>
  <c r="O32" i="9"/>
  <c r="C27" i="9"/>
  <c r="D27" i="9"/>
  <c r="E27" i="9"/>
  <c r="F27" i="9"/>
  <c r="G27" i="9"/>
  <c r="H27" i="9"/>
  <c r="I27" i="9"/>
  <c r="J27" i="9"/>
  <c r="K27" i="9"/>
  <c r="L27" i="9"/>
  <c r="M27" i="9"/>
  <c r="N27" i="9"/>
  <c r="O27" i="9"/>
  <c r="B27" i="9"/>
  <c r="B19" i="9"/>
  <c r="C19" i="9"/>
  <c r="D19" i="9"/>
  <c r="E19" i="9"/>
  <c r="F19" i="9"/>
  <c r="G19" i="9"/>
  <c r="H19" i="9"/>
  <c r="I19" i="9"/>
  <c r="J19" i="9"/>
  <c r="K19" i="9"/>
  <c r="L19" i="9"/>
  <c r="M19" i="9"/>
  <c r="N19" i="9"/>
  <c r="O19" i="9"/>
  <c r="B14" i="9"/>
  <c r="C14" i="9"/>
  <c r="D14" i="9"/>
  <c r="E14" i="9"/>
  <c r="F14" i="9"/>
  <c r="G14" i="9"/>
  <c r="H14" i="9"/>
  <c r="I14" i="9"/>
  <c r="J14" i="9"/>
  <c r="K14" i="9"/>
  <c r="L14" i="9"/>
  <c r="M14" i="9"/>
  <c r="N14" i="9"/>
  <c r="O14" i="9"/>
  <c r="B15" i="9"/>
  <c r="C15" i="9"/>
  <c r="D15" i="9"/>
  <c r="E15" i="9"/>
  <c r="F15" i="9"/>
  <c r="G15" i="9"/>
  <c r="H15" i="9"/>
  <c r="I15" i="9"/>
  <c r="J15" i="9"/>
  <c r="K15" i="9"/>
  <c r="L15" i="9"/>
  <c r="M15" i="9"/>
  <c r="N15" i="9"/>
  <c r="O15" i="9"/>
  <c r="B16" i="9"/>
  <c r="C16" i="9"/>
  <c r="D16" i="9"/>
  <c r="E16" i="9"/>
  <c r="F16" i="9"/>
  <c r="G16" i="9"/>
  <c r="H16" i="9"/>
  <c r="I16" i="9"/>
  <c r="J16" i="9"/>
  <c r="K16" i="9"/>
  <c r="L16" i="9"/>
  <c r="M16" i="9"/>
  <c r="N16" i="9"/>
  <c r="O16" i="9"/>
  <c r="B17" i="9"/>
  <c r="C17" i="9"/>
  <c r="D17" i="9"/>
  <c r="E17" i="9"/>
  <c r="F17" i="9"/>
  <c r="G17" i="9"/>
  <c r="H17" i="9"/>
  <c r="I17" i="9"/>
  <c r="J17" i="9"/>
  <c r="K17" i="9"/>
  <c r="L17" i="9"/>
  <c r="M17" i="9"/>
  <c r="N17" i="9"/>
  <c r="O17" i="9"/>
  <c r="B18" i="9"/>
  <c r="C18" i="9"/>
  <c r="D18" i="9"/>
  <c r="E18" i="9"/>
  <c r="F18" i="9"/>
  <c r="G18" i="9"/>
  <c r="H18" i="9"/>
  <c r="I18" i="9"/>
  <c r="J18" i="9"/>
  <c r="K18" i="9"/>
  <c r="L18" i="9"/>
  <c r="M18" i="9"/>
  <c r="N18" i="9"/>
  <c r="O18" i="9"/>
  <c r="C13" i="9"/>
  <c r="D13" i="9"/>
  <c r="E13" i="9"/>
  <c r="F13" i="9"/>
  <c r="G13" i="9"/>
  <c r="H13" i="9"/>
  <c r="I13" i="9"/>
  <c r="J13" i="9"/>
  <c r="K13" i="9"/>
  <c r="L13" i="9"/>
  <c r="M13" i="9"/>
  <c r="N13" i="9"/>
  <c r="O13" i="9"/>
  <c r="B13" i="9"/>
  <c r="B6" i="9"/>
  <c r="B10" i="9" s="1"/>
  <c r="C6" i="9"/>
  <c r="C10" i="9" s="1"/>
  <c r="D6" i="9"/>
  <c r="D10" i="9" s="1"/>
  <c r="E6" i="9"/>
  <c r="E10" i="9" s="1"/>
  <c r="F6" i="9"/>
  <c r="F10" i="9" s="1"/>
  <c r="G6" i="9"/>
  <c r="H6" i="9"/>
  <c r="I6" i="9"/>
  <c r="J6" i="9"/>
  <c r="K6" i="9"/>
  <c r="L6" i="9"/>
  <c r="M6" i="9"/>
  <c r="N6" i="9"/>
  <c r="O6" i="9"/>
  <c r="P6" i="9"/>
  <c r="B7" i="9"/>
  <c r="C7" i="9"/>
  <c r="D7" i="9"/>
  <c r="E7" i="9"/>
  <c r="F7" i="9"/>
  <c r="G7" i="9"/>
  <c r="H7" i="9"/>
  <c r="I7" i="9"/>
  <c r="J7" i="9"/>
  <c r="K7" i="9"/>
  <c r="L7" i="9"/>
  <c r="M7" i="9"/>
  <c r="N7" i="9"/>
  <c r="O7" i="9"/>
  <c r="P7" i="9"/>
  <c r="C5" i="9"/>
  <c r="D5" i="9"/>
  <c r="E5" i="9"/>
  <c r="F5" i="9"/>
  <c r="G5" i="9"/>
  <c r="H5" i="9"/>
  <c r="I5" i="9"/>
  <c r="J5" i="9"/>
  <c r="K5" i="9"/>
  <c r="L5" i="9"/>
  <c r="M5" i="9"/>
  <c r="N5" i="9"/>
  <c r="O5" i="9"/>
  <c r="P5" i="9"/>
  <c r="B5" i="9"/>
  <c r="AF19" i="26"/>
  <c r="AF36" i="26" s="1"/>
  <c r="AF35" i="26" s="1"/>
  <c r="AF34" i="26" s="1"/>
  <c r="AF33" i="26" s="1"/>
  <c r="AF32" i="26" s="1"/>
  <c r="AF31" i="26" s="1"/>
  <c r="AF30" i="26" s="1"/>
  <c r="AF29" i="26" s="1"/>
  <c r="AF28" i="26" s="1"/>
  <c r="AF27" i="26" s="1"/>
  <c r="AF26" i="26" s="1"/>
  <c r="AF25" i="26" s="1"/>
  <c r="AF24" i="26" s="1"/>
  <c r="AF23" i="26" s="1"/>
  <c r="AE19" i="26"/>
  <c r="AE36" i="26" s="1"/>
  <c r="AE35" i="26" s="1"/>
  <c r="AE34" i="26" s="1"/>
  <c r="AE33" i="26" s="1"/>
  <c r="AE32" i="26" s="1"/>
  <c r="AE31" i="26" s="1"/>
  <c r="AE30" i="26" s="1"/>
  <c r="AE29" i="26" s="1"/>
  <c r="AE28" i="26" s="1"/>
  <c r="AE27" i="26" s="1"/>
  <c r="AE26" i="26" s="1"/>
  <c r="AE25" i="26" s="1"/>
  <c r="AE24" i="26" s="1"/>
  <c r="AE23" i="26" s="1"/>
  <c r="AD19" i="26"/>
  <c r="AD36" i="26" s="1"/>
  <c r="AD35" i="26" s="1"/>
  <c r="AD34" i="26" s="1"/>
  <c r="AD33" i="26" s="1"/>
  <c r="AD32" i="26" s="1"/>
  <c r="AD31" i="26" s="1"/>
  <c r="AD30" i="26" s="1"/>
  <c r="AD29" i="26" s="1"/>
  <c r="AD28" i="26" s="1"/>
  <c r="AD27" i="26" s="1"/>
  <c r="AD26" i="26" s="1"/>
  <c r="AD25" i="26" s="1"/>
  <c r="AD24" i="26" s="1"/>
  <c r="AD23" i="26" s="1"/>
  <c r="AC19" i="26"/>
  <c r="AC36" i="26" s="1"/>
  <c r="AC35" i="26" s="1"/>
  <c r="AC34" i="26" s="1"/>
  <c r="AC33" i="26" s="1"/>
  <c r="AC32" i="26" s="1"/>
  <c r="AC31" i="26" s="1"/>
  <c r="AC30" i="26" s="1"/>
  <c r="AC29" i="26" s="1"/>
  <c r="AC28" i="26" s="1"/>
  <c r="AC27" i="26" s="1"/>
  <c r="AC26" i="26" s="1"/>
  <c r="AC25" i="26" s="1"/>
  <c r="AC24" i="26" s="1"/>
  <c r="AC23" i="26" s="1"/>
  <c r="AB19" i="26"/>
  <c r="AB36" i="26" s="1"/>
  <c r="AB35" i="26" s="1"/>
  <c r="AB34" i="26" s="1"/>
  <c r="AB33" i="26" s="1"/>
  <c r="AB32" i="26" s="1"/>
  <c r="AB31" i="26" s="1"/>
  <c r="AB30" i="26" s="1"/>
  <c r="AB29" i="26" s="1"/>
  <c r="AB28" i="26" s="1"/>
  <c r="AB27" i="26" s="1"/>
  <c r="AB26" i="26" s="1"/>
  <c r="AB25" i="26" s="1"/>
  <c r="AB24" i="26" s="1"/>
  <c r="AB23" i="26" s="1"/>
  <c r="AA19" i="26"/>
  <c r="AA36" i="26" s="1"/>
  <c r="AA35" i="26" s="1"/>
  <c r="AA34" i="26" s="1"/>
  <c r="AA33" i="26" s="1"/>
  <c r="AA32" i="26" s="1"/>
  <c r="AA31" i="26" s="1"/>
  <c r="AA30" i="26" s="1"/>
  <c r="AA29" i="26" s="1"/>
  <c r="AA28" i="26" s="1"/>
  <c r="AA27" i="26" s="1"/>
  <c r="AA26" i="26" s="1"/>
  <c r="AA25" i="26" s="1"/>
  <c r="AA24" i="26" s="1"/>
  <c r="AA23" i="26" s="1"/>
  <c r="Z19" i="26"/>
  <c r="Z36" i="26" s="1"/>
  <c r="Z35" i="26" s="1"/>
  <c r="Z34" i="26" s="1"/>
  <c r="Z33" i="26" s="1"/>
  <c r="Z32" i="26" s="1"/>
  <c r="Z31" i="26" s="1"/>
  <c r="Z30" i="26" s="1"/>
  <c r="Z29" i="26" s="1"/>
  <c r="Z28" i="26" s="1"/>
  <c r="Z27" i="26" s="1"/>
  <c r="Z26" i="26" s="1"/>
  <c r="Z25" i="26" s="1"/>
  <c r="Z24" i="26" s="1"/>
  <c r="Z23" i="26" s="1"/>
  <c r="Y19" i="26"/>
  <c r="Y36" i="26" s="1"/>
  <c r="Y35" i="26" s="1"/>
  <c r="Y34" i="26" s="1"/>
  <c r="Y33" i="26" s="1"/>
  <c r="Y32" i="26" s="1"/>
  <c r="Y31" i="26" s="1"/>
  <c r="Y30" i="26" s="1"/>
  <c r="Y29" i="26" s="1"/>
  <c r="Y28" i="26" s="1"/>
  <c r="Y27" i="26" s="1"/>
  <c r="Y26" i="26" s="1"/>
  <c r="Y25" i="26" s="1"/>
  <c r="Y24" i="26" s="1"/>
  <c r="Y23" i="26" s="1"/>
  <c r="X19" i="26"/>
  <c r="X36" i="26" s="1"/>
  <c r="X35" i="26" s="1"/>
  <c r="X34" i="26" s="1"/>
  <c r="X33" i="26" s="1"/>
  <c r="X32" i="26" s="1"/>
  <c r="X31" i="26" s="1"/>
  <c r="X30" i="26" s="1"/>
  <c r="X29" i="26" s="1"/>
  <c r="X28" i="26" s="1"/>
  <c r="X27" i="26" s="1"/>
  <c r="X26" i="26" s="1"/>
  <c r="X25" i="26" s="1"/>
  <c r="X24" i="26" s="1"/>
  <c r="X23" i="26" s="1"/>
  <c r="W19" i="26"/>
  <c r="W36" i="26" s="1"/>
  <c r="W35" i="26" s="1"/>
  <c r="W34" i="26" s="1"/>
  <c r="W33" i="26" s="1"/>
  <c r="W32" i="26" s="1"/>
  <c r="W31" i="26" s="1"/>
  <c r="W30" i="26" s="1"/>
  <c r="W29" i="26" s="1"/>
  <c r="W28" i="26" s="1"/>
  <c r="W27" i="26" s="1"/>
  <c r="W26" i="26" s="1"/>
  <c r="W25" i="26" s="1"/>
  <c r="W24" i="26" s="1"/>
  <c r="W23" i="26" s="1"/>
  <c r="V19" i="26"/>
  <c r="V36" i="26" s="1"/>
  <c r="V35" i="26" s="1"/>
  <c r="V34" i="26" s="1"/>
  <c r="V33" i="26" s="1"/>
  <c r="V32" i="26" s="1"/>
  <c r="V31" i="26" s="1"/>
  <c r="V30" i="26" s="1"/>
  <c r="V29" i="26" s="1"/>
  <c r="V28" i="26" s="1"/>
  <c r="V27" i="26" s="1"/>
  <c r="V26" i="26" s="1"/>
  <c r="V25" i="26" s="1"/>
  <c r="V24" i="26" s="1"/>
  <c r="V23" i="26" s="1"/>
  <c r="U19" i="26"/>
  <c r="U36" i="26" s="1"/>
  <c r="U35" i="26" s="1"/>
  <c r="U34" i="26" s="1"/>
  <c r="U33" i="26" s="1"/>
  <c r="U32" i="26" s="1"/>
  <c r="U31" i="26" s="1"/>
  <c r="U30" i="26" s="1"/>
  <c r="U29" i="26" s="1"/>
  <c r="U28" i="26" s="1"/>
  <c r="U27" i="26" s="1"/>
  <c r="U26" i="26" s="1"/>
  <c r="U25" i="26" s="1"/>
  <c r="U24" i="26" s="1"/>
  <c r="U23" i="26" s="1"/>
  <c r="T19" i="26"/>
  <c r="T36" i="26" s="1"/>
  <c r="T35" i="26" s="1"/>
  <c r="T34" i="26" s="1"/>
  <c r="T33" i="26" s="1"/>
  <c r="T32" i="26" s="1"/>
  <c r="T31" i="26" s="1"/>
  <c r="T30" i="26" s="1"/>
  <c r="T29" i="26" s="1"/>
  <c r="T28" i="26" s="1"/>
  <c r="T27" i="26" s="1"/>
  <c r="T26" i="26" s="1"/>
  <c r="T25" i="26" s="1"/>
  <c r="T24" i="26" s="1"/>
  <c r="T23" i="26" s="1"/>
  <c r="S19" i="26"/>
  <c r="S36" i="26" s="1"/>
  <c r="S35" i="26" s="1"/>
  <c r="S34" i="26" s="1"/>
  <c r="S33" i="26" s="1"/>
  <c r="S32" i="26" s="1"/>
  <c r="S31" i="26" s="1"/>
  <c r="S30" i="26" s="1"/>
  <c r="S29" i="26" s="1"/>
  <c r="S28" i="26" s="1"/>
  <c r="S27" i="26" s="1"/>
  <c r="S26" i="26" s="1"/>
  <c r="S25" i="26" s="1"/>
  <c r="S24" i="26" s="1"/>
  <c r="S23" i="26" s="1"/>
  <c r="R19" i="26"/>
  <c r="R36" i="26" s="1"/>
  <c r="R35" i="26" s="1"/>
  <c r="R34" i="26" s="1"/>
  <c r="R33" i="26" s="1"/>
  <c r="R32" i="26" s="1"/>
  <c r="R31" i="26" s="1"/>
  <c r="R30" i="26" s="1"/>
  <c r="R29" i="26" s="1"/>
  <c r="R28" i="26" s="1"/>
  <c r="R27" i="26" s="1"/>
  <c r="R26" i="26" s="1"/>
  <c r="R25" i="26" s="1"/>
  <c r="R24" i="26" s="1"/>
  <c r="R23" i="26" s="1"/>
  <c r="AF18" i="26"/>
  <c r="AE18" i="26"/>
  <c r="AD18" i="26"/>
  <c r="AC18" i="26"/>
  <c r="AB18" i="26"/>
  <c r="AA18" i="26"/>
  <c r="Z18" i="26"/>
  <c r="Y18" i="26"/>
  <c r="X18" i="26"/>
  <c r="W18" i="26"/>
  <c r="V18" i="26"/>
  <c r="U18" i="26"/>
  <c r="T18" i="26"/>
  <c r="S18" i="26"/>
  <c r="R18" i="26"/>
  <c r="AF17" i="26"/>
  <c r="AE17" i="26"/>
  <c r="AD17" i="26"/>
  <c r="AC17" i="26"/>
  <c r="AB17" i="26"/>
  <c r="AA17" i="26"/>
  <c r="Z17" i="26"/>
  <c r="Y17" i="26"/>
  <c r="X17" i="26"/>
  <c r="W17" i="26"/>
  <c r="V17" i="26"/>
  <c r="U17" i="26"/>
  <c r="T17" i="26"/>
  <c r="S17" i="26"/>
  <c r="R17" i="26"/>
  <c r="AF16" i="26"/>
  <c r="AE16" i="26"/>
  <c r="AD16" i="26"/>
  <c r="AC16" i="26"/>
  <c r="AB16" i="26"/>
  <c r="AA16" i="26"/>
  <c r="Z16" i="26"/>
  <c r="Y16" i="26"/>
  <c r="X16" i="26"/>
  <c r="W16" i="26"/>
  <c r="V16" i="26"/>
  <c r="U16" i="26"/>
  <c r="T16" i="26"/>
  <c r="S16" i="26"/>
  <c r="R16" i="26"/>
  <c r="AF15" i="26"/>
  <c r="AE15" i="26"/>
  <c r="AD15" i="26"/>
  <c r="AC15" i="26"/>
  <c r="AB15" i="26"/>
  <c r="AA15" i="26"/>
  <c r="Z15" i="26"/>
  <c r="Y15" i="26"/>
  <c r="X15" i="26"/>
  <c r="W15" i="26"/>
  <c r="V15" i="26"/>
  <c r="U15" i="26"/>
  <c r="T15" i="26"/>
  <c r="S15" i="26"/>
  <c r="R15" i="26"/>
  <c r="AF14" i="26"/>
  <c r="AE14" i="26"/>
  <c r="AD14" i="26"/>
  <c r="AC14" i="26"/>
  <c r="AB14" i="26"/>
  <c r="AA14" i="26"/>
  <c r="Z14" i="26"/>
  <c r="Y14" i="26"/>
  <c r="X14" i="26"/>
  <c r="W14" i="26"/>
  <c r="V14" i="26"/>
  <c r="U14" i="26"/>
  <c r="T14" i="26"/>
  <c r="S14" i="26"/>
  <c r="R14" i="26"/>
  <c r="AF13" i="26"/>
  <c r="AE13" i="26"/>
  <c r="AD13" i="26"/>
  <c r="AC13" i="26"/>
  <c r="AB13" i="26"/>
  <c r="AA13" i="26"/>
  <c r="Z13" i="26"/>
  <c r="Y13" i="26"/>
  <c r="X13" i="26"/>
  <c r="W13" i="26"/>
  <c r="V13" i="26"/>
  <c r="U13" i="26"/>
  <c r="T13" i="26"/>
  <c r="S13" i="26"/>
  <c r="R13" i="26"/>
  <c r="AF12" i="26"/>
  <c r="AE12" i="26"/>
  <c r="AD12" i="26"/>
  <c r="AC12" i="26"/>
  <c r="AB12" i="26"/>
  <c r="AA12" i="26"/>
  <c r="Z12" i="26"/>
  <c r="Y12" i="26"/>
  <c r="X12" i="26"/>
  <c r="W12" i="26"/>
  <c r="V12" i="26"/>
  <c r="U12" i="26"/>
  <c r="T12" i="26"/>
  <c r="S12" i="26"/>
  <c r="R12" i="26"/>
  <c r="AF11" i="26"/>
  <c r="AE11" i="26"/>
  <c r="AD11" i="26"/>
  <c r="AC11" i="26"/>
  <c r="AB11" i="26"/>
  <c r="AA11" i="26"/>
  <c r="Z11" i="26"/>
  <c r="Y11" i="26"/>
  <c r="X11" i="26"/>
  <c r="W11" i="26"/>
  <c r="V11" i="26"/>
  <c r="U11" i="26"/>
  <c r="T11" i="26"/>
  <c r="S11" i="26"/>
  <c r="R11" i="26"/>
  <c r="AF10" i="26"/>
  <c r="AE10" i="26"/>
  <c r="AD10" i="26"/>
  <c r="AC10" i="26"/>
  <c r="AB10" i="26"/>
  <c r="AA10" i="26"/>
  <c r="Z10" i="26"/>
  <c r="Y10" i="26"/>
  <c r="X10" i="26"/>
  <c r="W10" i="26"/>
  <c r="V10" i="26"/>
  <c r="U10" i="26"/>
  <c r="T10" i="26"/>
  <c r="S10" i="26"/>
  <c r="R10" i="26"/>
  <c r="AF9" i="26"/>
  <c r="AE9" i="26"/>
  <c r="AD9" i="26"/>
  <c r="AC9" i="26"/>
  <c r="AB9" i="26"/>
  <c r="AA9" i="26"/>
  <c r="Z9" i="26"/>
  <c r="Y9" i="26"/>
  <c r="X9" i="26"/>
  <c r="W9" i="26"/>
  <c r="V9" i="26"/>
  <c r="U9" i="26"/>
  <c r="T9" i="26"/>
  <c r="S9" i="26"/>
  <c r="R9" i="26"/>
  <c r="AF8" i="26"/>
  <c r="AE8" i="26"/>
  <c r="AD8" i="26"/>
  <c r="AC8" i="26"/>
  <c r="AB8" i="26"/>
  <c r="AA8" i="26"/>
  <c r="Z8" i="26"/>
  <c r="Y8" i="26"/>
  <c r="X8" i="26"/>
  <c r="W8" i="26"/>
  <c r="V8" i="26"/>
  <c r="U8" i="26"/>
  <c r="T8" i="26"/>
  <c r="S8" i="26"/>
  <c r="R8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AF6" i="26"/>
  <c r="AE6" i="26"/>
  <c r="AD6" i="26"/>
  <c r="AC6" i="26"/>
  <c r="AB6" i="26"/>
  <c r="AA6" i="26"/>
  <c r="Z6" i="26"/>
  <c r="Y6" i="26"/>
  <c r="X6" i="26"/>
  <c r="W6" i="26"/>
  <c r="V6" i="26"/>
  <c r="U6" i="26"/>
  <c r="T6" i="26"/>
  <c r="S6" i="26"/>
  <c r="R6" i="26"/>
  <c r="AF5" i="26"/>
  <c r="AE5" i="26"/>
  <c r="AD5" i="26"/>
  <c r="AC5" i="26"/>
  <c r="AB5" i="26"/>
  <c r="AA5" i="26"/>
  <c r="Z5" i="26"/>
  <c r="Y5" i="26"/>
  <c r="X5" i="26"/>
  <c r="W5" i="26"/>
  <c r="V5" i="26"/>
  <c r="U5" i="26"/>
  <c r="T5" i="26"/>
  <c r="S5" i="26"/>
  <c r="R5" i="26"/>
  <c r="B6" i="6"/>
  <c r="C6" i="6"/>
  <c r="D6" i="6"/>
  <c r="E6" i="6"/>
  <c r="F6" i="6"/>
  <c r="G6" i="6"/>
  <c r="H6" i="6"/>
  <c r="I6" i="6"/>
  <c r="J6" i="6"/>
  <c r="K6" i="6"/>
  <c r="L6" i="6"/>
  <c r="M6" i="6"/>
  <c r="N6" i="6"/>
  <c r="O6" i="6"/>
  <c r="P6" i="6"/>
  <c r="B7" i="6"/>
  <c r="C7" i="6"/>
  <c r="D7" i="6"/>
  <c r="E7" i="6"/>
  <c r="F7" i="6"/>
  <c r="G7" i="6"/>
  <c r="H7" i="6"/>
  <c r="I7" i="6"/>
  <c r="J7" i="6"/>
  <c r="K7" i="6"/>
  <c r="L7" i="6"/>
  <c r="M7" i="6"/>
  <c r="N7" i="6"/>
  <c r="O7" i="6"/>
  <c r="P7" i="6"/>
  <c r="B8" i="6"/>
  <c r="C8" i="6"/>
  <c r="D8" i="6"/>
  <c r="E8" i="6"/>
  <c r="F8" i="6"/>
  <c r="G8" i="6"/>
  <c r="H8" i="6"/>
  <c r="I8" i="6"/>
  <c r="J8" i="6"/>
  <c r="K8" i="6"/>
  <c r="L8" i="6"/>
  <c r="M8" i="6"/>
  <c r="N8" i="6"/>
  <c r="O8" i="6"/>
  <c r="P8" i="6"/>
  <c r="C5" i="6"/>
  <c r="D5" i="6"/>
  <c r="E5" i="6"/>
  <c r="F5" i="6"/>
  <c r="G5" i="6"/>
  <c r="H5" i="6"/>
  <c r="I5" i="6"/>
  <c r="J5" i="6"/>
  <c r="K5" i="6"/>
  <c r="L5" i="6"/>
  <c r="M5" i="6"/>
  <c r="N5" i="6"/>
  <c r="O5" i="6"/>
  <c r="P5" i="6"/>
  <c r="B5" i="6"/>
  <c r="B36" i="5"/>
  <c r="C36" i="5"/>
  <c r="D36" i="5"/>
  <c r="E36" i="5"/>
  <c r="F36" i="5"/>
  <c r="G36" i="5"/>
  <c r="H36" i="5"/>
  <c r="I36" i="5"/>
  <c r="J36" i="5"/>
  <c r="K36" i="5"/>
  <c r="L36" i="5"/>
  <c r="M36" i="5"/>
  <c r="N36" i="5"/>
  <c r="O36" i="5"/>
  <c r="P36" i="5"/>
  <c r="B37" i="5"/>
  <c r="C37" i="5"/>
  <c r="D37" i="5"/>
  <c r="E37" i="5"/>
  <c r="F37" i="5"/>
  <c r="G37" i="5"/>
  <c r="H37" i="5"/>
  <c r="I37" i="5"/>
  <c r="J37" i="5"/>
  <c r="K37" i="5"/>
  <c r="L37" i="5"/>
  <c r="M37" i="5"/>
  <c r="N37" i="5"/>
  <c r="O37" i="5"/>
  <c r="P37" i="5"/>
  <c r="B38" i="5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B39" i="5"/>
  <c r="C39" i="5"/>
  <c r="D39" i="5"/>
  <c r="E39" i="5"/>
  <c r="F39" i="5"/>
  <c r="G39" i="5"/>
  <c r="H39" i="5"/>
  <c r="I39" i="5"/>
  <c r="J39" i="5"/>
  <c r="K39" i="5"/>
  <c r="L39" i="5"/>
  <c r="M39" i="5"/>
  <c r="N39" i="5"/>
  <c r="O39" i="5"/>
  <c r="P39" i="5"/>
  <c r="B40" i="5"/>
  <c r="C40" i="5"/>
  <c r="D40" i="5"/>
  <c r="E40" i="5"/>
  <c r="F40" i="5"/>
  <c r="G40" i="5"/>
  <c r="H40" i="5"/>
  <c r="I40" i="5"/>
  <c r="J40" i="5"/>
  <c r="K40" i="5"/>
  <c r="L40" i="5"/>
  <c r="M40" i="5"/>
  <c r="N40" i="5"/>
  <c r="O40" i="5"/>
  <c r="P40" i="5"/>
  <c r="B41" i="5"/>
  <c r="C41" i="5"/>
  <c r="D41" i="5"/>
  <c r="E41" i="5"/>
  <c r="F41" i="5"/>
  <c r="G41" i="5"/>
  <c r="H41" i="5"/>
  <c r="I41" i="5"/>
  <c r="J41" i="5"/>
  <c r="K41" i="5"/>
  <c r="L41" i="5"/>
  <c r="M41" i="5"/>
  <c r="N41" i="5"/>
  <c r="O41" i="5"/>
  <c r="P41" i="5"/>
  <c r="B42" i="5"/>
  <c r="C42" i="5"/>
  <c r="D42" i="5"/>
  <c r="E42" i="5"/>
  <c r="F42" i="5"/>
  <c r="G42" i="5"/>
  <c r="H42" i="5"/>
  <c r="I42" i="5"/>
  <c r="J42" i="5"/>
  <c r="K42" i="5"/>
  <c r="L42" i="5"/>
  <c r="M42" i="5"/>
  <c r="N42" i="5"/>
  <c r="O42" i="5"/>
  <c r="P42" i="5"/>
  <c r="C35" i="5"/>
  <c r="D35" i="5"/>
  <c r="E35" i="5"/>
  <c r="F35" i="5"/>
  <c r="G35" i="5"/>
  <c r="H35" i="5"/>
  <c r="I35" i="5"/>
  <c r="J35" i="5"/>
  <c r="K35" i="5"/>
  <c r="L35" i="5"/>
  <c r="M35" i="5"/>
  <c r="N35" i="5"/>
  <c r="O35" i="5"/>
  <c r="P35" i="5"/>
  <c r="B35" i="5"/>
  <c r="B25" i="5"/>
  <c r="C25" i="5"/>
  <c r="D25" i="5"/>
  <c r="E25" i="5"/>
  <c r="F25" i="5"/>
  <c r="G25" i="5"/>
  <c r="H25" i="5"/>
  <c r="I25" i="5"/>
  <c r="J25" i="5"/>
  <c r="K25" i="5"/>
  <c r="L25" i="5"/>
  <c r="M25" i="5"/>
  <c r="N25" i="5"/>
  <c r="O25" i="5"/>
  <c r="P25" i="5"/>
  <c r="B26" i="5"/>
  <c r="C26" i="5"/>
  <c r="D26" i="5"/>
  <c r="E26" i="5"/>
  <c r="F26" i="5"/>
  <c r="G26" i="5"/>
  <c r="H26" i="5"/>
  <c r="I26" i="5"/>
  <c r="J26" i="5"/>
  <c r="K26" i="5"/>
  <c r="L26" i="5"/>
  <c r="M26" i="5"/>
  <c r="N26" i="5"/>
  <c r="O26" i="5"/>
  <c r="P26" i="5"/>
  <c r="B27" i="5"/>
  <c r="C27" i="5"/>
  <c r="D27" i="5"/>
  <c r="E27" i="5"/>
  <c r="F27" i="5"/>
  <c r="G27" i="5"/>
  <c r="H27" i="5"/>
  <c r="I27" i="5"/>
  <c r="J27" i="5"/>
  <c r="K27" i="5"/>
  <c r="L27" i="5"/>
  <c r="M27" i="5"/>
  <c r="N27" i="5"/>
  <c r="O27" i="5"/>
  <c r="P27" i="5"/>
  <c r="B28" i="5"/>
  <c r="C28" i="5"/>
  <c r="D28" i="5"/>
  <c r="E28" i="5"/>
  <c r="F28" i="5"/>
  <c r="G28" i="5"/>
  <c r="H28" i="5"/>
  <c r="I28" i="5"/>
  <c r="J28" i="5"/>
  <c r="K28" i="5"/>
  <c r="L28" i="5"/>
  <c r="M28" i="5"/>
  <c r="N28" i="5"/>
  <c r="O28" i="5"/>
  <c r="P28" i="5"/>
  <c r="B29" i="5"/>
  <c r="C29" i="5"/>
  <c r="D29" i="5"/>
  <c r="E29" i="5"/>
  <c r="F29" i="5"/>
  <c r="G29" i="5"/>
  <c r="H29" i="5"/>
  <c r="I29" i="5"/>
  <c r="J29" i="5"/>
  <c r="K29" i="5"/>
  <c r="L29" i="5"/>
  <c r="M29" i="5"/>
  <c r="N29" i="5"/>
  <c r="O29" i="5"/>
  <c r="P29" i="5"/>
  <c r="B30" i="5"/>
  <c r="C30" i="5"/>
  <c r="D30" i="5"/>
  <c r="E30" i="5"/>
  <c r="F30" i="5"/>
  <c r="G30" i="5"/>
  <c r="H30" i="5"/>
  <c r="I30" i="5"/>
  <c r="J30" i="5"/>
  <c r="K30" i="5"/>
  <c r="L30" i="5"/>
  <c r="M30" i="5"/>
  <c r="N30" i="5"/>
  <c r="O30" i="5"/>
  <c r="P30" i="5"/>
  <c r="B31" i="5"/>
  <c r="C31" i="5"/>
  <c r="D31" i="5"/>
  <c r="E31" i="5"/>
  <c r="F31" i="5"/>
  <c r="G31" i="5"/>
  <c r="H31" i="5"/>
  <c r="I31" i="5"/>
  <c r="J31" i="5"/>
  <c r="K31" i="5"/>
  <c r="L31" i="5"/>
  <c r="M31" i="5"/>
  <c r="N31" i="5"/>
  <c r="O31" i="5"/>
  <c r="P31" i="5"/>
  <c r="B32" i="5"/>
  <c r="C32" i="5"/>
  <c r="D32" i="5"/>
  <c r="E32" i="5"/>
  <c r="F32" i="5"/>
  <c r="G32" i="5"/>
  <c r="H32" i="5"/>
  <c r="I32" i="5"/>
  <c r="J32" i="5"/>
  <c r="K32" i="5"/>
  <c r="L32" i="5"/>
  <c r="M32" i="5"/>
  <c r="N32" i="5"/>
  <c r="O32" i="5"/>
  <c r="P32" i="5"/>
  <c r="C24" i="5"/>
  <c r="D24" i="5"/>
  <c r="E24" i="5"/>
  <c r="F24" i="5"/>
  <c r="G24" i="5"/>
  <c r="H24" i="5"/>
  <c r="I24" i="5"/>
  <c r="J24" i="5"/>
  <c r="K24" i="5"/>
  <c r="L24" i="5"/>
  <c r="M24" i="5"/>
  <c r="N24" i="5"/>
  <c r="O24" i="5"/>
  <c r="P24" i="5"/>
  <c r="B24" i="5"/>
  <c r="B16" i="5"/>
  <c r="C16" i="5"/>
  <c r="D16" i="5"/>
  <c r="E16" i="5"/>
  <c r="F16" i="5"/>
  <c r="G16" i="5"/>
  <c r="H16" i="5"/>
  <c r="I16" i="5"/>
  <c r="J16" i="5"/>
  <c r="K16" i="5"/>
  <c r="L16" i="5"/>
  <c r="M16" i="5"/>
  <c r="N16" i="5"/>
  <c r="O16" i="5"/>
  <c r="P16" i="5"/>
  <c r="B17" i="5"/>
  <c r="C17" i="5"/>
  <c r="D17" i="5"/>
  <c r="E17" i="5"/>
  <c r="F17" i="5"/>
  <c r="G17" i="5"/>
  <c r="H17" i="5"/>
  <c r="I17" i="5"/>
  <c r="J17" i="5"/>
  <c r="K17" i="5"/>
  <c r="L17" i="5"/>
  <c r="M17" i="5"/>
  <c r="N17" i="5"/>
  <c r="O17" i="5"/>
  <c r="P17" i="5"/>
  <c r="B18" i="5"/>
  <c r="C18" i="5"/>
  <c r="D18" i="5"/>
  <c r="E18" i="5"/>
  <c r="F18" i="5"/>
  <c r="G18" i="5"/>
  <c r="H18" i="5"/>
  <c r="I18" i="5"/>
  <c r="J18" i="5"/>
  <c r="K18" i="5"/>
  <c r="L18" i="5"/>
  <c r="M18" i="5"/>
  <c r="N18" i="5"/>
  <c r="O18" i="5"/>
  <c r="P18" i="5"/>
  <c r="B19" i="5"/>
  <c r="C19" i="5"/>
  <c r="D19" i="5"/>
  <c r="E19" i="5"/>
  <c r="F19" i="5"/>
  <c r="G19" i="5"/>
  <c r="H19" i="5"/>
  <c r="I19" i="5"/>
  <c r="J19" i="5"/>
  <c r="K19" i="5"/>
  <c r="L19" i="5"/>
  <c r="M19" i="5"/>
  <c r="N19" i="5"/>
  <c r="O19" i="5"/>
  <c r="P19" i="5"/>
  <c r="B20" i="5"/>
  <c r="C20" i="5"/>
  <c r="D20" i="5"/>
  <c r="E20" i="5"/>
  <c r="F20" i="5"/>
  <c r="G20" i="5"/>
  <c r="H20" i="5"/>
  <c r="I20" i="5"/>
  <c r="J20" i="5"/>
  <c r="K20" i="5"/>
  <c r="L20" i="5"/>
  <c r="M20" i="5"/>
  <c r="N20" i="5"/>
  <c r="O20" i="5"/>
  <c r="P20" i="5"/>
  <c r="B21" i="5"/>
  <c r="C21" i="5"/>
  <c r="D21" i="5"/>
  <c r="E21" i="5"/>
  <c r="F21" i="5"/>
  <c r="G21" i="5"/>
  <c r="H21" i="5"/>
  <c r="I21" i="5"/>
  <c r="J21" i="5"/>
  <c r="K21" i="5"/>
  <c r="L21" i="5"/>
  <c r="M21" i="5"/>
  <c r="N21" i="5"/>
  <c r="O21" i="5"/>
  <c r="P21" i="5"/>
  <c r="C15" i="5"/>
  <c r="D15" i="5"/>
  <c r="E15" i="5"/>
  <c r="F15" i="5"/>
  <c r="G15" i="5"/>
  <c r="H15" i="5"/>
  <c r="I15" i="5"/>
  <c r="J15" i="5"/>
  <c r="K15" i="5"/>
  <c r="L15" i="5"/>
  <c r="M15" i="5"/>
  <c r="N15" i="5"/>
  <c r="O15" i="5"/>
  <c r="P15" i="5"/>
  <c r="B15" i="5"/>
  <c r="B7" i="5"/>
  <c r="C7" i="5"/>
  <c r="D7" i="5"/>
  <c r="E7" i="5"/>
  <c r="F7" i="5"/>
  <c r="G7" i="5"/>
  <c r="H7" i="5"/>
  <c r="I7" i="5"/>
  <c r="J7" i="5"/>
  <c r="K7" i="5"/>
  <c r="L7" i="5"/>
  <c r="M7" i="5"/>
  <c r="N7" i="5"/>
  <c r="O7" i="5"/>
  <c r="P7" i="5"/>
  <c r="B8" i="5"/>
  <c r="C8" i="5"/>
  <c r="D8" i="5"/>
  <c r="E8" i="5"/>
  <c r="F8" i="5"/>
  <c r="G8" i="5"/>
  <c r="H8" i="5"/>
  <c r="I8" i="5"/>
  <c r="J8" i="5"/>
  <c r="K8" i="5"/>
  <c r="L8" i="5"/>
  <c r="M8" i="5"/>
  <c r="N8" i="5"/>
  <c r="O8" i="5"/>
  <c r="P8" i="5"/>
  <c r="B9" i="5"/>
  <c r="C9" i="5"/>
  <c r="D9" i="5"/>
  <c r="E9" i="5"/>
  <c r="F9" i="5"/>
  <c r="G9" i="5"/>
  <c r="H9" i="5"/>
  <c r="I9" i="5"/>
  <c r="J9" i="5"/>
  <c r="K9" i="5"/>
  <c r="L9" i="5"/>
  <c r="M9" i="5"/>
  <c r="N9" i="5"/>
  <c r="O9" i="5"/>
  <c r="P9" i="5"/>
  <c r="B10" i="5"/>
  <c r="C10" i="5"/>
  <c r="D10" i="5"/>
  <c r="E10" i="5"/>
  <c r="F10" i="5"/>
  <c r="G10" i="5"/>
  <c r="H10" i="5"/>
  <c r="I10" i="5"/>
  <c r="J10" i="5"/>
  <c r="K10" i="5"/>
  <c r="L10" i="5"/>
  <c r="M10" i="5"/>
  <c r="N10" i="5"/>
  <c r="O10" i="5"/>
  <c r="P10" i="5"/>
  <c r="B11" i="5"/>
  <c r="C11" i="5"/>
  <c r="D11" i="5"/>
  <c r="E11" i="5"/>
  <c r="F11" i="5"/>
  <c r="G11" i="5"/>
  <c r="H11" i="5"/>
  <c r="I11" i="5"/>
  <c r="J11" i="5"/>
  <c r="K11" i="5"/>
  <c r="L11" i="5"/>
  <c r="M11" i="5"/>
  <c r="N11" i="5"/>
  <c r="O11" i="5"/>
  <c r="P11" i="5"/>
  <c r="B12" i="5"/>
  <c r="C12" i="5"/>
  <c r="D12" i="5"/>
  <c r="E12" i="5"/>
  <c r="F12" i="5"/>
  <c r="G12" i="5"/>
  <c r="H12" i="5"/>
  <c r="I12" i="5"/>
  <c r="J12" i="5"/>
  <c r="K12" i="5"/>
  <c r="L12" i="5"/>
  <c r="M12" i="5"/>
  <c r="N12" i="5"/>
  <c r="O12" i="5"/>
  <c r="P12" i="5"/>
  <c r="C5" i="5"/>
  <c r="D5" i="5"/>
  <c r="E5" i="5"/>
  <c r="F5" i="5"/>
  <c r="G5" i="5"/>
  <c r="H5" i="5"/>
  <c r="I5" i="5"/>
  <c r="J5" i="5"/>
  <c r="K5" i="5"/>
  <c r="L5" i="5"/>
  <c r="M5" i="5"/>
  <c r="N5" i="5"/>
  <c r="O5" i="5"/>
  <c r="P5" i="5"/>
  <c r="B5" i="5"/>
  <c r="AY42" i="4"/>
  <c r="AZ42" i="4"/>
  <c r="BA42" i="4"/>
  <c r="BB42" i="4"/>
  <c r="BC42" i="4"/>
  <c r="BD42" i="4"/>
  <c r="BE42" i="4"/>
  <c r="BF42" i="4"/>
  <c r="BG42" i="4"/>
  <c r="BH42" i="4"/>
  <c r="BI42" i="4"/>
  <c r="BJ42" i="4"/>
  <c r="BK42" i="4"/>
  <c r="BL42" i="4"/>
  <c r="AX42" i="4"/>
  <c r="B50" i="4"/>
  <c r="B43" i="4"/>
  <c r="C43" i="4"/>
  <c r="D43" i="4"/>
  <c r="E43" i="4"/>
  <c r="F43" i="4"/>
  <c r="G43" i="4"/>
  <c r="H43" i="4"/>
  <c r="I43" i="4"/>
  <c r="J43" i="4"/>
  <c r="K43" i="4"/>
  <c r="L43" i="4"/>
  <c r="M43" i="4"/>
  <c r="N43" i="4"/>
  <c r="O43" i="4"/>
  <c r="P43" i="4"/>
  <c r="B44" i="4"/>
  <c r="C44" i="4"/>
  <c r="D44" i="4"/>
  <c r="E44" i="4"/>
  <c r="F44" i="4"/>
  <c r="G44" i="4"/>
  <c r="H44" i="4"/>
  <c r="I44" i="4"/>
  <c r="J44" i="4"/>
  <c r="K44" i="4"/>
  <c r="L44" i="4"/>
  <c r="M44" i="4"/>
  <c r="N44" i="4"/>
  <c r="O44" i="4"/>
  <c r="P44" i="4"/>
  <c r="B45" i="4"/>
  <c r="C45" i="4"/>
  <c r="D45" i="4"/>
  <c r="E45" i="4"/>
  <c r="F45" i="4"/>
  <c r="G45" i="4"/>
  <c r="H45" i="4"/>
  <c r="I45" i="4"/>
  <c r="J45" i="4"/>
  <c r="K45" i="4"/>
  <c r="L45" i="4"/>
  <c r="M45" i="4"/>
  <c r="N45" i="4"/>
  <c r="O45" i="4"/>
  <c r="P45" i="4"/>
  <c r="B46" i="4"/>
  <c r="C46" i="4"/>
  <c r="D46" i="4"/>
  <c r="E46" i="4"/>
  <c r="F46" i="4"/>
  <c r="G46" i="4"/>
  <c r="H46" i="4"/>
  <c r="I46" i="4"/>
  <c r="J46" i="4"/>
  <c r="K46" i="4"/>
  <c r="L46" i="4"/>
  <c r="M46" i="4"/>
  <c r="N46" i="4"/>
  <c r="O46" i="4"/>
  <c r="P46" i="4"/>
  <c r="B47" i="4"/>
  <c r="C47" i="4"/>
  <c r="D47" i="4"/>
  <c r="E47" i="4"/>
  <c r="F47" i="4"/>
  <c r="G47" i="4"/>
  <c r="H47" i="4"/>
  <c r="I47" i="4"/>
  <c r="J47" i="4"/>
  <c r="K47" i="4"/>
  <c r="L47" i="4"/>
  <c r="M47" i="4"/>
  <c r="N47" i="4"/>
  <c r="O47" i="4"/>
  <c r="P47" i="4"/>
  <c r="B48" i="4"/>
  <c r="C48" i="4"/>
  <c r="D48" i="4"/>
  <c r="E48" i="4"/>
  <c r="F48" i="4"/>
  <c r="G48" i="4"/>
  <c r="H48" i="4"/>
  <c r="I48" i="4"/>
  <c r="J48" i="4"/>
  <c r="K48" i="4"/>
  <c r="L48" i="4"/>
  <c r="M48" i="4"/>
  <c r="N48" i="4"/>
  <c r="O48" i="4"/>
  <c r="P48" i="4"/>
  <c r="B49" i="4"/>
  <c r="C49" i="4"/>
  <c r="D49" i="4"/>
  <c r="E49" i="4"/>
  <c r="F49" i="4"/>
  <c r="G49" i="4"/>
  <c r="H49" i="4"/>
  <c r="I49" i="4"/>
  <c r="J49" i="4"/>
  <c r="K49" i="4"/>
  <c r="L49" i="4"/>
  <c r="M49" i="4"/>
  <c r="N49" i="4"/>
  <c r="O49" i="4"/>
  <c r="P49" i="4"/>
  <c r="C50" i="4"/>
  <c r="D50" i="4"/>
  <c r="E50" i="4"/>
  <c r="F50" i="4"/>
  <c r="G50" i="4"/>
  <c r="H50" i="4"/>
  <c r="I50" i="4"/>
  <c r="J50" i="4"/>
  <c r="K50" i="4"/>
  <c r="L50" i="4"/>
  <c r="M50" i="4"/>
  <c r="N50" i="4"/>
  <c r="O50" i="4"/>
  <c r="P50" i="4"/>
  <c r="C42" i="4"/>
  <c r="D42" i="4"/>
  <c r="E42" i="4"/>
  <c r="F42" i="4"/>
  <c r="G42" i="4"/>
  <c r="H42" i="4"/>
  <c r="I42" i="4"/>
  <c r="J42" i="4"/>
  <c r="K42" i="4"/>
  <c r="L42" i="4"/>
  <c r="M42" i="4"/>
  <c r="N42" i="4"/>
  <c r="O42" i="4"/>
  <c r="P42" i="4"/>
  <c r="B42" i="4"/>
  <c r="B29" i="4"/>
  <c r="C29" i="4"/>
  <c r="D29" i="4"/>
  <c r="E29" i="4"/>
  <c r="F29" i="4"/>
  <c r="G29" i="4"/>
  <c r="H29" i="4"/>
  <c r="I29" i="4"/>
  <c r="J29" i="4"/>
  <c r="K29" i="4"/>
  <c r="L29" i="4"/>
  <c r="M29" i="4"/>
  <c r="N29" i="4"/>
  <c r="O29" i="4"/>
  <c r="B30" i="4"/>
  <c r="C30" i="4"/>
  <c r="D30" i="4"/>
  <c r="E30" i="4"/>
  <c r="F30" i="4"/>
  <c r="G30" i="4"/>
  <c r="H30" i="4"/>
  <c r="I30" i="4"/>
  <c r="J30" i="4"/>
  <c r="K30" i="4"/>
  <c r="L30" i="4"/>
  <c r="M30" i="4"/>
  <c r="N30" i="4"/>
  <c r="O30" i="4"/>
  <c r="B31" i="4"/>
  <c r="C31" i="4"/>
  <c r="D31" i="4"/>
  <c r="E31" i="4"/>
  <c r="F31" i="4"/>
  <c r="G31" i="4"/>
  <c r="H31" i="4"/>
  <c r="I31" i="4"/>
  <c r="J31" i="4"/>
  <c r="K31" i="4"/>
  <c r="L31" i="4"/>
  <c r="M31" i="4"/>
  <c r="N31" i="4"/>
  <c r="O31" i="4"/>
  <c r="B32" i="4"/>
  <c r="C32" i="4"/>
  <c r="D32" i="4"/>
  <c r="E32" i="4"/>
  <c r="F32" i="4"/>
  <c r="G32" i="4"/>
  <c r="H32" i="4"/>
  <c r="I32" i="4"/>
  <c r="J32" i="4"/>
  <c r="K32" i="4"/>
  <c r="L32" i="4"/>
  <c r="M32" i="4"/>
  <c r="N32" i="4"/>
  <c r="O32" i="4"/>
  <c r="B33" i="4"/>
  <c r="C33" i="4"/>
  <c r="D33" i="4"/>
  <c r="E33" i="4"/>
  <c r="F33" i="4"/>
  <c r="G33" i="4"/>
  <c r="H33" i="4"/>
  <c r="I33" i="4"/>
  <c r="J33" i="4"/>
  <c r="K33" i="4"/>
  <c r="L33" i="4"/>
  <c r="M33" i="4"/>
  <c r="N33" i="4"/>
  <c r="O33" i="4"/>
  <c r="B34" i="4"/>
  <c r="C34" i="4"/>
  <c r="D34" i="4"/>
  <c r="E34" i="4"/>
  <c r="F34" i="4"/>
  <c r="G34" i="4"/>
  <c r="H34" i="4"/>
  <c r="I34" i="4"/>
  <c r="J34" i="4"/>
  <c r="K34" i="4"/>
  <c r="L34" i="4"/>
  <c r="M34" i="4"/>
  <c r="N34" i="4"/>
  <c r="O34" i="4"/>
  <c r="B35" i="4"/>
  <c r="C35" i="4"/>
  <c r="D35" i="4"/>
  <c r="E35" i="4"/>
  <c r="F35" i="4"/>
  <c r="G35" i="4"/>
  <c r="H35" i="4"/>
  <c r="I35" i="4"/>
  <c r="J35" i="4"/>
  <c r="K35" i="4"/>
  <c r="L35" i="4"/>
  <c r="M35" i="4"/>
  <c r="N35" i="4"/>
  <c r="O35" i="4"/>
  <c r="B36" i="4"/>
  <c r="C36" i="4"/>
  <c r="D36" i="4"/>
  <c r="E36" i="4"/>
  <c r="F36" i="4"/>
  <c r="G36" i="4"/>
  <c r="H36" i="4"/>
  <c r="I36" i="4"/>
  <c r="J36" i="4"/>
  <c r="K36" i="4"/>
  <c r="L36" i="4"/>
  <c r="M36" i="4"/>
  <c r="N36" i="4"/>
  <c r="O36" i="4"/>
  <c r="B37" i="4"/>
  <c r="C37" i="4"/>
  <c r="D37" i="4"/>
  <c r="E37" i="4"/>
  <c r="F37" i="4"/>
  <c r="G37" i="4"/>
  <c r="H37" i="4"/>
  <c r="I37" i="4"/>
  <c r="J37" i="4"/>
  <c r="K37" i="4"/>
  <c r="L37" i="4"/>
  <c r="M37" i="4"/>
  <c r="N37" i="4"/>
  <c r="O37" i="4"/>
  <c r="B38" i="4"/>
  <c r="C38" i="4"/>
  <c r="D38" i="4"/>
  <c r="E38" i="4"/>
  <c r="F38" i="4"/>
  <c r="G38" i="4"/>
  <c r="H38" i="4"/>
  <c r="I38" i="4"/>
  <c r="J38" i="4"/>
  <c r="K38" i="4"/>
  <c r="L38" i="4"/>
  <c r="M38" i="4"/>
  <c r="N38" i="4"/>
  <c r="O38" i="4"/>
  <c r="B39" i="4"/>
  <c r="C39" i="4"/>
  <c r="D39" i="4"/>
  <c r="E39" i="4"/>
  <c r="F39" i="4"/>
  <c r="G39" i="4"/>
  <c r="H39" i="4"/>
  <c r="I39" i="4"/>
  <c r="J39" i="4"/>
  <c r="K39" i="4"/>
  <c r="L39" i="4"/>
  <c r="M39" i="4"/>
  <c r="N39" i="4"/>
  <c r="O39" i="4"/>
  <c r="O28" i="4"/>
  <c r="N28" i="4"/>
  <c r="M28" i="4"/>
  <c r="L28" i="4"/>
  <c r="K28" i="4"/>
  <c r="J28" i="4"/>
  <c r="I28" i="4"/>
  <c r="H28" i="4"/>
  <c r="G28" i="4"/>
  <c r="F28" i="4"/>
  <c r="E28" i="4"/>
  <c r="D28" i="4"/>
  <c r="C28" i="4"/>
  <c r="B28" i="4"/>
  <c r="O27" i="4"/>
  <c r="N27" i="4"/>
  <c r="M27" i="4"/>
  <c r="L27" i="4"/>
  <c r="K27" i="4"/>
  <c r="J27" i="4"/>
  <c r="I27" i="4"/>
  <c r="H27" i="4"/>
  <c r="G27" i="4"/>
  <c r="F27" i="4"/>
  <c r="E27" i="4"/>
  <c r="D27" i="4"/>
  <c r="C27" i="4"/>
  <c r="B27" i="4"/>
  <c r="O26" i="4"/>
  <c r="N26" i="4"/>
  <c r="M26" i="4"/>
  <c r="L26" i="4"/>
  <c r="K26" i="4"/>
  <c r="J26" i="4"/>
  <c r="I26" i="4"/>
  <c r="H26" i="4"/>
  <c r="G26" i="4"/>
  <c r="F26" i="4"/>
  <c r="E26" i="4"/>
  <c r="D26" i="4"/>
  <c r="C26" i="4"/>
  <c r="B26" i="4"/>
  <c r="O12" i="4"/>
  <c r="N12" i="4"/>
  <c r="M12" i="4"/>
  <c r="L12" i="4"/>
  <c r="K12" i="4"/>
  <c r="J12" i="4"/>
  <c r="I12" i="4"/>
  <c r="H12" i="4"/>
  <c r="G12" i="4"/>
  <c r="F12" i="4"/>
  <c r="E12" i="4"/>
  <c r="D12" i="4"/>
  <c r="C12" i="4"/>
  <c r="B12" i="4"/>
  <c r="O11" i="4"/>
  <c r="N11" i="4"/>
  <c r="M11" i="4"/>
  <c r="L11" i="4"/>
  <c r="K11" i="4"/>
  <c r="J11" i="4"/>
  <c r="I11" i="4"/>
  <c r="H11" i="4"/>
  <c r="G11" i="4"/>
  <c r="F11" i="4"/>
  <c r="E11" i="4"/>
  <c r="D11" i="4"/>
  <c r="C11" i="4"/>
  <c r="B11" i="4"/>
  <c r="O10" i="4"/>
  <c r="O17" i="4" s="1"/>
  <c r="N10" i="4"/>
  <c r="N17" i="4" s="1"/>
  <c r="M10" i="4"/>
  <c r="M17" i="4" s="1"/>
  <c r="L10" i="4"/>
  <c r="L17" i="4" s="1"/>
  <c r="K10" i="4"/>
  <c r="K17" i="4" s="1"/>
  <c r="J10" i="4"/>
  <c r="J17" i="4" s="1"/>
  <c r="I10" i="4"/>
  <c r="I17" i="4" s="1"/>
  <c r="H10" i="4"/>
  <c r="H17" i="4" s="1"/>
  <c r="G10" i="4"/>
  <c r="G17" i="4" s="1"/>
  <c r="F10" i="4"/>
  <c r="F17" i="4" s="1"/>
  <c r="E10" i="4"/>
  <c r="E17" i="4" s="1"/>
  <c r="D10" i="4"/>
  <c r="D17" i="4" s="1"/>
  <c r="C10" i="4"/>
  <c r="C17" i="4" s="1"/>
  <c r="B10" i="4"/>
  <c r="B17" i="4" s="1"/>
  <c r="B6" i="4"/>
  <c r="C6" i="4"/>
  <c r="D6" i="4"/>
  <c r="E6" i="4"/>
  <c r="F6" i="4"/>
  <c r="G6" i="4"/>
  <c r="H6" i="4"/>
  <c r="I6" i="4"/>
  <c r="J6" i="4"/>
  <c r="K6" i="4"/>
  <c r="L6" i="4"/>
  <c r="M6" i="4"/>
  <c r="N6" i="4"/>
  <c r="O6" i="4"/>
  <c r="B7" i="4"/>
  <c r="C7" i="4"/>
  <c r="D7" i="4"/>
  <c r="E7" i="4"/>
  <c r="F7" i="4"/>
  <c r="G7" i="4"/>
  <c r="H7" i="4"/>
  <c r="I7" i="4"/>
  <c r="J7" i="4"/>
  <c r="K7" i="4"/>
  <c r="L7" i="4"/>
  <c r="M7" i="4"/>
  <c r="N7" i="4"/>
  <c r="O7" i="4"/>
  <c r="C5" i="4"/>
  <c r="D5" i="4"/>
  <c r="E5" i="4"/>
  <c r="F5" i="4"/>
  <c r="G5" i="4"/>
  <c r="H5" i="4"/>
  <c r="I5" i="4"/>
  <c r="J5" i="4"/>
  <c r="K5" i="4"/>
  <c r="L5" i="4"/>
  <c r="M5" i="4"/>
  <c r="N5" i="4"/>
  <c r="O5" i="4"/>
  <c r="B5" i="4"/>
  <c r="P56" i="3"/>
  <c r="O56" i="3"/>
  <c r="N56" i="3"/>
  <c r="M56" i="3"/>
  <c r="L56" i="3"/>
  <c r="K56" i="3"/>
  <c r="J56" i="3"/>
  <c r="I56" i="3"/>
  <c r="H56" i="3"/>
  <c r="G56" i="3"/>
  <c r="F56" i="3"/>
  <c r="E56" i="3"/>
  <c r="D56" i="3"/>
  <c r="C56" i="3"/>
  <c r="B56" i="3"/>
  <c r="P55" i="3"/>
  <c r="O55" i="3"/>
  <c r="N55" i="3"/>
  <c r="M55" i="3"/>
  <c r="L55" i="3"/>
  <c r="K55" i="3"/>
  <c r="J55" i="3"/>
  <c r="I55" i="3"/>
  <c r="H55" i="3"/>
  <c r="G55" i="3"/>
  <c r="F55" i="3"/>
  <c r="E55" i="3"/>
  <c r="D55" i="3"/>
  <c r="C55" i="3"/>
  <c r="B55" i="3"/>
  <c r="P54" i="3"/>
  <c r="O54" i="3"/>
  <c r="N54" i="3"/>
  <c r="M54" i="3"/>
  <c r="L54" i="3"/>
  <c r="K54" i="3"/>
  <c r="J54" i="3"/>
  <c r="I54" i="3"/>
  <c r="H54" i="3"/>
  <c r="G54" i="3"/>
  <c r="F54" i="3"/>
  <c r="E54" i="3"/>
  <c r="D54" i="3"/>
  <c r="C54" i="3"/>
  <c r="B54" i="3"/>
  <c r="P53" i="3"/>
  <c r="O53" i="3"/>
  <c r="N53" i="3"/>
  <c r="M53" i="3"/>
  <c r="L53" i="3"/>
  <c r="K53" i="3"/>
  <c r="J53" i="3"/>
  <c r="I53" i="3"/>
  <c r="H53" i="3"/>
  <c r="G53" i="3"/>
  <c r="F53" i="3"/>
  <c r="E53" i="3"/>
  <c r="D53" i="3"/>
  <c r="C53" i="3"/>
  <c r="B53" i="3"/>
  <c r="P52" i="3"/>
  <c r="O52" i="3"/>
  <c r="N52" i="3"/>
  <c r="M52" i="3"/>
  <c r="L52" i="3"/>
  <c r="K52" i="3"/>
  <c r="J52" i="3"/>
  <c r="I52" i="3"/>
  <c r="H52" i="3"/>
  <c r="G52" i="3"/>
  <c r="F52" i="3"/>
  <c r="E52" i="3"/>
  <c r="D52" i="3"/>
  <c r="C52" i="3"/>
  <c r="B52" i="3"/>
  <c r="P51" i="3"/>
  <c r="O51" i="3"/>
  <c r="N51" i="3"/>
  <c r="M51" i="3"/>
  <c r="L51" i="3"/>
  <c r="K51" i="3"/>
  <c r="J51" i="3"/>
  <c r="I51" i="3"/>
  <c r="H51" i="3"/>
  <c r="G51" i="3"/>
  <c r="F51" i="3"/>
  <c r="E51" i="3"/>
  <c r="D51" i="3"/>
  <c r="C51" i="3"/>
  <c r="B51" i="3"/>
  <c r="P50" i="3"/>
  <c r="O50" i="3"/>
  <c r="N50" i="3"/>
  <c r="M50" i="3"/>
  <c r="L50" i="3"/>
  <c r="K50" i="3"/>
  <c r="J50" i="3"/>
  <c r="I50" i="3"/>
  <c r="H50" i="3"/>
  <c r="G50" i="3"/>
  <c r="F50" i="3"/>
  <c r="E50" i="3"/>
  <c r="D50" i="3"/>
  <c r="C50" i="3"/>
  <c r="B50" i="3"/>
  <c r="P49" i="3"/>
  <c r="O49" i="3"/>
  <c r="N49" i="3"/>
  <c r="M49" i="3"/>
  <c r="L49" i="3"/>
  <c r="K49" i="3"/>
  <c r="J49" i="3"/>
  <c r="I49" i="3"/>
  <c r="H49" i="3"/>
  <c r="G49" i="3"/>
  <c r="F49" i="3"/>
  <c r="E49" i="3"/>
  <c r="D49" i="3"/>
  <c r="C49" i="3"/>
  <c r="B49" i="3"/>
  <c r="P42" i="3"/>
  <c r="O42" i="3"/>
  <c r="N42" i="3"/>
  <c r="M42" i="3"/>
  <c r="L42" i="3"/>
  <c r="K42" i="3"/>
  <c r="J42" i="3"/>
  <c r="I42" i="3"/>
  <c r="H42" i="3"/>
  <c r="G42" i="3"/>
  <c r="F42" i="3"/>
  <c r="E42" i="3"/>
  <c r="D42" i="3"/>
  <c r="C42" i="3"/>
  <c r="B42" i="3"/>
  <c r="P41" i="3"/>
  <c r="O41" i="3"/>
  <c r="N41" i="3"/>
  <c r="M41" i="3"/>
  <c r="L41" i="3"/>
  <c r="K41" i="3"/>
  <c r="J41" i="3"/>
  <c r="I41" i="3"/>
  <c r="H41" i="3"/>
  <c r="G41" i="3"/>
  <c r="F41" i="3"/>
  <c r="E41" i="3"/>
  <c r="D41" i="3"/>
  <c r="C41" i="3"/>
  <c r="B41" i="3"/>
  <c r="P40" i="3"/>
  <c r="O40" i="3"/>
  <c r="N40" i="3"/>
  <c r="M40" i="3"/>
  <c r="L40" i="3"/>
  <c r="K40" i="3"/>
  <c r="J40" i="3"/>
  <c r="I40" i="3"/>
  <c r="H40" i="3"/>
  <c r="G40" i="3"/>
  <c r="F40" i="3"/>
  <c r="E40" i="3"/>
  <c r="D40" i="3"/>
  <c r="C40" i="3"/>
  <c r="B40" i="3"/>
  <c r="P39" i="3"/>
  <c r="O39" i="3"/>
  <c r="N39" i="3"/>
  <c r="M39" i="3"/>
  <c r="L39" i="3"/>
  <c r="K39" i="3"/>
  <c r="J39" i="3"/>
  <c r="I39" i="3"/>
  <c r="H39" i="3"/>
  <c r="G39" i="3"/>
  <c r="F39" i="3"/>
  <c r="E39" i="3"/>
  <c r="D39" i="3"/>
  <c r="C39" i="3"/>
  <c r="B39" i="3"/>
  <c r="P38" i="3"/>
  <c r="O38" i="3"/>
  <c r="N38" i="3"/>
  <c r="M38" i="3"/>
  <c r="L38" i="3"/>
  <c r="K38" i="3"/>
  <c r="J38" i="3"/>
  <c r="I38" i="3"/>
  <c r="H38" i="3"/>
  <c r="G38" i="3"/>
  <c r="F38" i="3"/>
  <c r="E38" i="3"/>
  <c r="D38" i="3"/>
  <c r="C38" i="3"/>
  <c r="B38" i="3"/>
  <c r="P37" i="3"/>
  <c r="O37" i="3"/>
  <c r="N37" i="3"/>
  <c r="M37" i="3"/>
  <c r="L37" i="3"/>
  <c r="K37" i="3"/>
  <c r="J37" i="3"/>
  <c r="I37" i="3"/>
  <c r="H37" i="3"/>
  <c r="G37" i="3"/>
  <c r="F37" i="3"/>
  <c r="E37" i="3"/>
  <c r="D37" i="3"/>
  <c r="C37" i="3"/>
  <c r="B37" i="3"/>
  <c r="P36" i="3"/>
  <c r="O36" i="3"/>
  <c r="N36" i="3"/>
  <c r="M36" i="3"/>
  <c r="L36" i="3"/>
  <c r="K36" i="3"/>
  <c r="J36" i="3"/>
  <c r="I36" i="3"/>
  <c r="H36" i="3"/>
  <c r="G36" i="3"/>
  <c r="F36" i="3"/>
  <c r="E36" i="3"/>
  <c r="D36" i="3"/>
  <c r="C36" i="3"/>
  <c r="B36" i="3"/>
  <c r="P35" i="3"/>
  <c r="O35" i="3"/>
  <c r="N35" i="3"/>
  <c r="M35" i="3"/>
  <c r="L35" i="3"/>
  <c r="K35" i="3"/>
  <c r="J35" i="3"/>
  <c r="I35" i="3"/>
  <c r="H35" i="3"/>
  <c r="G35" i="3"/>
  <c r="F35" i="3"/>
  <c r="E35" i="3"/>
  <c r="D35" i="3"/>
  <c r="C35" i="3"/>
  <c r="B35" i="3"/>
  <c r="P32" i="3"/>
  <c r="O32" i="3"/>
  <c r="N32" i="3"/>
  <c r="M32" i="3"/>
  <c r="L32" i="3"/>
  <c r="K32" i="3"/>
  <c r="J32" i="3"/>
  <c r="I32" i="3"/>
  <c r="H32" i="3"/>
  <c r="G32" i="3"/>
  <c r="F32" i="3"/>
  <c r="E32" i="3"/>
  <c r="D32" i="3"/>
  <c r="C32" i="3"/>
  <c r="B32" i="3"/>
  <c r="P31" i="3"/>
  <c r="O31" i="3"/>
  <c r="N31" i="3"/>
  <c r="M31" i="3"/>
  <c r="L31" i="3"/>
  <c r="K31" i="3"/>
  <c r="J31" i="3"/>
  <c r="I31" i="3"/>
  <c r="H31" i="3"/>
  <c r="G31" i="3"/>
  <c r="F31" i="3"/>
  <c r="E31" i="3"/>
  <c r="D31" i="3"/>
  <c r="C31" i="3"/>
  <c r="B31" i="3"/>
  <c r="P30" i="3"/>
  <c r="O30" i="3"/>
  <c r="N30" i="3"/>
  <c r="M30" i="3"/>
  <c r="L30" i="3"/>
  <c r="K30" i="3"/>
  <c r="J30" i="3"/>
  <c r="I30" i="3"/>
  <c r="H30" i="3"/>
  <c r="G30" i="3"/>
  <c r="F30" i="3"/>
  <c r="E30" i="3"/>
  <c r="D30" i="3"/>
  <c r="C30" i="3"/>
  <c r="B30" i="3"/>
  <c r="P29" i="3"/>
  <c r="O29" i="3"/>
  <c r="N29" i="3"/>
  <c r="M29" i="3"/>
  <c r="L29" i="3"/>
  <c r="K29" i="3"/>
  <c r="J29" i="3"/>
  <c r="I29" i="3"/>
  <c r="H29" i="3"/>
  <c r="G29" i="3"/>
  <c r="F29" i="3"/>
  <c r="E29" i="3"/>
  <c r="D29" i="3"/>
  <c r="C29" i="3"/>
  <c r="B29" i="3"/>
  <c r="P28" i="3"/>
  <c r="O28" i="3"/>
  <c r="N28" i="3"/>
  <c r="M28" i="3"/>
  <c r="L28" i="3"/>
  <c r="K28" i="3"/>
  <c r="J28" i="3"/>
  <c r="I28" i="3"/>
  <c r="H28" i="3"/>
  <c r="G28" i="3"/>
  <c r="F28" i="3"/>
  <c r="E28" i="3"/>
  <c r="D28" i="3"/>
  <c r="C28" i="3"/>
  <c r="B28" i="3"/>
  <c r="P27" i="3"/>
  <c r="O27" i="3"/>
  <c r="N27" i="3"/>
  <c r="M27" i="3"/>
  <c r="L27" i="3"/>
  <c r="K27" i="3"/>
  <c r="J27" i="3"/>
  <c r="I27" i="3"/>
  <c r="H27" i="3"/>
  <c r="G27" i="3"/>
  <c r="F27" i="3"/>
  <c r="E27" i="3"/>
  <c r="D27" i="3"/>
  <c r="C27" i="3"/>
  <c r="B27" i="3"/>
  <c r="P26" i="3"/>
  <c r="O26" i="3"/>
  <c r="N26" i="3"/>
  <c r="M26" i="3"/>
  <c r="L26" i="3"/>
  <c r="K26" i="3"/>
  <c r="J26" i="3"/>
  <c r="I26" i="3"/>
  <c r="H26" i="3"/>
  <c r="G26" i="3"/>
  <c r="F26" i="3"/>
  <c r="E26" i="3"/>
  <c r="D26" i="3"/>
  <c r="C26" i="3"/>
  <c r="B26" i="3"/>
  <c r="P25" i="3"/>
  <c r="O25" i="3"/>
  <c r="N25" i="3"/>
  <c r="M25" i="3"/>
  <c r="L25" i="3"/>
  <c r="K25" i="3"/>
  <c r="J25" i="3"/>
  <c r="I25" i="3"/>
  <c r="H25" i="3"/>
  <c r="G25" i="3"/>
  <c r="F25" i="3"/>
  <c r="E25" i="3"/>
  <c r="D25" i="3"/>
  <c r="C25" i="3"/>
  <c r="B25" i="3"/>
  <c r="P22" i="3"/>
  <c r="O22" i="3"/>
  <c r="N22" i="3"/>
  <c r="M22" i="3"/>
  <c r="L22" i="3"/>
  <c r="K22" i="3"/>
  <c r="J22" i="3"/>
  <c r="I22" i="3"/>
  <c r="H22" i="3"/>
  <c r="G22" i="3"/>
  <c r="F22" i="3"/>
  <c r="E22" i="3"/>
  <c r="D22" i="3"/>
  <c r="C22" i="3"/>
  <c r="B22" i="3"/>
  <c r="P21" i="3"/>
  <c r="O21" i="3"/>
  <c r="N21" i="3"/>
  <c r="M21" i="3"/>
  <c r="L21" i="3"/>
  <c r="K21" i="3"/>
  <c r="J21" i="3"/>
  <c r="I21" i="3"/>
  <c r="H21" i="3"/>
  <c r="G21" i="3"/>
  <c r="F21" i="3"/>
  <c r="E21" i="3"/>
  <c r="D21" i="3"/>
  <c r="C21" i="3"/>
  <c r="B21" i="3"/>
  <c r="P20" i="3"/>
  <c r="O20" i="3"/>
  <c r="N20" i="3"/>
  <c r="M20" i="3"/>
  <c r="L20" i="3"/>
  <c r="K20" i="3"/>
  <c r="J20" i="3"/>
  <c r="I20" i="3"/>
  <c r="H20" i="3"/>
  <c r="G20" i="3"/>
  <c r="F20" i="3"/>
  <c r="E20" i="3"/>
  <c r="D20" i="3"/>
  <c r="C20" i="3"/>
  <c r="B20" i="3"/>
  <c r="P19" i="3"/>
  <c r="O19" i="3"/>
  <c r="N19" i="3"/>
  <c r="M19" i="3"/>
  <c r="L19" i="3"/>
  <c r="K19" i="3"/>
  <c r="J19" i="3"/>
  <c r="I19" i="3"/>
  <c r="H19" i="3"/>
  <c r="G19" i="3"/>
  <c r="F19" i="3"/>
  <c r="E19" i="3"/>
  <c r="D19" i="3"/>
  <c r="C19" i="3"/>
  <c r="B19" i="3"/>
  <c r="P18" i="3"/>
  <c r="O18" i="3"/>
  <c r="N18" i="3"/>
  <c r="M18" i="3"/>
  <c r="L18" i="3"/>
  <c r="K18" i="3"/>
  <c r="J18" i="3"/>
  <c r="I18" i="3"/>
  <c r="H18" i="3"/>
  <c r="G18" i="3"/>
  <c r="F18" i="3"/>
  <c r="E18" i="3"/>
  <c r="D18" i="3"/>
  <c r="C18" i="3"/>
  <c r="B18" i="3"/>
  <c r="P17" i="3"/>
  <c r="O17" i="3"/>
  <c r="N17" i="3"/>
  <c r="M17" i="3"/>
  <c r="L17" i="3"/>
  <c r="K17" i="3"/>
  <c r="J17" i="3"/>
  <c r="I17" i="3"/>
  <c r="H17" i="3"/>
  <c r="G17" i="3"/>
  <c r="F17" i="3"/>
  <c r="E17" i="3"/>
  <c r="D17" i="3"/>
  <c r="C17" i="3"/>
  <c r="B17" i="3"/>
  <c r="P16" i="3"/>
  <c r="O16" i="3"/>
  <c r="N16" i="3"/>
  <c r="M16" i="3"/>
  <c r="L16" i="3"/>
  <c r="K16" i="3"/>
  <c r="J16" i="3"/>
  <c r="I16" i="3"/>
  <c r="H16" i="3"/>
  <c r="G16" i="3"/>
  <c r="F16" i="3"/>
  <c r="E16" i="3"/>
  <c r="D16" i="3"/>
  <c r="C16" i="3"/>
  <c r="B16" i="3"/>
  <c r="P15" i="3"/>
  <c r="O15" i="3"/>
  <c r="N15" i="3"/>
  <c r="M15" i="3"/>
  <c r="L15" i="3"/>
  <c r="K15" i="3"/>
  <c r="J15" i="3"/>
  <c r="I15" i="3"/>
  <c r="H15" i="3"/>
  <c r="G15" i="3"/>
  <c r="F15" i="3"/>
  <c r="E15" i="3"/>
  <c r="D15" i="3"/>
  <c r="C15" i="3"/>
  <c r="B15" i="3"/>
  <c r="B6" i="3"/>
  <c r="C6" i="3"/>
  <c r="D6" i="3"/>
  <c r="E6" i="3"/>
  <c r="F6" i="3"/>
  <c r="G6" i="3"/>
  <c r="H6" i="3"/>
  <c r="I6" i="3"/>
  <c r="J6" i="3"/>
  <c r="K6" i="3"/>
  <c r="L6" i="3"/>
  <c r="M6" i="3"/>
  <c r="N6" i="3"/>
  <c r="O6" i="3"/>
  <c r="P6" i="3"/>
  <c r="B7" i="3"/>
  <c r="C7" i="3"/>
  <c r="D7" i="3"/>
  <c r="E7" i="3"/>
  <c r="F7" i="3"/>
  <c r="G7" i="3"/>
  <c r="H7" i="3"/>
  <c r="I7" i="3"/>
  <c r="J7" i="3"/>
  <c r="K7" i="3"/>
  <c r="L7" i="3"/>
  <c r="M7" i="3"/>
  <c r="N7" i="3"/>
  <c r="O7" i="3"/>
  <c r="P7" i="3"/>
  <c r="B8" i="3"/>
  <c r="C8" i="3"/>
  <c r="D8" i="3"/>
  <c r="E8" i="3"/>
  <c r="F8" i="3"/>
  <c r="G8" i="3"/>
  <c r="H8" i="3"/>
  <c r="I8" i="3"/>
  <c r="J8" i="3"/>
  <c r="K8" i="3"/>
  <c r="L8" i="3"/>
  <c r="M8" i="3"/>
  <c r="N8" i="3"/>
  <c r="O8" i="3"/>
  <c r="P8" i="3"/>
  <c r="B9" i="3"/>
  <c r="C9" i="3"/>
  <c r="D9" i="3"/>
  <c r="E9" i="3"/>
  <c r="F9" i="3"/>
  <c r="G9" i="3"/>
  <c r="H9" i="3"/>
  <c r="I9" i="3"/>
  <c r="J9" i="3"/>
  <c r="K9" i="3"/>
  <c r="L9" i="3"/>
  <c r="M9" i="3"/>
  <c r="N9" i="3"/>
  <c r="O9" i="3"/>
  <c r="P9" i="3"/>
  <c r="B10" i="3"/>
  <c r="C10" i="3"/>
  <c r="D10" i="3"/>
  <c r="E10" i="3"/>
  <c r="F10" i="3"/>
  <c r="G10" i="3"/>
  <c r="H10" i="3"/>
  <c r="I10" i="3"/>
  <c r="J10" i="3"/>
  <c r="K10" i="3"/>
  <c r="L10" i="3"/>
  <c r="M10" i="3"/>
  <c r="N10" i="3"/>
  <c r="O10" i="3"/>
  <c r="P10" i="3"/>
  <c r="B11" i="3"/>
  <c r="C11" i="3"/>
  <c r="D11" i="3"/>
  <c r="E11" i="3"/>
  <c r="F11" i="3"/>
  <c r="G11" i="3"/>
  <c r="H11" i="3"/>
  <c r="I11" i="3"/>
  <c r="J11" i="3"/>
  <c r="K11" i="3"/>
  <c r="L11" i="3"/>
  <c r="M11" i="3"/>
  <c r="N11" i="3"/>
  <c r="O11" i="3"/>
  <c r="P11" i="3"/>
  <c r="C5" i="3"/>
  <c r="D5" i="3"/>
  <c r="E5" i="3"/>
  <c r="F5" i="3"/>
  <c r="G5" i="3"/>
  <c r="H5" i="3"/>
  <c r="I5" i="3"/>
  <c r="J5" i="3"/>
  <c r="K5" i="3"/>
  <c r="L5" i="3"/>
  <c r="M5" i="3"/>
  <c r="N5" i="3"/>
  <c r="O5" i="3"/>
  <c r="P5" i="3"/>
  <c r="B5" i="3"/>
  <c r="B32" i="2"/>
  <c r="C32" i="2"/>
  <c r="D32" i="2"/>
  <c r="E32" i="2"/>
  <c r="F32" i="2"/>
  <c r="G32" i="2"/>
  <c r="H32" i="2"/>
  <c r="I32" i="2"/>
  <c r="J32" i="2"/>
  <c r="K32" i="2"/>
  <c r="L32" i="2"/>
  <c r="M32" i="2"/>
  <c r="N32" i="2"/>
  <c r="O32" i="2"/>
  <c r="P32" i="2"/>
  <c r="B33" i="2"/>
  <c r="C33" i="2"/>
  <c r="D33" i="2"/>
  <c r="E33" i="2"/>
  <c r="F33" i="2"/>
  <c r="G33" i="2"/>
  <c r="H33" i="2"/>
  <c r="I33" i="2"/>
  <c r="J33" i="2"/>
  <c r="K33" i="2"/>
  <c r="L33" i="2"/>
  <c r="M33" i="2"/>
  <c r="N33" i="2"/>
  <c r="O33" i="2"/>
  <c r="P33" i="2"/>
  <c r="B34" i="2"/>
  <c r="C34" i="2"/>
  <c r="D34" i="2"/>
  <c r="E34" i="2"/>
  <c r="F34" i="2"/>
  <c r="G34" i="2"/>
  <c r="H34" i="2"/>
  <c r="I34" i="2"/>
  <c r="J34" i="2"/>
  <c r="K34" i="2"/>
  <c r="L34" i="2"/>
  <c r="M34" i="2"/>
  <c r="N34" i="2"/>
  <c r="O34" i="2"/>
  <c r="P34" i="2"/>
  <c r="B35" i="2"/>
  <c r="C35" i="2"/>
  <c r="D35" i="2"/>
  <c r="E35" i="2"/>
  <c r="F35" i="2"/>
  <c r="G35" i="2"/>
  <c r="H35" i="2"/>
  <c r="I35" i="2"/>
  <c r="J35" i="2"/>
  <c r="K35" i="2"/>
  <c r="L35" i="2"/>
  <c r="M35" i="2"/>
  <c r="N35" i="2"/>
  <c r="O35" i="2"/>
  <c r="P35" i="2"/>
  <c r="B36" i="2"/>
  <c r="C36" i="2"/>
  <c r="D36" i="2"/>
  <c r="E36" i="2"/>
  <c r="F36" i="2"/>
  <c r="G36" i="2"/>
  <c r="H36" i="2"/>
  <c r="I36" i="2"/>
  <c r="J36" i="2"/>
  <c r="K36" i="2"/>
  <c r="L36" i="2"/>
  <c r="M36" i="2"/>
  <c r="N36" i="2"/>
  <c r="O36" i="2"/>
  <c r="P36" i="2"/>
  <c r="B37" i="2"/>
  <c r="C37" i="2"/>
  <c r="D37" i="2"/>
  <c r="E37" i="2"/>
  <c r="F37" i="2"/>
  <c r="G37" i="2"/>
  <c r="H37" i="2"/>
  <c r="I37" i="2"/>
  <c r="J37" i="2"/>
  <c r="K37" i="2"/>
  <c r="L37" i="2"/>
  <c r="M37" i="2"/>
  <c r="N37" i="2"/>
  <c r="O37" i="2"/>
  <c r="P37" i="2"/>
  <c r="B38" i="2"/>
  <c r="C38" i="2"/>
  <c r="D38" i="2"/>
  <c r="E38" i="2"/>
  <c r="F38" i="2"/>
  <c r="G38" i="2"/>
  <c r="H38" i="2"/>
  <c r="I38" i="2"/>
  <c r="J38" i="2"/>
  <c r="K38" i="2"/>
  <c r="L38" i="2"/>
  <c r="M38" i="2"/>
  <c r="N38" i="2"/>
  <c r="O38" i="2"/>
  <c r="P38" i="2"/>
  <c r="B39" i="2"/>
  <c r="C39" i="2"/>
  <c r="D39" i="2"/>
  <c r="E39" i="2"/>
  <c r="F39" i="2"/>
  <c r="G39" i="2"/>
  <c r="H39" i="2"/>
  <c r="I39" i="2"/>
  <c r="J39" i="2"/>
  <c r="K39" i="2"/>
  <c r="L39" i="2"/>
  <c r="M39" i="2"/>
  <c r="N39" i="2"/>
  <c r="O39" i="2"/>
  <c r="P39" i="2"/>
  <c r="B40" i="2"/>
  <c r="C40" i="2"/>
  <c r="D40" i="2"/>
  <c r="E40" i="2"/>
  <c r="F40" i="2"/>
  <c r="G40" i="2"/>
  <c r="H40" i="2"/>
  <c r="I40" i="2"/>
  <c r="J40" i="2"/>
  <c r="K40" i="2"/>
  <c r="L40" i="2"/>
  <c r="M40" i="2"/>
  <c r="N40" i="2"/>
  <c r="O40" i="2"/>
  <c r="P40" i="2"/>
  <c r="O6" i="2"/>
  <c r="P6" i="2"/>
  <c r="O7" i="2"/>
  <c r="P7" i="2"/>
  <c r="O8" i="2"/>
  <c r="P8" i="2"/>
  <c r="O9" i="2"/>
  <c r="P9" i="2"/>
  <c r="O10" i="2"/>
  <c r="P10" i="2"/>
  <c r="O11" i="2"/>
  <c r="P11" i="2"/>
  <c r="O12" i="2"/>
  <c r="P12" i="2"/>
  <c r="O13" i="2"/>
  <c r="P13" i="2"/>
  <c r="O14" i="2"/>
  <c r="P14" i="2"/>
  <c r="O15" i="2"/>
  <c r="P15" i="2"/>
  <c r="O16" i="2"/>
  <c r="P16" i="2"/>
  <c r="O17" i="2"/>
  <c r="P17" i="2"/>
  <c r="O18" i="2"/>
  <c r="P18" i="2"/>
  <c r="O19" i="2"/>
  <c r="P19" i="2"/>
  <c r="O20" i="2"/>
  <c r="P20" i="2"/>
  <c r="O21" i="2"/>
  <c r="P21" i="2"/>
  <c r="O22" i="2"/>
  <c r="P22" i="2"/>
  <c r="O23" i="2"/>
  <c r="P23" i="2"/>
  <c r="O24" i="2"/>
  <c r="P24" i="2"/>
  <c r="P5" i="2"/>
  <c r="P31" i="2"/>
  <c r="C31" i="2"/>
  <c r="D31" i="2"/>
  <c r="E31" i="2"/>
  <c r="F31" i="2"/>
  <c r="G31" i="2"/>
  <c r="H31" i="2"/>
  <c r="I31" i="2"/>
  <c r="J31" i="2"/>
  <c r="K31" i="2"/>
  <c r="L31" i="2"/>
  <c r="M31" i="2"/>
  <c r="N31" i="2"/>
  <c r="O31" i="2"/>
  <c r="B31" i="2"/>
  <c r="B6" i="2"/>
  <c r="C6" i="2"/>
  <c r="D6" i="2"/>
  <c r="E6" i="2"/>
  <c r="F6" i="2"/>
  <c r="G6" i="2"/>
  <c r="H6" i="2"/>
  <c r="I6" i="2"/>
  <c r="J6" i="2"/>
  <c r="K6" i="2"/>
  <c r="L6" i="2"/>
  <c r="M6" i="2"/>
  <c r="N6" i="2"/>
  <c r="B7" i="2"/>
  <c r="C7" i="2"/>
  <c r="D7" i="2"/>
  <c r="E7" i="2"/>
  <c r="F7" i="2"/>
  <c r="G7" i="2"/>
  <c r="H7" i="2"/>
  <c r="I7" i="2"/>
  <c r="J7" i="2"/>
  <c r="K7" i="2"/>
  <c r="L7" i="2"/>
  <c r="M7" i="2"/>
  <c r="N7" i="2"/>
  <c r="B8" i="2"/>
  <c r="C8" i="2"/>
  <c r="D8" i="2"/>
  <c r="E8" i="2"/>
  <c r="F8" i="2"/>
  <c r="G8" i="2"/>
  <c r="H8" i="2"/>
  <c r="I8" i="2"/>
  <c r="J8" i="2"/>
  <c r="K8" i="2"/>
  <c r="L8" i="2"/>
  <c r="M8" i="2"/>
  <c r="N8" i="2"/>
  <c r="B9" i="2"/>
  <c r="C9" i="2"/>
  <c r="D9" i="2"/>
  <c r="E9" i="2"/>
  <c r="F9" i="2"/>
  <c r="G9" i="2"/>
  <c r="H9" i="2"/>
  <c r="I9" i="2"/>
  <c r="J9" i="2"/>
  <c r="K9" i="2"/>
  <c r="L9" i="2"/>
  <c r="M9" i="2"/>
  <c r="N9" i="2"/>
  <c r="B10" i="2"/>
  <c r="C10" i="2"/>
  <c r="D10" i="2"/>
  <c r="E10" i="2"/>
  <c r="F10" i="2"/>
  <c r="G10" i="2"/>
  <c r="H10" i="2"/>
  <c r="I10" i="2"/>
  <c r="J10" i="2"/>
  <c r="K10" i="2"/>
  <c r="L10" i="2"/>
  <c r="M10" i="2"/>
  <c r="N10" i="2"/>
  <c r="B11" i="2"/>
  <c r="C11" i="2"/>
  <c r="D11" i="2"/>
  <c r="E11" i="2"/>
  <c r="F11" i="2"/>
  <c r="G11" i="2"/>
  <c r="H11" i="2"/>
  <c r="I11" i="2"/>
  <c r="J11" i="2"/>
  <c r="K11" i="2"/>
  <c r="L11" i="2"/>
  <c r="M11" i="2"/>
  <c r="N11" i="2"/>
  <c r="B12" i="2"/>
  <c r="C12" i="2"/>
  <c r="D12" i="2"/>
  <c r="E12" i="2"/>
  <c r="F12" i="2"/>
  <c r="G12" i="2"/>
  <c r="H12" i="2"/>
  <c r="I12" i="2"/>
  <c r="J12" i="2"/>
  <c r="K12" i="2"/>
  <c r="L12" i="2"/>
  <c r="M12" i="2"/>
  <c r="N12" i="2"/>
  <c r="B13" i="2"/>
  <c r="C13" i="2"/>
  <c r="D13" i="2"/>
  <c r="E13" i="2"/>
  <c r="F13" i="2"/>
  <c r="G13" i="2"/>
  <c r="H13" i="2"/>
  <c r="I13" i="2"/>
  <c r="J13" i="2"/>
  <c r="K13" i="2"/>
  <c r="L13" i="2"/>
  <c r="M13" i="2"/>
  <c r="N13" i="2"/>
  <c r="B14" i="2"/>
  <c r="C14" i="2"/>
  <c r="D14" i="2"/>
  <c r="E14" i="2"/>
  <c r="F14" i="2"/>
  <c r="G14" i="2"/>
  <c r="H14" i="2"/>
  <c r="I14" i="2"/>
  <c r="J14" i="2"/>
  <c r="K14" i="2"/>
  <c r="L14" i="2"/>
  <c r="M14" i="2"/>
  <c r="N14" i="2"/>
  <c r="B15" i="2"/>
  <c r="C15" i="2"/>
  <c r="D15" i="2"/>
  <c r="E15" i="2"/>
  <c r="F15" i="2"/>
  <c r="G15" i="2"/>
  <c r="H15" i="2"/>
  <c r="I15" i="2"/>
  <c r="J15" i="2"/>
  <c r="K15" i="2"/>
  <c r="L15" i="2"/>
  <c r="M15" i="2"/>
  <c r="N15" i="2"/>
  <c r="B16" i="2"/>
  <c r="C16" i="2"/>
  <c r="D16" i="2"/>
  <c r="E16" i="2"/>
  <c r="F16" i="2"/>
  <c r="G16" i="2"/>
  <c r="H16" i="2"/>
  <c r="I16" i="2"/>
  <c r="J16" i="2"/>
  <c r="K16" i="2"/>
  <c r="L16" i="2"/>
  <c r="M16" i="2"/>
  <c r="N16" i="2"/>
  <c r="B17" i="2"/>
  <c r="C17" i="2"/>
  <c r="D17" i="2"/>
  <c r="E17" i="2"/>
  <c r="F17" i="2"/>
  <c r="G17" i="2"/>
  <c r="H17" i="2"/>
  <c r="I17" i="2"/>
  <c r="J17" i="2"/>
  <c r="K17" i="2"/>
  <c r="L17" i="2"/>
  <c r="M17" i="2"/>
  <c r="N17" i="2"/>
  <c r="B18" i="2"/>
  <c r="C18" i="2"/>
  <c r="D18" i="2"/>
  <c r="E18" i="2"/>
  <c r="F18" i="2"/>
  <c r="G18" i="2"/>
  <c r="H18" i="2"/>
  <c r="I18" i="2"/>
  <c r="J18" i="2"/>
  <c r="K18" i="2"/>
  <c r="L18" i="2"/>
  <c r="M18" i="2"/>
  <c r="N18" i="2"/>
  <c r="B19" i="2"/>
  <c r="C19" i="2"/>
  <c r="D19" i="2"/>
  <c r="E19" i="2"/>
  <c r="F19" i="2"/>
  <c r="G19" i="2"/>
  <c r="H19" i="2"/>
  <c r="I19" i="2"/>
  <c r="J19" i="2"/>
  <c r="K19" i="2"/>
  <c r="L19" i="2"/>
  <c r="M19" i="2"/>
  <c r="N19" i="2"/>
  <c r="B20" i="2"/>
  <c r="C20" i="2"/>
  <c r="D20" i="2"/>
  <c r="E20" i="2"/>
  <c r="F20" i="2"/>
  <c r="G20" i="2"/>
  <c r="H20" i="2"/>
  <c r="I20" i="2"/>
  <c r="J20" i="2"/>
  <c r="K20" i="2"/>
  <c r="L20" i="2"/>
  <c r="M20" i="2"/>
  <c r="N20" i="2"/>
  <c r="B21" i="2"/>
  <c r="C21" i="2"/>
  <c r="D21" i="2"/>
  <c r="E21" i="2"/>
  <c r="F21" i="2"/>
  <c r="G21" i="2"/>
  <c r="H21" i="2"/>
  <c r="I21" i="2"/>
  <c r="J21" i="2"/>
  <c r="K21" i="2"/>
  <c r="L21" i="2"/>
  <c r="M21" i="2"/>
  <c r="N21" i="2"/>
  <c r="B22" i="2"/>
  <c r="C22" i="2"/>
  <c r="D22" i="2"/>
  <c r="E22" i="2"/>
  <c r="F22" i="2"/>
  <c r="G22" i="2"/>
  <c r="H22" i="2"/>
  <c r="I22" i="2"/>
  <c r="J22" i="2"/>
  <c r="K22" i="2"/>
  <c r="L22" i="2"/>
  <c r="M22" i="2"/>
  <c r="N22" i="2"/>
  <c r="B23" i="2"/>
  <c r="C23" i="2"/>
  <c r="D23" i="2"/>
  <c r="E23" i="2"/>
  <c r="F23" i="2"/>
  <c r="G23" i="2"/>
  <c r="H23" i="2"/>
  <c r="I23" i="2"/>
  <c r="J23" i="2"/>
  <c r="K23" i="2"/>
  <c r="L23" i="2"/>
  <c r="M23" i="2"/>
  <c r="N23" i="2"/>
  <c r="B24" i="2"/>
  <c r="C24" i="2"/>
  <c r="D24" i="2"/>
  <c r="E24" i="2"/>
  <c r="F24" i="2"/>
  <c r="G24" i="2"/>
  <c r="H24" i="2"/>
  <c r="I24" i="2"/>
  <c r="J24" i="2"/>
  <c r="K24" i="2"/>
  <c r="L24" i="2"/>
  <c r="M24" i="2"/>
  <c r="N24" i="2"/>
  <c r="C5" i="2"/>
  <c r="D5" i="2"/>
  <c r="E5" i="2"/>
  <c r="F5" i="2"/>
  <c r="G5" i="2"/>
  <c r="H5" i="2"/>
  <c r="I5" i="2"/>
  <c r="J5" i="2"/>
  <c r="K5" i="2"/>
  <c r="L5" i="2"/>
  <c r="M5" i="2"/>
  <c r="N5" i="2"/>
  <c r="O5" i="2"/>
  <c r="B5" i="2"/>
  <c r="B51" i="1"/>
  <c r="C51" i="1"/>
  <c r="D51" i="1"/>
  <c r="E51" i="1"/>
  <c r="F51" i="1"/>
  <c r="G51" i="1"/>
  <c r="H51" i="1"/>
  <c r="I51" i="1"/>
  <c r="J51" i="1"/>
  <c r="K51" i="1"/>
  <c r="L51" i="1"/>
  <c r="M51" i="1"/>
  <c r="N51" i="1"/>
  <c r="O51" i="1"/>
  <c r="P51" i="1"/>
  <c r="B52" i="1"/>
  <c r="C52" i="1"/>
  <c r="D52" i="1"/>
  <c r="E52" i="1"/>
  <c r="F52" i="1"/>
  <c r="G52" i="1"/>
  <c r="H52" i="1"/>
  <c r="I52" i="1"/>
  <c r="J52" i="1"/>
  <c r="K52" i="1"/>
  <c r="L52" i="1"/>
  <c r="M52" i="1"/>
  <c r="N52" i="1"/>
  <c r="O52" i="1"/>
  <c r="P52" i="1"/>
  <c r="B53" i="1"/>
  <c r="C53" i="1"/>
  <c r="D53" i="1"/>
  <c r="E53" i="1"/>
  <c r="F53" i="1"/>
  <c r="G53" i="1"/>
  <c r="H53" i="1"/>
  <c r="I53" i="1"/>
  <c r="J53" i="1"/>
  <c r="K53" i="1"/>
  <c r="L53" i="1"/>
  <c r="M53" i="1"/>
  <c r="N53" i="1"/>
  <c r="O53" i="1"/>
  <c r="P53" i="1"/>
  <c r="B54" i="1"/>
  <c r="C54" i="1"/>
  <c r="D54" i="1"/>
  <c r="E54" i="1"/>
  <c r="F54" i="1"/>
  <c r="G54" i="1"/>
  <c r="H54" i="1"/>
  <c r="I54" i="1"/>
  <c r="J54" i="1"/>
  <c r="K54" i="1"/>
  <c r="L54" i="1"/>
  <c r="M54" i="1"/>
  <c r="N54" i="1"/>
  <c r="O54" i="1"/>
  <c r="P54" i="1"/>
  <c r="B55" i="1"/>
  <c r="C55" i="1"/>
  <c r="D55" i="1"/>
  <c r="E55" i="1"/>
  <c r="F55" i="1"/>
  <c r="G55" i="1"/>
  <c r="H55" i="1"/>
  <c r="I55" i="1"/>
  <c r="J55" i="1"/>
  <c r="K55" i="1"/>
  <c r="L55" i="1"/>
  <c r="M55" i="1"/>
  <c r="N55" i="1"/>
  <c r="O55" i="1"/>
  <c r="P55" i="1"/>
  <c r="B56" i="1"/>
  <c r="C56" i="1"/>
  <c r="D56" i="1"/>
  <c r="E56" i="1"/>
  <c r="F56" i="1"/>
  <c r="G56" i="1"/>
  <c r="H56" i="1"/>
  <c r="I56" i="1"/>
  <c r="J56" i="1"/>
  <c r="K56" i="1"/>
  <c r="L56" i="1"/>
  <c r="M56" i="1"/>
  <c r="N56" i="1"/>
  <c r="O56" i="1"/>
  <c r="P56" i="1"/>
  <c r="B57" i="1"/>
  <c r="C57" i="1"/>
  <c r="D57" i="1"/>
  <c r="E57" i="1"/>
  <c r="F57" i="1"/>
  <c r="G57" i="1"/>
  <c r="H57" i="1"/>
  <c r="I57" i="1"/>
  <c r="J57" i="1"/>
  <c r="K57" i="1"/>
  <c r="L57" i="1"/>
  <c r="M57" i="1"/>
  <c r="N57" i="1"/>
  <c r="O57" i="1"/>
  <c r="P57" i="1"/>
  <c r="B58" i="1"/>
  <c r="C58" i="1"/>
  <c r="D58" i="1"/>
  <c r="E58" i="1"/>
  <c r="F58" i="1"/>
  <c r="G58" i="1"/>
  <c r="H58" i="1"/>
  <c r="I58" i="1"/>
  <c r="J58" i="1"/>
  <c r="K58" i="1"/>
  <c r="L58" i="1"/>
  <c r="M58" i="1"/>
  <c r="N58" i="1"/>
  <c r="O58" i="1"/>
  <c r="P58" i="1"/>
  <c r="C50" i="1"/>
  <c r="D50" i="1"/>
  <c r="E50" i="1"/>
  <c r="F50" i="1"/>
  <c r="G50" i="1"/>
  <c r="H50" i="1"/>
  <c r="I50" i="1"/>
  <c r="J50" i="1"/>
  <c r="K50" i="1"/>
  <c r="L50" i="1"/>
  <c r="M50" i="1"/>
  <c r="N50" i="1"/>
  <c r="O50" i="1"/>
  <c r="P50" i="1"/>
  <c r="B50" i="1"/>
  <c r="B42" i="1"/>
  <c r="C42" i="1"/>
  <c r="D42" i="1"/>
  <c r="E42" i="1"/>
  <c r="F42" i="1"/>
  <c r="G42" i="1"/>
  <c r="H42" i="1"/>
  <c r="I42" i="1"/>
  <c r="J42" i="1"/>
  <c r="K42" i="1"/>
  <c r="L42" i="1"/>
  <c r="M42" i="1"/>
  <c r="N42" i="1"/>
  <c r="O42" i="1"/>
  <c r="P42" i="1"/>
  <c r="B43" i="1"/>
  <c r="C43" i="1"/>
  <c r="D43" i="1"/>
  <c r="E43" i="1"/>
  <c r="F43" i="1"/>
  <c r="G43" i="1"/>
  <c r="H43" i="1"/>
  <c r="I43" i="1"/>
  <c r="J43" i="1"/>
  <c r="K43" i="1"/>
  <c r="L43" i="1"/>
  <c r="M43" i="1"/>
  <c r="N43" i="1"/>
  <c r="O43" i="1"/>
  <c r="P43" i="1"/>
  <c r="B44" i="1"/>
  <c r="C44" i="1"/>
  <c r="D44" i="1"/>
  <c r="E44" i="1"/>
  <c r="F44" i="1"/>
  <c r="G44" i="1"/>
  <c r="H44" i="1"/>
  <c r="I44" i="1"/>
  <c r="J44" i="1"/>
  <c r="K44" i="1"/>
  <c r="L44" i="1"/>
  <c r="M44" i="1"/>
  <c r="N44" i="1"/>
  <c r="O44" i="1"/>
  <c r="P44" i="1"/>
  <c r="B45" i="1"/>
  <c r="C45" i="1"/>
  <c r="D45" i="1"/>
  <c r="E45" i="1"/>
  <c r="F45" i="1"/>
  <c r="G45" i="1"/>
  <c r="H45" i="1"/>
  <c r="I45" i="1"/>
  <c r="J45" i="1"/>
  <c r="K45" i="1"/>
  <c r="L45" i="1"/>
  <c r="M45" i="1"/>
  <c r="N45" i="1"/>
  <c r="O45" i="1"/>
  <c r="P45" i="1"/>
  <c r="B46" i="1"/>
  <c r="C46" i="1"/>
  <c r="D46" i="1"/>
  <c r="E46" i="1"/>
  <c r="F46" i="1"/>
  <c r="G46" i="1"/>
  <c r="H46" i="1"/>
  <c r="I46" i="1"/>
  <c r="J46" i="1"/>
  <c r="K46" i="1"/>
  <c r="L46" i="1"/>
  <c r="M46" i="1"/>
  <c r="N46" i="1"/>
  <c r="O46" i="1"/>
  <c r="P46" i="1"/>
  <c r="B47" i="1"/>
  <c r="C47" i="1"/>
  <c r="D47" i="1"/>
  <c r="E47" i="1"/>
  <c r="F47" i="1"/>
  <c r="G47" i="1"/>
  <c r="H47" i="1"/>
  <c r="I47" i="1"/>
  <c r="J47" i="1"/>
  <c r="K47" i="1"/>
  <c r="L47" i="1"/>
  <c r="M47" i="1"/>
  <c r="N47" i="1"/>
  <c r="O47" i="1"/>
  <c r="P47" i="1"/>
  <c r="C41" i="1"/>
  <c r="D41" i="1"/>
  <c r="E41" i="1"/>
  <c r="F41" i="1"/>
  <c r="G41" i="1"/>
  <c r="H41" i="1"/>
  <c r="I41" i="1"/>
  <c r="J41" i="1"/>
  <c r="K41" i="1"/>
  <c r="L41" i="1"/>
  <c r="M41" i="1"/>
  <c r="N41" i="1"/>
  <c r="O41" i="1"/>
  <c r="P41" i="1"/>
  <c r="B41" i="1"/>
  <c r="B6" i="1"/>
  <c r="C6" i="1"/>
  <c r="D6" i="1"/>
  <c r="E6" i="1"/>
  <c r="F6" i="1"/>
  <c r="G6" i="1"/>
  <c r="H6" i="1"/>
  <c r="I6" i="1"/>
  <c r="J6" i="1"/>
  <c r="K6" i="1"/>
  <c r="L6" i="1"/>
  <c r="M6" i="1"/>
  <c r="N6" i="1"/>
  <c r="O6" i="1"/>
  <c r="P6" i="1"/>
  <c r="B7" i="1"/>
  <c r="C7" i="1"/>
  <c r="D7" i="1"/>
  <c r="E7" i="1"/>
  <c r="F7" i="1"/>
  <c r="G7" i="1"/>
  <c r="H7" i="1"/>
  <c r="I7" i="1"/>
  <c r="J7" i="1"/>
  <c r="K7" i="1"/>
  <c r="L7" i="1"/>
  <c r="M7" i="1"/>
  <c r="N7" i="1"/>
  <c r="O7" i="1"/>
  <c r="P7" i="1"/>
  <c r="B8" i="1"/>
  <c r="C8" i="1"/>
  <c r="D8" i="1"/>
  <c r="E8" i="1"/>
  <c r="F8" i="1"/>
  <c r="G8" i="1"/>
  <c r="H8" i="1"/>
  <c r="I8" i="1"/>
  <c r="J8" i="1"/>
  <c r="K8" i="1"/>
  <c r="L8" i="1"/>
  <c r="M8" i="1"/>
  <c r="N8" i="1"/>
  <c r="O8" i="1"/>
  <c r="P8" i="1"/>
  <c r="B9" i="1"/>
  <c r="C9" i="1"/>
  <c r="D9" i="1"/>
  <c r="E9" i="1"/>
  <c r="F9" i="1"/>
  <c r="G9" i="1"/>
  <c r="H9" i="1"/>
  <c r="I9" i="1"/>
  <c r="J9" i="1"/>
  <c r="K9" i="1"/>
  <c r="L9" i="1"/>
  <c r="M9" i="1"/>
  <c r="N9" i="1"/>
  <c r="O9" i="1"/>
  <c r="P9" i="1"/>
  <c r="B10" i="1"/>
  <c r="C10" i="1"/>
  <c r="D10" i="1"/>
  <c r="E10" i="1"/>
  <c r="F10" i="1"/>
  <c r="G10" i="1"/>
  <c r="H10" i="1"/>
  <c r="I10" i="1"/>
  <c r="J10" i="1"/>
  <c r="K10" i="1"/>
  <c r="L10" i="1"/>
  <c r="M10" i="1"/>
  <c r="N10" i="1"/>
  <c r="O10" i="1"/>
  <c r="P10" i="1"/>
  <c r="B11" i="1"/>
  <c r="C11" i="1"/>
  <c r="D11" i="1"/>
  <c r="E11" i="1"/>
  <c r="F11" i="1"/>
  <c r="G11" i="1"/>
  <c r="H11" i="1"/>
  <c r="I11" i="1"/>
  <c r="J11" i="1"/>
  <c r="K11" i="1"/>
  <c r="L11" i="1"/>
  <c r="M11" i="1"/>
  <c r="N11" i="1"/>
  <c r="O11" i="1"/>
  <c r="P11" i="1"/>
  <c r="B12" i="1"/>
  <c r="C12" i="1"/>
  <c r="D12" i="1"/>
  <c r="E12" i="1"/>
  <c r="F12" i="1"/>
  <c r="G12" i="1"/>
  <c r="H12" i="1"/>
  <c r="I12" i="1"/>
  <c r="J12" i="1"/>
  <c r="K12" i="1"/>
  <c r="L12" i="1"/>
  <c r="M12" i="1"/>
  <c r="N12" i="1"/>
  <c r="O12" i="1"/>
  <c r="P12" i="1"/>
  <c r="B13" i="1"/>
  <c r="C13" i="1"/>
  <c r="D13" i="1"/>
  <c r="E13" i="1"/>
  <c r="F13" i="1"/>
  <c r="G13" i="1"/>
  <c r="H13" i="1"/>
  <c r="I13" i="1"/>
  <c r="J13" i="1"/>
  <c r="K13" i="1"/>
  <c r="L13" i="1"/>
  <c r="M13" i="1"/>
  <c r="N13" i="1"/>
  <c r="O13" i="1"/>
  <c r="P13" i="1"/>
  <c r="B14" i="1"/>
  <c r="C14" i="1"/>
  <c r="D14" i="1"/>
  <c r="E14" i="1"/>
  <c r="F14" i="1"/>
  <c r="G14" i="1"/>
  <c r="H14" i="1"/>
  <c r="I14" i="1"/>
  <c r="J14" i="1"/>
  <c r="K14" i="1"/>
  <c r="L14" i="1"/>
  <c r="M14" i="1"/>
  <c r="N14" i="1"/>
  <c r="O14" i="1"/>
  <c r="P14" i="1"/>
  <c r="B15" i="1"/>
  <c r="C15" i="1"/>
  <c r="D15" i="1"/>
  <c r="E15" i="1"/>
  <c r="F15" i="1"/>
  <c r="G15" i="1"/>
  <c r="H15" i="1"/>
  <c r="I15" i="1"/>
  <c r="J15" i="1"/>
  <c r="K15" i="1"/>
  <c r="L15" i="1"/>
  <c r="M15" i="1"/>
  <c r="N15" i="1"/>
  <c r="O15" i="1"/>
  <c r="P15" i="1"/>
  <c r="B16" i="1"/>
  <c r="C16" i="1"/>
  <c r="D16" i="1"/>
  <c r="E16" i="1"/>
  <c r="F16" i="1"/>
  <c r="G16" i="1"/>
  <c r="H16" i="1"/>
  <c r="I16" i="1"/>
  <c r="J16" i="1"/>
  <c r="K16" i="1"/>
  <c r="L16" i="1"/>
  <c r="M16" i="1"/>
  <c r="N16" i="1"/>
  <c r="O16" i="1"/>
  <c r="P16" i="1"/>
  <c r="B17" i="1"/>
  <c r="C17" i="1"/>
  <c r="D17" i="1"/>
  <c r="E17" i="1"/>
  <c r="F17" i="1"/>
  <c r="G17" i="1"/>
  <c r="H17" i="1"/>
  <c r="I17" i="1"/>
  <c r="J17" i="1"/>
  <c r="K17" i="1"/>
  <c r="L17" i="1"/>
  <c r="M17" i="1"/>
  <c r="N17" i="1"/>
  <c r="O17" i="1"/>
  <c r="P17" i="1"/>
  <c r="B18" i="1"/>
  <c r="C18" i="1"/>
  <c r="D18" i="1"/>
  <c r="E18" i="1"/>
  <c r="F18" i="1"/>
  <c r="G18" i="1"/>
  <c r="H18" i="1"/>
  <c r="I18" i="1"/>
  <c r="J18" i="1"/>
  <c r="K18" i="1"/>
  <c r="L18" i="1"/>
  <c r="M18" i="1"/>
  <c r="N18" i="1"/>
  <c r="O18" i="1"/>
  <c r="P18" i="1"/>
  <c r="B19" i="1"/>
  <c r="C19" i="1"/>
  <c r="D19" i="1"/>
  <c r="E19" i="1"/>
  <c r="F19" i="1"/>
  <c r="G19" i="1"/>
  <c r="H19" i="1"/>
  <c r="I19" i="1"/>
  <c r="J19" i="1"/>
  <c r="K19" i="1"/>
  <c r="L19" i="1"/>
  <c r="M19" i="1"/>
  <c r="N19" i="1"/>
  <c r="O19" i="1"/>
  <c r="P19" i="1"/>
  <c r="B20" i="1"/>
  <c r="C20" i="1"/>
  <c r="D20" i="1"/>
  <c r="E20" i="1"/>
  <c r="F20" i="1"/>
  <c r="G20" i="1"/>
  <c r="H20" i="1"/>
  <c r="I20" i="1"/>
  <c r="J20" i="1"/>
  <c r="K20" i="1"/>
  <c r="L20" i="1"/>
  <c r="M20" i="1"/>
  <c r="N20" i="1"/>
  <c r="O20" i="1"/>
  <c r="P20" i="1"/>
  <c r="B21" i="1"/>
  <c r="C21" i="1"/>
  <c r="D21" i="1"/>
  <c r="E21" i="1"/>
  <c r="F21" i="1"/>
  <c r="G21" i="1"/>
  <c r="H21" i="1"/>
  <c r="I21" i="1"/>
  <c r="J21" i="1"/>
  <c r="K21" i="1"/>
  <c r="L21" i="1"/>
  <c r="M21" i="1"/>
  <c r="N21" i="1"/>
  <c r="O21" i="1"/>
  <c r="P21" i="1"/>
  <c r="C5" i="1"/>
  <c r="D5" i="1"/>
  <c r="E5" i="1"/>
  <c r="F5" i="1"/>
  <c r="G5" i="1"/>
  <c r="H5" i="1"/>
  <c r="I5" i="1"/>
  <c r="J5" i="1"/>
  <c r="K5" i="1"/>
  <c r="L5" i="1"/>
  <c r="M5" i="1"/>
  <c r="N5" i="1"/>
  <c r="O5" i="1"/>
  <c r="P5" i="1"/>
  <c r="B5" i="1"/>
  <c r="BR59" i="1"/>
  <c r="BR60" i="1" s="1"/>
  <c r="BQ59" i="1"/>
  <c r="BQ60" i="1" s="1"/>
  <c r="BP59" i="1"/>
  <c r="BP60" i="1" s="1"/>
  <c r="BO59" i="1"/>
  <c r="BO60" i="1" s="1"/>
  <c r="BN59" i="1"/>
  <c r="BN60" i="1" s="1"/>
  <c r="O33" i="17" l="1"/>
  <c r="O34" i="17" s="1"/>
  <c r="O35" i="17" s="1"/>
  <c r="O36" i="17" s="1"/>
  <c r="K33" i="17"/>
  <c r="K34" i="17" s="1"/>
  <c r="K35" i="17" s="1"/>
  <c r="K36" i="17" s="1"/>
  <c r="G33" i="17"/>
  <c r="G34" i="17" s="1"/>
  <c r="G35" i="17" s="1"/>
  <c r="G36" i="17" s="1"/>
  <c r="C33" i="17"/>
  <c r="C34" i="17" s="1"/>
  <c r="C35" i="17" s="1"/>
  <c r="C36" i="17" s="1"/>
  <c r="N33" i="17"/>
  <c r="N34" i="17" s="1"/>
  <c r="N35" i="17" s="1"/>
  <c r="N36" i="17" s="1"/>
  <c r="J33" i="17"/>
  <c r="J34" i="17" s="1"/>
  <c r="J35" i="17" s="1"/>
  <c r="J36" i="17" s="1"/>
  <c r="F33" i="17"/>
  <c r="F34" i="17" s="1"/>
  <c r="F35" i="17" s="1"/>
  <c r="F36" i="17" s="1"/>
  <c r="B33" i="17"/>
  <c r="B34" i="17" s="1"/>
  <c r="B35" i="17" s="1"/>
  <c r="B36" i="17" s="1"/>
  <c r="M34" i="17"/>
  <c r="M35" i="17" s="1"/>
  <c r="M36" i="17" s="1"/>
  <c r="E34" i="17"/>
  <c r="E35" i="17" s="1"/>
  <c r="E36" i="17" s="1"/>
  <c r="M33" i="17"/>
  <c r="I33" i="17"/>
  <c r="I34" i="17" s="1"/>
  <c r="I35" i="17" s="1"/>
  <c r="I36" i="17" s="1"/>
  <c r="E33" i="17"/>
  <c r="P33" i="17"/>
  <c r="P34" i="17" s="1"/>
  <c r="P35" i="17" s="1"/>
  <c r="P36" i="17" s="1"/>
  <c r="L33" i="17"/>
  <c r="L34" i="17" s="1"/>
  <c r="L35" i="17" s="1"/>
  <c r="L36" i="17" s="1"/>
  <c r="H33" i="17"/>
  <c r="H34" i="17" s="1"/>
  <c r="H35" i="17" s="1"/>
  <c r="H36" i="17" s="1"/>
  <c r="D33" i="17"/>
  <c r="D34" i="17" s="1"/>
  <c r="D35" i="17" s="1"/>
  <c r="D36" i="17" s="1"/>
  <c r="N24" i="17"/>
  <c r="N25" i="17" s="1"/>
  <c r="N26" i="17" s="1"/>
  <c r="N27" i="17" s="1"/>
  <c r="J24" i="17"/>
  <c r="J25" i="17" s="1"/>
  <c r="J26" i="17" s="1"/>
  <c r="J27" i="17" s="1"/>
  <c r="F24" i="17"/>
  <c r="F25" i="17" s="1"/>
  <c r="F26" i="17" s="1"/>
  <c r="F27" i="17" s="1"/>
  <c r="B24" i="17"/>
  <c r="B25" i="17" s="1"/>
  <c r="B26" i="17" s="1"/>
  <c r="B27" i="17" s="1"/>
  <c r="M24" i="17"/>
  <c r="M25" i="17" s="1"/>
  <c r="M26" i="17" s="1"/>
  <c r="M27" i="17" s="1"/>
  <c r="I24" i="17"/>
  <c r="I25" i="17" s="1"/>
  <c r="I26" i="17" s="1"/>
  <c r="I27" i="17" s="1"/>
  <c r="E24" i="17"/>
  <c r="E25" i="17" s="1"/>
  <c r="E26" i="17" s="1"/>
  <c r="E27" i="17" s="1"/>
  <c r="P24" i="17"/>
  <c r="P25" i="17" s="1"/>
  <c r="P26" i="17" s="1"/>
  <c r="P27" i="17" s="1"/>
  <c r="L24" i="17"/>
  <c r="L25" i="17" s="1"/>
  <c r="L26" i="17" s="1"/>
  <c r="L27" i="17" s="1"/>
  <c r="H24" i="17"/>
  <c r="H25" i="17" s="1"/>
  <c r="H26" i="17" s="1"/>
  <c r="H27" i="17" s="1"/>
  <c r="D24" i="17"/>
  <c r="D25" i="17" s="1"/>
  <c r="D26" i="17" s="1"/>
  <c r="D27" i="17" s="1"/>
  <c r="O24" i="17"/>
  <c r="O25" i="17" s="1"/>
  <c r="O26" i="17" s="1"/>
  <c r="O27" i="17" s="1"/>
  <c r="K24" i="17"/>
  <c r="K25" i="17" s="1"/>
  <c r="K26" i="17" s="1"/>
  <c r="K27" i="17" s="1"/>
  <c r="G24" i="17"/>
  <c r="G25" i="17" s="1"/>
  <c r="G26" i="17" s="1"/>
  <c r="G27" i="17" s="1"/>
  <c r="C24" i="17"/>
  <c r="C25" i="17" s="1"/>
  <c r="C26" i="17" s="1"/>
  <c r="C27" i="17" s="1"/>
  <c r="E13" i="8"/>
  <c r="D12" i="8"/>
  <c r="D13" i="8"/>
  <c r="C12" i="8"/>
  <c r="C13" i="8"/>
  <c r="F12" i="8"/>
  <c r="B12" i="8"/>
  <c r="F13" i="8"/>
  <c r="B13" i="8"/>
  <c r="E12" i="8"/>
  <c r="B9" i="7"/>
  <c r="E9" i="7"/>
  <c r="D9" i="7"/>
  <c r="C9" i="7"/>
  <c r="O25" i="1"/>
  <c r="O26" i="1" s="1"/>
  <c r="O27" i="1" s="1"/>
  <c r="O28" i="1" s="1"/>
  <c r="O29" i="1" s="1"/>
  <c r="K25" i="1"/>
  <c r="K26" i="1" s="1"/>
  <c r="K27" i="1" s="1"/>
  <c r="K28" i="1" s="1"/>
  <c r="K29" i="1" s="1"/>
  <c r="G25" i="1"/>
  <c r="G26" i="1" s="1"/>
  <c r="G27" i="1" s="1"/>
  <c r="G28" i="1" s="1"/>
  <c r="G29" i="1" s="1"/>
  <c r="C25" i="1"/>
  <c r="C26" i="1" s="1"/>
  <c r="C27" i="1" s="1"/>
  <c r="C28" i="1" s="1"/>
  <c r="C29" i="1" s="1"/>
  <c r="N25" i="1"/>
  <c r="N26" i="1" s="1"/>
  <c r="N27" i="1" s="1"/>
  <c r="N28" i="1" s="1"/>
  <c r="N29" i="1" s="1"/>
  <c r="J25" i="1"/>
  <c r="J26" i="1" s="1"/>
  <c r="J27" i="1" s="1"/>
  <c r="J28" i="1" s="1"/>
  <c r="J29" i="1" s="1"/>
  <c r="F25" i="1"/>
  <c r="F26" i="1" s="1"/>
  <c r="F27" i="1" s="1"/>
  <c r="F28" i="1" s="1"/>
  <c r="F29" i="1" s="1"/>
  <c r="B25" i="1"/>
  <c r="M25" i="1"/>
  <c r="M26" i="1" s="1"/>
  <c r="M27" i="1" s="1"/>
  <c r="M28" i="1" s="1"/>
  <c r="M29" i="1" s="1"/>
  <c r="I25" i="1"/>
  <c r="I26" i="1" s="1"/>
  <c r="I27" i="1" s="1"/>
  <c r="I28" i="1" s="1"/>
  <c r="I29" i="1" s="1"/>
  <c r="E25" i="1"/>
  <c r="E26" i="1" s="1"/>
  <c r="E27" i="1" s="1"/>
  <c r="E28" i="1" s="1"/>
  <c r="E29" i="1" s="1"/>
  <c r="P25" i="1"/>
  <c r="P26" i="1" s="1"/>
  <c r="P27" i="1" s="1"/>
  <c r="P28" i="1" s="1"/>
  <c r="P29" i="1" s="1"/>
  <c r="L25" i="1"/>
  <c r="L26" i="1" s="1"/>
  <c r="L27" i="1" s="1"/>
  <c r="L28" i="1" s="1"/>
  <c r="L29" i="1" s="1"/>
  <c r="H25" i="1"/>
  <c r="H26" i="1" s="1"/>
  <c r="H27" i="1" s="1"/>
  <c r="H28" i="1" s="1"/>
  <c r="H29" i="1" s="1"/>
  <c r="D25" i="1"/>
  <c r="D26" i="1" s="1"/>
  <c r="D27" i="1" s="1"/>
  <c r="D28" i="1" s="1"/>
  <c r="D29" i="1" s="1"/>
  <c r="S43" i="27"/>
  <c r="S44" i="27" s="1"/>
  <c r="S45" i="27" s="1"/>
  <c r="S38" i="27" s="1"/>
  <c r="W43" i="27"/>
  <c r="W44" i="27" s="1"/>
  <c r="W45" i="27" s="1"/>
  <c r="W38" i="27" s="1"/>
  <c r="AA43" i="27"/>
  <c r="AA44" i="27" s="1"/>
  <c r="AA45" i="27" s="1"/>
  <c r="AA38" i="27" s="1"/>
  <c r="AE43" i="27"/>
  <c r="AE44" i="27" s="1"/>
  <c r="AE45" i="27" s="1"/>
  <c r="AE38" i="27" s="1"/>
  <c r="N38" i="27" l="1"/>
  <c r="K38" i="27"/>
  <c r="E38" i="27"/>
  <c r="M38" i="27"/>
  <c r="G38" i="27"/>
  <c r="B41" i="27"/>
  <c r="B43" i="27" s="1"/>
  <c r="B38" i="27" s="1"/>
  <c r="H38" i="27" l="1"/>
  <c r="C38" i="27"/>
  <c r="P38" i="27"/>
  <c r="L38" i="27"/>
  <c r="I38" i="27"/>
  <c r="D38" i="27"/>
  <c r="J38" i="27"/>
  <c r="F38" i="27"/>
  <c r="O38" i="27"/>
  <c r="F35" i="26"/>
  <c r="F34" i="26" s="1"/>
  <c r="F33" i="26" s="1"/>
  <c r="F32" i="26" s="1"/>
  <c r="F36" i="26"/>
  <c r="G36" i="26"/>
  <c r="G35" i="26" s="1"/>
  <c r="G34" i="26" s="1"/>
  <c r="H36" i="26"/>
  <c r="H35" i="26" s="1"/>
  <c r="H34" i="26" s="1"/>
  <c r="O36" i="26"/>
  <c r="O35" i="26" s="1"/>
  <c r="O34" i="26" s="1"/>
  <c r="P36" i="26"/>
  <c r="P35" i="26" s="1"/>
  <c r="P34" i="26" s="1"/>
  <c r="B6" i="26"/>
  <c r="C6" i="26"/>
  <c r="D6" i="26"/>
  <c r="E6" i="26"/>
  <c r="F6" i="26"/>
  <c r="G6" i="26"/>
  <c r="H6" i="26"/>
  <c r="I6" i="26"/>
  <c r="J6" i="26"/>
  <c r="K6" i="26"/>
  <c r="L6" i="26"/>
  <c r="M6" i="26"/>
  <c r="N6" i="26"/>
  <c r="O6" i="26"/>
  <c r="P6" i="26"/>
  <c r="B7" i="26"/>
  <c r="C7" i="26"/>
  <c r="D7" i="26"/>
  <c r="E7" i="26"/>
  <c r="F7" i="26"/>
  <c r="G7" i="26"/>
  <c r="H7" i="26"/>
  <c r="I7" i="26"/>
  <c r="J7" i="26"/>
  <c r="K7" i="26"/>
  <c r="L7" i="26"/>
  <c r="M7" i="26"/>
  <c r="N7" i="26"/>
  <c r="O7" i="26"/>
  <c r="P7" i="26"/>
  <c r="B8" i="26"/>
  <c r="C8" i="26"/>
  <c r="D8" i="26"/>
  <c r="E8" i="26"/>
  <c r="F8" i="26"/>
  <c r="G8" i="26"/>
  <c r="H8" i="26"/>
  <c r="I8" i="26"/>
  <c r="J8" i="26"/>
  <c r="K8" i="26"/>
  <c r="L8" i="26"/>
  <c r="M8" i="26"/>
  <c r="N8" i="26"/>
  <c r="O8" i="26"/>
  <c r="P8" i="26"/>
  <c r="B9" i="26"/>
  <c r="C9" i="26"/>
  <c r="D9" i="26"/>
  <c r="E9" i="26"/>
  <c r="F9" i="26"/>
  <c r="G9" i="26"/>
  <c r="H9" i="26"/>
  <c r="I9" i="26"/>
  <c r="J9" i="26"/>
  <c r="K9" i="26"/>
  <c r="L9" i="26"/>
  <c r="M9" i="26"/>
  <c r="N9" i="26"/>
  <c r="O9" i="26"/>
  <c r="P9" i="26"/>
  <c r="B10" i="26"/>
  <c r="C10" i="26"/>
  <c r="D10" i="26"/>
  <c r="E10" i="26"/>
  <c r="F10" i="26"/>
  <c r="G10" i="26"/>
  <c r="H10" i="26"/>
  <c r="I10" i="26"/>
  <c r="J10" i="26"/>
  <c r="K10" i="26"/>
  <c r="L10" i="26"/>
  <c r="M10" i="26"/>
  <c r="N10" i="26"/>
  <c r="O10" i="26"/>
  <c r="P10" i="26"/>
  <c r="B11" i="26"/>
  <c r="C11" i="26"/>
  <c r="D11" i="26"/>
  <c r="E11" i="26"/>
  <c r="F11" i="26"/>
  <c r="G11" i="26"/>
  <c r="H11" i="26"/>
  <c r="I11" i="26"/>
  <c r="J11" i="26"/>
  <c r="K11" i="26"/>
  <c r="L11" i="26"/>
  <c r="M11" i="26"/>
  <c r="N11" i="26"/>
  <c r="O11" i="26"/>
  <c r="P11" i="26"/>
  <c r="B12" i="26"/>
  <c r="C12" i="26"/>
  <c r="D12" i="26"/>
  <c r="E12" i="26"/>
  <c r="F12" i="26"/>
  <c r="G12" i="26"/>
  <c r="H12" i="26"/>
  <c r="I12" i="26"/>
  <c r="J12" i="26"/>
  <c r="K12" i="26"/>
  <c r="L12" i="26"/>
  <c r="M12" i="26"/>
  <c r="N12" i="26"/>
  <c r="O12" i="26"/>
  <c r="P12" i="26"/>
  <c r="B13" i="26"/>
  <c r="C13" i="26"/>
  <c r="D13" i="26"/>
  <c r="E13" i="26"/>
  <c r="F13" i="26"/>
  <c r="G13" i="26"/>
  <c r="H13" i="26"/>
  <c r="I13" i="26"/>
  <c r="J13" i="26"/>
  <c r="K13" i="26"/>
  <c r="L13" i="26"/>
  <c r="M13" i="26"/>
  <c r="N13" i="26"/>
  <c r="O13" i="26"/>
  <c r="P13" i="26"/>
  <c r="B14" i="26"/>
  <c r="C14" i="26"/>
  <c r="D14" i="26"/>
  <c r="E14" i="26"/>
  <c r="F14" i="26"/>
  <c r="G14" i="26"/>
  <c r="H14" i="26"/>
  <c r="I14" i="26"/>
  <c r="J14" i="26"/>
  <c r="K14" i="26"/>
  <c r="L14" i="26"/>
  <c r="M14" i="26"/>
  <c r="N14" i="26"/>
  <c r="O14" i="26"/>
  <c r="P14" i="26"/>
  <c r="B15" i="26"/>
  <c r="C15" i="26"/>
  <c r="D15" i="26"/>
  <c r="E15" i="26"/>
  <c r="F15" i="26"/>
  <c r="G15" i="26"/>
  <c r="H15" i="26"/>
  <c r="I15" i="26"/>
  <c r="J15" i="26"/>
  <c r="K15" i="26"/>
  <c r="L15" i="26"/>
  <c r="M15" i="26"/>
  <c r="N15" i="26"/>
  <c r="O15" i="26"/>
  <c r="P15" i="26"/>
  <c r="B16" i="26"/>
  <c r="C16" i="26"/>
  <c r="D16" i="26"/>
  <c r="E16" i="26"/>
  <c r="F16" i="26"/>
  <c r="G16" i="26"/>
  <c r="H16" i="26"/>
  <c r="I16" i="26"/>
  <c r="J16" i="26"/>
  <c r="K16" i="26"/>
  <c r="L16" i="26"/>
  <c r="M16" i="26"/>
  <c r="N16" i="26"/>
  <c r="O16" i="26"/>
  <c r="P16" i="26"/>
  <c r="B17" i="26"/>
  <c r="C17" i="26"/>
  <c r="D17" i="26"/>
  <c r="E17" i="26"/>
  <c r="F17" i="26"/>
  <c r="G17" i="26"/>
  <c r="H17" i="26"/>
  <c r="I17" i="26"/>
  <c r="J17" i="26"/>
  <c r="K17" i="26"/>
  <c r="L17" i="26"/>
  <c r="M17" i="26"/>
  <c r="N17" i="26"/>
  <c r="O17" i="26"/>
  <c r="P17" i="26"/>
  <c r="B18" i="26"/>
  <c r="C18" i="26"/>
  <c r="D18" i="26"/>
  <c r="E18" i="26"/>
  <c r="F18" i="26"/>
  <c r="G18" i="26"/>
  <c r="H18" i="26"/>
  <c r="I18" i="26"/>
  <c r="J18" i="26"/>
  <c r="K18" i="26"/>
  <c r="L18" i="26"/>
  <c r="M18" i="26"/>
  <c r="N18" i="26"/>
  <c r="O18" i="26"/>
  <c r="P18" i="26"/>
  <c r="B19" i="26"/>
  <c r="B36" i="26" s="1"/>
  <c r="B35" i="26" s="1"/>
  <c r="B34" i="26" s="1"/>
  <c r="B33" i="26" s="1"/>
  <c r="B32" i="26" s="1"/>
  <c r="B31" i="26" s="1"/>
  <c r="B30" i="26" s="1"/>
  <c r="B29" i="26" s="1"/>
  <c r="B28" i="26" s="1"/>
  <c r="B27" i="26" s="1"/>
  <c r="B26" i="26" s="1"/>
  <c r="B25" i="26" s="1"/>
  <c r="B24" i="26" s="1"/>
  <c r="B23" i="26" s="1"/>
  <c r="C19" i="26"/>
  <c r="C36" i="26" s="1"/>
  <c r="C35" i="26" s="1"/>
  <c r="C34" i="26" s="1"/>
  <c r="C33" i="26" s="1"/>
  <c r="C32" i="26" s="1"/>
  <c r="C31" i="26" s="1"/>
  <c r="C30" i="26" s="1"/>
  <c r="C29" i="26" s="1"/>
  <c r="C28" i="26" s="1"/>
  <c r="C27" i="26" s="1"/>
  <c r="C26" i="26" s="1"/>
  <c r="C25" i="26" s="1"/>
  <c r="C24" i="26" s="1"/>
  <c r="C23" i="26" s="1"/>
  <c r="D19" i="26"/>
  <c r="D36" i="26" s="1"/>
  <c r="D35" i="26" s="1"/>
  <c r="D34" i="26" s="1"/>
  <c r="D33" i="26" s="1"/>
  <c r="D32" i="26" s="1"/>
  <c r="D31" i="26" s="1"/>
  <c r="D30" i="26" s="1"/>
  <c r="D29" i="26" s="1"/>
  <c r="D28" i="26" s="1"/>
  <c r="D27" i="26" s="1"/>
  <c r="D26" i="26" s="1"/>
  <c r="D25" i="26" s="1"/>
  <c r="D24" i="26" s="1"/>
  <c r="D23" i="26" s="1"/>
  <c r="E19" i="26"/>
  <c r="F19" i="26"/>
  <c r="G19" i="26"/>
  <c r="H19" i="26"/>
  <c r="I19" i="26"/>
  <c r="I36" i="26" s="1"/>
  <c r="I35" i="26" s="1"/>
  <c r="I34" i="26" s="1"/>
  <c r="I33" i="26" s="1"/>
  <c r="I32" i="26" s="1"/>
  <c r="I31" i="26" s="1"/>
  <c r="I30" i="26" s="1"/>
  <c r="I29" i="26" s="1"/>
  <c r="I28" i="26" s="1"/>
  <c r="I27" i="26" s="1"/>
  <c r="I26" i="26" s="1"/>
  <c r="I25" i="26" s="1"/>
  <c r="I24" i="26" s="1"/>
  <c r="I23" i="26" s="1"/>
  <c r="J19" i="26"/>
  <c r="J36" i="26" s="1"/>
  <c r="J35" i="26" s="1"/>
  <c r="J34" i="26" s="1"/>
  <c r="J33" i="26" s="1"/>
  <c r="J32" i="26" s="1"/>
  <c r="J31" i="26" s="1"/>
  <c r="J30" i="26" s="1"/>
  <c r="J29" i="26" s="1"/>
  <c r="J28" i="26" s="1"/>
  <c r="J27" i="26" s="1"/>
  <c r="J26" i="26" s="1"/>
  <c r="J25" i="26" s="1"/>
  <c r="J24" i="26" s="1"/>
  <c r="J23" i="26" s="1"/>
  <c r="K19" i="26"/>
  <c r="K36" i="26" s="1"/>
  <c r="K35" i="26" s="1"/>
  <c r="K34" i="26" s="1"/>
  <c r="K33" i="26" s="1"/>
  <c r="K32" i="26" s="1"/>
  <c r="K31" i="26" s="1"/>
  <c r="K30" i="26" s="1"/>
  <c r="K29" i="26" s="1"/>
  <c r="K28" i="26" s="1"/>
  <c r="K27" i="26" s="1"/>
  <c r="K26" i="26" s="1"/>
  <c r="K25" i="26" s="1"/>
  <c r="K24" i="26" s="1"/>
  <c r="K23" i="26" s="1"/>
  <c r="L19" i="26"/>
  <c r="L36" i="26" s="1"/>
  <c r="L35" i="26" s="1"/>
  <c r="L34" i="26" s="1"/>
  <c r="L33" i="26" s="1"/>
  <c r="L32" i="26" s="1"/>
  <c r="L31" i="26" s="1"/>
  <c r="L30" i="26" s="1"/>
  <c r="L29" i="26" s="1"/>
  <c r="L28" i="26" s="1"/>
  <c r="L27" i="26" s="1"/>
  <c r="L26" i="26" s="1"/>
  <c r="L25" i="26" s="1"/>
  <c r="L24" i="26" s="1"/>
  <c r="L23" i="26" s="1"/>
  <c r="M19" i="26"/>
  <c r="N19" i="26"/>
  <c r="O19" i="26"/>
  <c r="P19" i="26"/>
  <c r="C5" i="26"/>
  <c r="D5" i="26"/>
  <c r="E5" i="26"/>
  <c r="E36" i="26" s="1"/>
  <c r="E35" i="26" s="1"/>
  <c r="E34" i="26" s="1"/>
  <c r="E33" i="26" s="1"/>
  <c r="E32" i="26" s="1"/>
  <c r="E31" i="26" s="1"/>
  <c r="E30" i="26" s="1"/>
  <c r="E29" i="26" s="1"/>
  <c r="E28" i="26" s="1"/>
  <c r="E27" i="26" s="1"/>
  <c r="E26" i="26" s="1"/>
  <c r="E25" i="26" s="1"/>
  <c r="E24" i="26" s="1"/>
  <c r="E23" i="26" s="1"/>
  <c r="F5" i="26"/>
  <c r="G5" i="26"/>
  <c r="H5" i="26"/>
  <c r="I5" i="26"/>
  <c r="J5" i="26"/>
  <c r="K5" i="26"/>
  <c r="L5" i="26"/>
  <c r="M5" i="26"/>
  <c r="M36" i="26" s="1"/>
  <c r="M35" i="26" s="1"/>
  <c r="M34" i="26" s="1"/>
  <c r="M33" i="26" s="1"/>
  <c r="M32" i="26" s="1"/>
  <c r="M31" i="26" s="1"/>
  <c r="M30" i="26" s="1"/>
  <c r="M29" i="26" s="1"/>
  <c r="M28" i="26" s="1"/>
  <c r="M27" i="26" s="1"/>
  <c r="M26" i="26" s="1"/>
  <c r="M25" i="26" s="1"/>
  <c r="M24" i="26" s="1"/>
  <c r="M23" i="26" s="1"/>
  <c r="N5" i="26"/>
  <c r="N36" i="26" s="1"/>
  <c r="N35" i="26" s="1"/>
  <c r="N34" i="26" s="1"/>
  <c r="N33" i="26" s="1"/>
  <c r="N32" i="26" s="1"/>
  <c r="N31" i="26" s="1"/>
  <c r="N30" i="26" s="1"/>
  <c r="N29" i="26" s="1"/>
  <c r="N28" i="26" s="1"/>
  <c r="N27" i="26" s="1"/>
  <c r="N26" i="26" s="1"/>
  <c r="N25" i="26" s="1"/>
  <c r="N24" i="26" s="1"/>
  <c r="N23" i="26" s="1"/>
  <c r="O5" i="26"/>
  <c r="P5" i="26"/>
  <c r="B5" i="26"/>
  <c r="H33" i="26" l="1"/>
  <c r="H32" i="26" s="1"/>
  <c r="H31" i="26" s="1"/>
  <c r="H30" i="26" s="1"/>
  <c r="H29" i="26" s="1"/>
  <c r="H28" i="26" s="1"/>
  <c r="H27" i="26" s="1"/>
  <c r="H26" i="26" s="1"/>
  <c r="H25" i="26" s="1"/>
  <c r="H24" i="26" s="1"/>
  <c r="H23" i="26" s="1"/>
  <c r="F31" i="26"/>
  <c r="F30" i="26" s="1"/>
  <c r="F29" i="26" s="1"/>
  <c r="F28" i="26" s="1"/>
  <c r="F27" i="26" s="1"/>
  <c r="F26" i="26" s="1"/>
  <c r="F25" i="26" s="1"/>
  <c r="F24" i="26" s="1"/>
  <c r="F23" i="26" s="1"/>
  <c r="O33" i="26"/>
  <c r="O32" i="26" s="1"/>
  <c r="O31" i="26" s="1"/>
  <c r="O30" i="26" s="1"/>
  <c r="O29" i="26" s="1"/>
  <c r="O28" i="26" s="1"/>
  <c r="O27" i="26" s="1"/>
  <c r="O26" i="26" s="1"/>
  <c r="O25" i="26" s="1"/>
  <c r="O24" i="26" s="1"/>
  <c r="O23" i="26" s="1"/>
  <c r="P33" i="26"/>
  <c r="P32" i="26" s="1"/>
  <c r="P31" i="26" s="1"/>
  <c r="P30" i="26" s="1"/>
  <c r="P29" i="26" s="1"/>
  <c r="P28" i="26" s="1"/>
  <c r="P27" i="26" s="1"/>
  <c r="P26" i="26" s="1"/>
  <c r="P25" i="26" s="1"/>
  <c r="P24" i="26" s="1"/>
  <c r="P23" i="26" s="1"/>
  <c r="G33" i="26"/>
  <c r="G32" i="26" s="1"/>
  <c r="G31" i="26" s="1"/>
  <c r="G30" i="26" s="1"/>
  <c r="G29" i="26" s="1"/>
  <c r="G28" i="26" s="1"/>
  <c r="G27" i="26" s="1"/>
  <c r="G26" i="26" s="1"/>
  <c r="G25" i="26" s="1"/>
  <c r="G24" i="26" s="1"/>
  <c r="G23" i="26" s="1"/>
  <c r="B26" i="1"/>
  <c r="B27" i="1" s="1"/>
  <c r="B28" i="1" s="1"/>
  <c r="B29" i="1" s="1"/>
</calcChain>
</file>

<file path=xl/sharedStrings.xml><?xml version="1.0" encoding="utf-8"?>
<sst xmlns="http://schemas.openxmlformats.org/spreadsheetml/2006/main" count="10393" uniqueCount="927">
  <si>
    <t>Sex</t>
  </si>
  <si>
    <t>Total</t>
  </si>
  <si>
    <t>Male</t>
  </si>
  <si>
    <t>Female</t>
  </si>
  <si>
    <t>Chuuk</t>
  </si>
  <si>
    <t>Pohnpei</t>
  </si>
  <si>
    <t>Yap</t>
  </si>
  <si>
    <t>Kosrae</t>
  </si>
  <si>
    <t>0 - 4 years</t>
  </si>
  <si>
    <t>5 - 9 years</t>
  </si>
  <si>
    <t>10 - 14 years</t>
  </si>
  <si>
    <t>15 - 19 years</t>
  </si>
  <si>
    <t>20 - 24 years</t>
  </si>
  <si>
    <t>25 - 29 years</t>
  </si>
  <si>
    <t>30 - 34 years</t>
  </si>
  <si>
    <t>35 - 39 years</t>
  </si>
  <si>
    <t>40 - 44 years</t>
  </si>
  <si>
    <t>45 - 49 years</t>
  </si>
  <si>
    <t>50 - 54 years</t>
  </si>
  <si>
    <t>55 - 59 years</t>
  </si>
  <si>
    <t>60 - 64 years</t>
  </si>
  <si>
    <t>65 - 69 years</t>
  </si>
  <si>
    <t>70 - 74 years</t>
  </si>
  <si>
    <t>75 years and over</t>
  </si>
  <si>
    <t>Median</t>
  </si>
  <si>
    <t xml:space="preserve">   Marital status</t>
  </si>
  <si>
    <t>Now married</t>
  </si>
  <si>
    <t>Consensually married</t>
  </si>
  <si>
    <t>Widowed</t>
  </si>
  <si>
    <t>DIvorced</t>
  </si>
  <si>
    <t>Separated</t>
  </si>
  <si>
    <t>Never married</t>
  </si>
  <si>
    <t>None</t>
  </si>
  <si>
    <t>One</t>
  </si>
  <si>
    <t>Two</t>
  </si>
  <si>
    <t>Three</t>
  </si>
  <si>
    <t>Four</t>
  </si>
  <si>
    <t>Five</t>
  </si>
  <si>
    <t>Six</t>
  </si>
  <si>
    <t>Seven or more</t>
  </si>
  <si>
    <t>Householder</t>
  </si>
  <si>
    <t>Spouse</t>
  </si>
  <si>
    <t>Child</t>
  </si>
  <si>
    <t>Stepchild</t>
  </si>
  <si>
    <t>Sibling</t>
  </si>
  <si>
    <t>Parent</t>
  </si>
  <si>
    <t>Grandchild</t>
  </si>
  <si>
    <t>Other relative</t>
  </si>
  <si>
    <t>Roomer-boarder</t>
  </si>
  <si>
    <t>Housemate</t>
  </si>
  <si>
    <t>Unmarried</t>
  </si>
  <si>
    <t>Nonrelative</t>
  </si>
  <si>
    <t>Niece nephew</t>
  </si>
  <si>
    <t>Cousin</t>
  </si>
  <si>
    <t>Aunt uncle</t>
  </si>
  <si>
    <t>Child-in-law</t>
  </si>
  <si>
    <t>Parent-in-law</t>
  </si>
  <si>
    <t>Other in-law</t>
  </si>
  <si>
    <t>Catholic</t>
  </si>
  <si>
    <t>Protestant</t>
  </si>
  <si>
    <t>Assembly of God</t>
  </si>
  <si>
    <t>Other protestant</t>
  </si>
  <si>
    <t>Traditional religion</t>
  </si>
  <si>
    <t>Mormon (LSD)</t>
  </si>
  <si>
    <t>Seventh Day adventist</t>
  </si>
  <si>
    <t>Other religions</t>
  </si>
  <si>
    <t>Refused or no religion</t>
  </si>
  <si>
    <t>Chuukese</t>
  </si>
  <si>
    <t>Pohnpeian</t>
  </si>
  <si>
    <t>Kosraean</t>
  </si>
  <si>
    <t>Yapese</t>
  </si>
  <si>
    <t>Yap Outer Islander</t>
  </si>
  <si>
    <t>Others</t>
  </si>
  <si>
    <t xml:space="preserve">   Total</t>
  </si>
  <si>
    <t>No second ethnicity</t>
  </si>
  <si>
    <t xml:space="preserve">   Others</t>
  </si>
  <si>
    <t xml:space="preserve">   FSM Citizen</t>
  </si>
  <si>
    <t>FSM citizen</t>
  </si>
  <si>
    <t>Not FSM citizen</t>
  </si>
  <si>
    <t xml:space="preserve">   US Citizen</t>
  </si>
  <si>
    <t>US citizen</t>
  </si>
  <si>
    <t>Not US citizen</t>
  </si>
  <si>
    <t>Palau</t>
  </si>
  <si>
    <t>Marshall Islands</t>
  </si>
  <si>
    <t>CNMI</t>
  </si>
  <si>
    <t>Guam</t>
  </si>
  <si>
    <t>Hawaii</t>
  </si>
  <si>
    <t>Other Pacific</t>
  </si>
  <si>
    <t>United States</t>
  </si>
  <si>
    <t>Asia</t>
  </si>
  <si>
    <t xml:space="preserve">   Reason migrated</t>
  </si>
  <si>
    <t>Employment</t>
  </si>
  <si>
    <t>Relative of employed person</t>
  </si>
  <si>
    <t>Family reasons</t>
  </si>
  <si>
    <t>Education</t>
  </si>
  <si>
    <t>Medical reasons</t>
  </si>
  <si>
    <t>Visiting or vacation</t>
  </si>
  <si>
    <t>Other</t>
  </si>
  <si>
    <t>Did not migrate</t>
  </si>
  <si>
    <t>2010-2012</t>
  </si>
  <si>
    <t>2005-2009</t>
  </si>
  <si>
    <t>2000-2004</t>
  </si>
  <si>
    <t>1995-1999</t>
  </si>
  <si>
    <t>1988-1994</t>
  </si>
  <si>
    <t>1987 or before</t>
  </si>
  <si>
    <t>0 times</t>
  </si>
  <si>
    <t>1 times</t>
  </si>
  <si>
    <t>2 times</t>
  </si>
  <si>
    <t>3 times</t>
  </si>
  <si>
    <t>4 times</t>
  </si>
  <si>
    <t>5 times</t>
  </si>
  <si>
    <t>6 to 8 times</t>
  </si>
  <si>
    <t>9 or more times</t>
  </si>
  <si>
    <t>2008 or 2009</t>
  </si>
  <si>
    <t>2005 to 2007</t>
  </si>
  <si>
    <t>2000 to 2004</t>
  </si>
  <si>
    <t>Before 2000</t>
  </si>
  <si>
    <t>No has not attended</t>
  </si>
  <si>
    <t>Yes public school or college</t>
  </si>
  <si>
    <t>Yes private school or college</t>
  </si>
  <si>
    <t xml:space="preserve">   Educ attainment</t>
  </si>
  <si>
    <t>Nursery or Kindergarten</t>
  </si>
  <si>
    <t>1st through 4th grade</t>
  </si>
  <si>
    <t>5th or 6th grade</t>
  </si>
  <si>
    <t>7th or 8th grade</t>
  </si>
  <si>
    <t>9th or 10th grade</t>
  </si>
  <si>
    <t>11th</t>
  </si>
  <si>
    <t>12th</t>
  </si>
  <si>
    <t>High school graduate</t>
  </si>
  <si>
    <t>Some college</t>
  </si>
  <si>
    <t>AA - academic</t>
  </si>
  <si>
    <t>AA - occupational</t>
  </si>
  <si>
    <t>BA</t>
  </si>
  <si>
    <t>MS or higher</t>
  </si>
  <si>
    <t xml:space="preserve">   Free lunch</t>
  </si>
  <si>
    <t>Free or reduced meal</t>
  </si>
  <si>
    <t>No free or reduced meal</t>
  </si>
  <si>
    <t xml:space="preserve">   Afterschool</t>
  </si>
  <si>
    <t>After school program</t>
  </si>
  <si>
    <t>No after school program</t>
  </si>
  <si>
    <t xml:space="preserve">   Pell grant</t>
  </si>
  <si>
    <t>Pell grant</t>
  </si>
  <si>
    <t>No Pell grant</t>
  </si>
  <si>
    <t xml:space="preserve">   SEOG</t>
  </si>
  <si>
    <t>Suppl Educ Op Grant (SEOG)</t>
  </si>
  <si>
    <t>No SEOG</t>
  </si>
  <si>
    <t xml:space="preserve">   Work study</t>
  </si>
  <si>
    <t>Work Study</t>
  </si>
  <si>
    <t>No Work Study</t>
  </si>
  <si>
    <t xml:space="preserve">   Student loan</t>
  </si>
  <si>
    <t>Student loan</t>
  </si>
  <si>
    <t>No student loan</t>
  </si>
  <si>
    <t>Lived this house 5 years ago</t>
  </si>
  <si>
    <t>Lived elsewhere 5 years ago</t>
  </si>
  <si>
    <t>US Mainland</t>
  </si>
  <si>
    <t>Elsewhere</t>
  </si>
  <si>
    <t>Lived this house one year ago</t>
  </si>
  <si>
    <t>Live elsewhere one year ago</t>
  </si>
  <si>
    <t>Less than 1 year old</t>
  </si>
  <si>
    <t>Speak only English at home</t>
  </si>
  <si>
    <t>Speak other language at home</t>
  </si>
  <si>
    <t>English</t>
  </si>
  <si>
    <t>Yapese/Yap OI</t>
  </si>
  <si>
    <t>Other languages</t>
  </si>
  <si>
    <t>Yes other lang more than English</t>
  </si>
  <si>
    <t>Both equally often</t>
  </si>
  <si>
    <t>No other lang less than English</t>
  </si>
  <si>
    <t>Doesn't speak English</t>
  </si>
  <si>
    <t>Speak only English</t>
  </si>
  <si>
    <t>0 - 14 years</t>
  </si>
  <si>
    <t>15 - 29 years</t>
  </si>
  <si>
    <t>30 - 44 years</t>
  </si>
  <si>
    <t>45 - 59 years</t>
  </si>
  <si>
    <t>60 years and over</t>
  </si>
  <si>
    <t>Other Lang more than English or no English</t>
  </si>
  <si>
    <t>Both equally often or other less than English</t>
  </si>
  <si>
    <t xml:space="preserve">   Health condition</t>
  </si>
  <si>
    <t>At least one</t>
  </si>
  <si>
    <t>NA</t>
  </si>
  <si>
    <t xml:space="preserve">   Dialysis</t>
  </si>
  <si>
    <t>Yes</t>
  </si>
  <si>
    <t>No</t>
  </si>
  <si>
    <t xml:space="preserve">   Hospital visits</t>
  </si>
  <si>
    <t xml:space="preserve">   Communicate</t>
  </si>
  <si>
    <t>Communicate with FSM daily</t>
  </si>
  <si>
    <t>Communicate weekly</t>
  </si>
  <si>
    <t>Communicate monthly</t>
  </si>
  <si>
    <t>Communicate less than monthly</t>
  </si>
  <si>
    <t>Never communicate</t>
  </si>
  <si>
    <t xml:space="preserve">   Usual communication</t>
  </si>
  <si>
    <t>Usual communicate by internet</t>
  </si>
  <si>
    <t>Usual by phone</t>
  </si>
  <si>
    <t>Usual by letter</t>
  </si>
  <si>
    <t>Usual by internet and phone</t>
  </si>
  <si>
    <t>Use all three</t>
  </si>
  <si>
    <t>Voted in last FSM election</t>
  </si>
  <si>
    <t>Did not vote in last FSM election</t>
  </si>
  <si>
    <t>Contacted FSM Office</t>
  </si>
  <si>
    <t>Did not contact FSM office</t>
  </si>
  <si>
    <t xml:space="preserve">   Mass transit</t>
  </si>
  <si>
    <t>Use mass transit daily</t>
  </si>
  <si>
    <t>Use transit a few times a week</t>
  </si>
  <si>
    <t>Did not use transit</t>
  </si>
  <si>
    <t>Never use mass transit</t>
  </si>
  <si>
    <t>Yes paid and no subsistence</t>
  </si>
  <si>
    <t>Yes paid and subsistence</t>
  </si>
  <si>
    <t>Yes Subsistence only</t>
  </si>
  <si>
    <t>1 to 14</t>
  </si>
  <si>
    <t>15 to 34</t>
  </si>
  <si>
    <t>35 to 39</t>
  </si>
  <si>
    <t>More than 40</t>
  </si>
  <si>
    <t>0.00 - 6.99</t>
  </si>
  <si>
    <t>7.00 - 7.99</t>
  </si>
  <si>
    <t>8.00 - 8.99</t>
  </si>
  <si>
    <t>9.00 - 9.99</t>
  </si>
  <si>
    <t>10.00 - 12.49</t>
  </si>
  <si>
    <t>12.50 - 14.99</t>
  </si>
  <si>
    <t>15.00 or more</t>
  </si>
  <si>
    <t>Private company</t>
  </si>
  <si>
    <t>Government</t>
  </si>
  <si>
    <t>Self employed</t>
  </si>
  <si>
    <t xml:space="preserve">   Work last year</t>
  </si>
  <si>
    <t>Worked in 2011</t>
  </si>
  <si>
    <t>DId not work in 2011</t>
  </si>
  <si>
    <t>Less than 20 hours</t>
  </si>
  <si>
    <t>20 to 34 hours</t>
  </si>
  <si>
    <t>35 to 39 hours</t>
  </si>
  <si>
    <t>40 hours</t>
  </si>
  <si>
    <t>More than 40 hours</t>
  </si>
  <si>
    <t xml:space="preserve">   Wages</t>
  </si>
  <si>
    <t>Less than $5000</t>
  </si>
  <si>
    <t>$5000 to $9999</t>
  </si>
  <si>
    <t>$10000 to $14999</t>
  </si>
  <si>
    <t>$15000 to $19999</t>
  </si>
  <si>
    <t>$20000 to $29999</t>
  </si>
  <si>
    <t>$30000 or more</t>
  </si>
  <si>
    <t>Mean</t>
  </si>
  <si>
    <t xml:space="preserve">   Business</t>
  </si>
  <si>
    <t>Less than $1000</t>
  </si>
  <si>
    <t>$1000 to $2499</t>
  </si>
  <si>
    <t>$2500 to $4999</t>
  </si>
  <si>
    <t>$10000 or more</t>
  </si>
  <si>
    <t xml:space="preserve">   Interest</t>
  </si>
  <si>
    <t xml:space="preserve">   Social Security</t>
  </si>
  <si>
    <t xml:space="preserve">   Government Programs</t>
  </si>
  <si>
    <t xml:space="preserve">   Remittances outside</t>
  </si>
  <si>
    <t xml:space="preserve">   Remittances inside</t>
  </si>
  <si>
    <t xml:space="preserve">   Other income</t>
  </si>
  <si>
    <t>No income</t>
  </si>
  <si>
    <t>$1 to $999</t>
  </si>
  <si>
    <t>$5000 to $7499</t>
  </si>
  <si>
    <t>$7500 to $9999</t>
  </si>
  <si>
    <t>$30000 to $39999</t>
  </si>
  <si>
    <t>$40000 to $49999</t>
  </si>
  <si>
    <t>$50000 to $74999</t>
  </si>
  <si>
    <t>$75000 to $99999</t>
  </si>
  <si>
    <t>$100000 or more</t>
  </si>
  <si>
    <t xml:space="preserve">   Annual take home pay</t>
  </si>
  <si>
    <t xml:space="preserve">   HINCOME</t>
  </si>
  <si>
    <t xml:space="preserve">   Income total - no none</t>
  </si>
  <si>
    <t xml:space="preserve">   Household income -- no none</t>
  </si>
  <si>
    <t>Table 1. State and HINCOME by Work last week</t>
  </si>
  <si>
    <t>Work last week</t>
  </si>
  <si>
    <t xml:space="preserve">   State</t>
  </si>
  <si>
    <t xml:space="preserve">   Chuuk</t>
  </si>
  <si>
    <t xml:space="preserve">   Pohnpei</t>
  </si>
  <si>
    <t xml:space="preserve">   Yap</t>
  </si>
  <si>
    <t xml:space="preserve">   Kosrae</t>
  </si>
  <si>
    <t>Table 2. State and workers in family by Work last week, ESR</t>
  </si>
  <si>
    <t>ESR</t>
  </si>
  <si>
    <t>Work for pay</t>
  </si>
  <si>
    <t>On layoff</t>
  </si>
  <si>
    <t>Unemployed</t>
  </si>
  <si>
    <t>Not in LF -- no subsistence</t>
  </si>
  <si>
    <t>Not in LF -- subsistence</t>
  </si>
  <si>
    <t xml:space="preserve">   workers in family</t>
  </si>
  <si>
    <t>0 workers</t>
  </si>
  <si>
    <t>1 workers</t>
  </si>
  <si>
    <t>2 workers</t>
  </si>
  <si>
    <t>3 workers</t>
  </si>
  <si>
    <t>4 workers</t>
  </si>
  <si>
    <t>5 workers</t>
  </si>
  <si>
    <t>6 workers</t>
  </si>
  <si>
    <t>7 workers</t>
  </si>
  <si>
    <t>8 workers</t>
  </si>
  <si>
    <t>9 or more workers</t>
  </si>
  <si>
    <t>Table 3. State and HINCOME by food stamps welfare</t>
  </si>
  <si>
    <t>food stamps welfare</t>
  </si>
  <si>
    <t>Food stamps only</t>
  </si>
  <si>
    <t>Welfare only</t>
  </si>
  <si>
    <t>Both</t>
  </si>
  <si>
    <t>Neither</t>
  </si>
  <si>
    <t>Table 4. State and HINCOME by workers in family</t>
  </si>
  <si>
    <t>workers in family</t>
  </si>
  <si>
    <t>Table 5. State and age15 by Sex and ESR</t>
  </si>
  <si>
    <t xml:space="preserve">   age15</t>
  </si>
  <si>
    <t>Table 6. State and household members by dependents</t>
  </si>
  <si>
    <t>dependents</t>
  </si>
  <si>
    <t>15 or more</t>
  </si>
  <si>
    <t xml:space="preserve">   household members</t>
  </si>
  <si>
    <t>Table 7. State and household members by workers in family</t>
  </si>
  <si>
    <t xml:space="preserve">   Building</t>
  </si>
  <si>
    <t>One house detached</t>
  </si>
  <si>
    <t>One house attached</t>
  </si>
  <si>
    <t>2 apartments</t>
  </si>
  <si>
    <t>3 or 4 apartments</t>
  </si>
  <si>
    <t>5 to 9 apartments</t>
  </si>
  <si>
    <t>10 to 19 apartments</t>
  </si>
  <si>
    <t>20 or more apartments</t>
  </si>
  <si>
    <t>Boat</t>
  </si>
  <si>
    <t xml:space="preserve">   Tenure</t>
  </si>
  <si>
    <t>Own with a mortgage</t>
  </si>
  <si>
    <t>Own with no mortgage</t>
  </si>
  <si>
    <t>Rent for cash</t>
  </si>
  <si>
    <t>Occupied without cash rent</t>
  </si>
  <si>
    <t xml:space="preserve">   Monthly rent</t>
  </si>
  <si>
    <t>$1 to $249</t>
  </si>
  <si>
    <t>$250 to $499</t>
  </si>
  <si>
    <t>$500 to $749</t>
  </si>
  <si>
    <t>$750 to $999</t>
  </si>
  <si>
    <t>$1000 to $1249</t>
  </si>
  <si>
    <t>$1250 to $1499</t>
  </si>
  <si>
    <t>$1500 to $1999</t>
  </si>
  <si>
    <t>$2000 to $2999</t>
  </si>
  <si>
    <t>$3000 or more</t>
  </si>
  <si>
    <t xml:space="preserve">   Year moved</t>
  </si>
  <si>
    <t xml:space="preserve">   Walls</t>
  </si>
  <si>
    <t>Poured concrete</t>
  </si>
  <si>
    <t>Concrete blocks</t>
  </si>
  <si>
    <t>Metal</t>
  </si>
  <si>
    <t>Wood</t>
  </si>
  <si>
    <t xml:space="preserve">   Roof</t>
  </si>
  <si>
    <t xml:space="preserve">   Rooms</t>
  </si>
  <si>
    <t>1 rooms</t>
  </si>
  <si>
    <t>2 rooms</t>
  </si>
  <si>
    <t>3 rooms</t>
  </si>
  <si>
    <t>4 rooms</t>
  </si>
  <si>
    <t>5 rooms</t>
  </si>
  <si>
    <t>6 rooms</t>
  </si>
  <si>
    <t>7 rooms or more</t>
  </si>
  <si>
    <t xml:space="preserve">   Bedrooms</t>
  </si>
  <si>
    <t>0 bedrooms</t>
  </si>
  <si>
    <t>1 bedrooms</t>
  </si>
  <si>
    <t>2 bedrooms</t>
  </si>
  <si>
    <t>3 bedrooms</t>
  </si>
  <si>
    <t>4 bedrooms</t>
  </si>
  <si>
    <t>5 or more bedrooms</t>
  </si>
  <si>
    <t xml:space="preserve">   Complete plumbing</t>
  </si>
  <si>
    <t>Yes hot and cold water</t>
  </si>
  <si>
    <t>Yes cold water only</t>
  </si>
  <si>
    <t xml:space="preserve">   Heating type</t>
  </si>
  <si>
    <t>Electricity</t>
  </si>
  <si>
    <t>Gas</t>
  </si>
  <si>
    <t>Solar</t>
  </si>
  <si>
    <t>Other fuels</t>
  </si>
  <si>
    <t>No heating</t>
  </si>
  <si>
    <t xml:space="preserve">   Water source</t>
  </si>
  <si>
    <t>Public system only</t>
  </si>
  <si>
    <t>Public system and cistern</t>
  </si>
  <si>
    <t>Cistern tanks drums</t>
  </si>
  <si>
    <t>Public standpipe</t>
  </si>
  <si>
    <t xml:space="preserve">   Sewer</t>
  </si>
  <si>
    <t>Yes connected to public sewer</t>
  </si>
  <si>
    <t>No connected to septic tank or cesspool</t>
  </si>
  <si>
    <t>No use other means</t>
  </si>
  <si>
    <t xml:space="preserve">   Cooking facilities</t>
  </si>
  <si>
    <t>Inside this building</t>
  </si>
  <si>
    <t>Outside this building</t>
  </si>
  <si>
    <t>No cooking facilities</t>
  </si>
  <si>
    <t xml:space="preserve">   Cooking fuel</t>
  </si>
  <si>
    <t>Kerosene</t>
  </si>
  <si>
    <t>No fuel used</t>
  </si>
  <si>
    <t xml:space="preserve">   Complete kitchen</t>
  </si>
  <si>
    <t>Complete kitchen</t>
  </si>
  <si>
    <t>Incomplete kitchen</t>
  </si>
  <si>
    <t xml:space="preserve">   Vehicles</t>
  </si>
  <si>
    <t>0 vehicles</t>
  </si>
  <si>
    <t>1 vehicles</t>
  </si>
  <si>
    <t>2 vehicles</t>
  </si>
  <si>
    <t>3 vehicles</t>
  </si>
  <si>
    <t>4 vehicles</t>
  </si>
  <si>
    <t>5 or more vehicles</t>
  </si>
  <si>
    <t>With TV</t>
  </si>
  <si>
    <t>No TV</t>
  </si>
  <si>
    <t xml:space="preserve">   Cable</t>
  </si>
  <si>
    <t>With Cable TV</t>
  </si>
  <si>
    <t>No Cable TV</t>
  </si>
  <si>
    <t>Yes Central air conditioning</t>
  </si>
  <si>
    <t>Yes 1 room air conditioner</t>
  </si>
  <si>
    <t>Yes 2 or more air conditioners</t>
  </si>
  <si>
    <t>No air conditioning</t>
  </si>
  <si>
    <t xml:space="preserve">   Computer</t>
  </si>
  <si>
    <t>With computer</t>
  </si>
  <si>
    <t>No computer</t>
  </si>
  <si>
    <t xml:space="preserve">   Internet</t>
  </si>
  <si>
    <t>With internet</t>
  </si>
  <si>
    <t>No internet</t>
  </si>
  <si>
    <t xml:space="preserve">   Phone</t>
  </si>
  <si>
    <t>With phone</t>
  </si>
  <si>
    <t>No phone</t>
  </si>
  <si>
    <t xml:space="preserve">   Value of house</t>
  </si>
  <si>
    <t>$  0 - 49999</t>
  </si>
  <si>
    <t>$  50000 - 99999</t>
  </si>
  <si>
    <t>$  100000 - 149999</t>
  </si>
  <si>
    <t>$  150000 - 199999</t>
  </si>
  <si>
    <t>$  200000 - 249999</t>
  </si>
  <si>
    <t>$  250000 - 299999</t>
  </si>
  <si>
    <t>$  300000 or more</t>
  </si>
  <si>
    <t xml:space="preserve">   Mortgage payment</t>
  </si>
  <si>
    <t>Less than $300</t>
  </si>
  <si>
    <t>$300 to $499</t>
  </si>
  <si>
    <t>$500 to $699</t>
  </si>
  <si>
    <t>$700 to $849</t>
  </si>
  <si>
    <t>$850 to $999</t>
  </si>
  <si>
    <t>$1000 or more</t>
  </si>
  <si>
    <t xml:space="preserve">   Land holdings</t>
  </si>
  <si>
    <t>Has land holdings</t>
  </si>
  <si>
    <t>Does not have land holdings</t>
  </si>
  <si>
    <t>PTA member</t>
  </si>
  <si>
    <t>Not PTA member</t>
  </si>
  <si>
    <t>Sports Organization</t>
  </si>
  <si>
    <t>No sports organization</t>
  </si>
  <si>
    <t>Volunteer</t>
  </si>
  <si>
    <t>No volunteer</t>
  </si>
  <si>
    <t>Member of Non-Micronesian Church</t>
  </si>
  <si>
    <t>No members</t>
  </si>
  <si>
    <t>Daily</t>
  </si>
  <si>
    <t>Weekly</t>
  </si>
  <si>
    <t>Monthly</t>
  </si>
  <si>
    <t>Less frequent</t>
  </si>
  <si>
    <t>Never</t>
  </si>
  <si>
    <t>Has FSM flag</t>
  </si>
  <si>
    <t>Doe snot have FSM flag</t>
  </si>
  <si>
    <t>Has Micronesian handicrafts</t>
  </si>
  <si>
    <t>Does not have Micronesian handicrafts</t>
  </si>
  <si>
    <t>Wears Island clothing</t>
  </si>
  <si>
    <t>Does not wear island clothing</t>
  </si>
  <si>
    <t xml:space="preserve">   Health insurance</t>
  </si>
  <si>
    <t>Less than $100</t>
  </si>
  <si>
    <t>$100 to $249</t>
  </si>
  <si>
    <t>$500 to $999</t>
  </si>
  <si>
    <t xml:space="preserve">   Car price</t>
  </si>
  <si>
    <t>Less than $2500</t>
  </si>
  <si>
    <t xml:space="preserve">   Appliances</t>
  </si>
  <si>
    <t xml:space="preserve">   Credit card charges</t>
  </si>
  <si>
    <t>Less than $500</t>
  </si>
  <si>
    <t>$1000 - 1499</t>
  </si>
  <si>
    <t>$1500 - 1999</t>
  </si>
  <si>
    <t>$2000 - 2499</t>
  </si>
  <si>
    <t>$2500 - 2999</t>
  </si>
  <si>
    <t xml:space="preserve">   Overseas travel</t>
  </si>
  <si>
    <t xml:space="preserve">   Overseas gifts</t>
  </si>
  <si>
    <t xml:space="preserve">   Food stamps</t>
  </si>
  <si>
    <t>Less than $250</t>
  </si>
  <si>
    <t>$250 - 499</t>
  </si>
  <si>
    <t>$500 - 749</t>
  </si>
  <si>
    <t>$750 - 999</t>
  </si>
  <si>
    <t>$1000 - 1249</t>
  </si>
  <si>
    <t>$1250 - 1499</t>
  </si>
  <si>
    <t>$1500 or more</t>
  </si>
  <si>
    <t xml:space="preserve">   Welfare payments</t>
  </si>
  <si>
    <t>Less than $150</t>
  </si>
  <si>
    <t>$150 to $199</t>
  </si>
  <si>
    <t>$200 to $299</t>
  </si>
  <si>
    <t>$500 or more</t>
  </si>
  <si>
    <t xml:space="preserve">   Health services</t>
  </si>
  <si>
    <t>At least one health service</t>
  </si>
  <si>
    <t>No health services</t>
  </si>
  <si>
    <t xml:space="preserve">   WIC</t>
  </si>
  <si>
    <t xml:space="preserve">   Immunization clinics</t>
  </si>
  <si>
    <t xml:space="preserve">   Public health nurses</t>
  </si>
  <si>
    <t xml:space="preserve">   Emergency rooms</t>
  </si>
  <si>
    <t xml:space="preserve">   Outpatient services</t>
  </si>
  <si>
    <t xml:space="preserve">   Inpatient services</t>
  </si>
  <si>
    <t xml:space="preserve">   Medicare</t>
  </si>
  <si>
    <t xml:space="preserve">   QUEST</t>
  </si>
  <si>
    <t xml:space="preserve">   Medically indigent</t>
  </si>
  <si>
    <t xml:space="preserve">   Community health meetings</t>
  </si>
  <si>
    <t xml:space="preserve">   Weddings</t>
  </si>
  <si>
    <t xml:space="preserve">   Funerals</t>
  </si>
  <si>
    <t xml:space="preserve">   Family get togethers</t>
  </si>
  <si>
    <t xml:space="preserve">   Church activities</t>
  </si>
  <si>
    <t xml:space="preserve">   Remittances sent overseas</t>
  </si>
  <si>
    <t xml:space="preserve">   Gift remittances</t>
  </si>
  <si>
    <t xml:space="preserve">   Remittances to US Areas</t>
  </si>
  <si>
    <t xml:space="preserve">   Remittance local</t>
  </si>
  <si>
    <t xml:space="preserve">   Savings</t>
  </si>
  <si>
    <t>No savings</t>
  </si>
  <si>
    <t xml:space="preserve">   401K savings</t>
  </si>
  <si>
    <t xml:space="preserve">   Monthly savings</t>
  </si>
  <si>
    <t>1 - 99 dollars</t>
  </si>
  <si>
    <t>100 - 199 dollars</t>
  </si>
  <si>
    <t>200 - 299 dollars</t>
  </si>
  <si>
    <t>300 - 399 dollars</t>
  </si>
  <si>
    <t>400 - 499 dollars</t>
  </si>
  <si>
    <t xml:space="preserve">   Monthly 401K savings</t>
  </si>
  <si>
    <t>$200 or more</t>
  </si>
  <si>
    <t>2000-12</t>
  </si>
  <si>
    <t>Pre 2000</t>
  </si>
  <si>
    <t>Median rent</t>
  </si>
  <si>
    <t>Source: 2012 Surveys of Micronesian Migrants to CNMI, Guam, Hawaii and the U.S. Mainland</t>
  </si>
  <si>
    <t>Note: Population Estimates from 2003 Survey and interim births and migrants</t>
  </si>
  <si>
    <r>
      <t xml:space="preserve">    </t>
    </r>
    <r>
      <rPr>
        <b/>
        <sz val="8"/>
        <color theme="1"/>
        <rFont val="Calibri"/>
        <family val="2"/>
        <scheme val="minor"/>
      </rPr>
      <t>Age Group</t>
    </r>
  </si>
  <si>
    <t xml:space="preserve">   Children ever born</t>
  </si>
  <si>
    <t>Pohn</t>
  </si>
  <si>
    <t>Kos</t>
  </si>
  <si>
    <t>Table H01.  Age, Marital Status, and Children Born by Sex and State, Hawaii: 2012</t>
  </si>
  <si>
    <t>Table H02. Relationship and Religion by Sex and State, Hawaii: 2012</t>
  </si>
  <si>
    <t>Table H03. Ethnicity by Sex and State, Hawaii: 2012</t>
  </si>
  <si>
    <t>Table H04. FSM and US Citizenship , Birthplace, and Reason Migrated by Sex and State, Hawaii: 2012</t>
  </si>
  <si>
    <t>Table H05. Year left, Arrival year, Times returned, and Year returned by Sex and State, Hawaii: 2012</t>
  </si>
  <si>
    <t>Table H06. School attendance and  Educational attainment by Sex and State, Hawaii: 2012</t>
  </si>
  <si>
    <t>Table H07. Percentages for School attendance and Educational attainment by Sex and State, Hawaii: 2012</t>
  </si>
  <si>
    <t>Table H08. School Programs by Sex and State, Hawaii: 2012</t>
  </si>
  <si>
    <t>Table H09. Residence in 2007 and in 2011 by Sex and State, Hawaii: 2012</t>
  </si>
  <si>
    <t>Table H10. Language Use by Sex and State, Hawaii: 2012</t>
  </si>
  <si>
    <t>Table H11. Language Use by Age, Hawaii: 2012</t>
  </si>
  <si>
    <t>Table H12. Health conditions by Sex and State, Hawaii: 2012</t>
  </si>
  <si>
    <t>Table H13. Parents' Birthplace by Sex and State, Hawaii: 2012</t>
  </si>
  <si>
    <t>Table H15. Work in Week Before, Hours Worked and Pay, and Sector by Sex and State, Hawaii: 2012</t>
  </si>
  <si>
    <t>Table 17. Work, Weeks and Hours Worked in 2011 by Sex and State, Hawaii: 2012</t>
  </si>
  <si>
    <t>Table 18. Type and Amount of Income by Sex and State, Hawaii: 2012</t>
  </si>
  <si>
    <t>Table 19. Total Personal and Household Income by Sex and State, Hawaii: 2012</t>
  </si>
  <si>
    <t>Table 20. Income total excluding those with no income by State and Sex, Hawaii: 2012</t>
  </si>
  <si>
    <t>Table H14. Communications and Mass Transit by Sex and State, Hawaii: 2012</t>
  </si>
  <si>
    <t>Table HH01. Type of Building, Tenure and Monthly Rent by State and Head's arrival, Hawaii: 2012</t>
  </si>
  <si>
    <t>Table HH02. Year Moved In, Walls and Roof by State and Head's Arrival, Hawaii: 2012</t>
  </si>
  <si>
    <t>Table HH03. Rooms and Bedrooms by State and Head's Arrival, Hawaii: 2012</t>
  </si>
  <si>
    <t>Table HH04. Complete Plumbing, Heating Type, Water Source and Sewer by State and Head's Arrival, Hawaii: 2012</t>
  </si>
  <si>
    <t>Table HH05. Cooking facilities and Vehicles by State and Head's Arrival, Hawaii: 2012</t>
  </si>
  <si>
    <t>Table HH06. Appliances by State and Head's Arrival, Hawaii: 2012</t>
  </si>
  <si>
    <t>Table HH07. Value of House, Mortgage Payment, Land Holdings by State and Head's Arrival, Hawaii: 2012</t>
  </si>
  <si>
    <t>Table HH08. Cultural Activities by State and Head's Arrival, Hawaii: 2012</t>
  </si>
  <si>
    <t>Table HH10. Large Costs by State and Head's Arrival, Hawaii: 2012</t>
  </si>
  <si>
    <t>Table HH11. Overseas Travel and Gifts, Food stamps and Welfare Payments by State and Head's Arrival, Hawaii: 2012</t>
  </si>
  <si>
    <t>Table HH14. Health services by State and Head's Arrival, Hawaii: 2012</t>
  </si>
  <si>
    <t>Table HH15. Annual Expenses by State and Head's arrival, Hawaii: 2012</t>
  </si>
  <si>
    <t>Table HH16. Remittances by State and Head's Arrival, Hawaii: 2012</t>
  </si>
  <si>
    <t>Table HH17. Savings by State and Head's Arrival, Hawaii: 2012</t>
  </si>
  <si>
    <t>Table HH09. Other Cultural Activities by State and Head's Arrival, Hawaii: 2012</t>
  </si>
  <si>
    <t>Relationship</t>
  </si>
  <si>
    <t>Religion</t>
  </si>
  <si>
    <t>First Ethnicity</t>
  </si>
  <si>
    <t>First and Second Ethnicities</t>
  </si>
  <si>
    <t>First Ethnicity Chuukese</t>
  </si>
  <si>
    <t>First Ethnicity Pohnpeian</t>
  </si>
  <si>
    <t>First Ethnicity Kosraean</t>
  </si>
  <si>
    <t>First Ethnicity Yapese</t>
  </si>
  <si>
    <t>First Ethnicity Yap Outer Islander</t>
  </si>
  <si>
    <t>First Ethnicity Other</t>
  </si>
  <si>
    <t xml:space="preserve">   Birthplace</t>
  </si>
  <si>
    <t>Year left FSM</t>
  </si>
  <si>
    <t>Year arrived in Hawaii</t>
  </si>
  <si>
    <t>Times retruned to FSM</t>
  </si>
  <si>
    <t>Last Year Returned to Hawaii</t>
  </si>
  <si>
    <t>School Attendance</t>
  </si>
  <si>
    <t>Educational Attainment for those in school</t>
  </si>
  <si>
    <t>Educational Attainment for those not in school</t>
  </si>
  <si>
    <t>Residence in 2007</t>
  </si>
  <si>
    <t>Born after June 2007</t>
  </si>
  <si>
    <t>Place of Residence in 2007</t>
  </si>
  <si>
    <t>Residence in 2011</t>
  </si>
  <si>
    <t>Place of Residence in 2011</t>
  </si>
  <si>
    <t>Speaking English</t>
  </si>
  <si>
    <t>Speaking Other Language</t>
  </si>
  <si>
    <t>Frequency of Speaking</t>
  </si>
  <si>
    <t>0 - 14 yrs</t>
  </si>
  <si>
    <t>15 - 29 yrs</t>
  </si>
  <si>
    <t>30 - 44 yrs</t>
  </si>
  <si>
    <t>45 - 59 yrs</t>
  </si>
  <si>
    <t>60+ yrs</t>
  </si>
  <si>
    <t>Speaking Yapese/Outer Islands</t>
  </si>
  <si>
    <t>Speaking Kosraean</t>
  </si>
  <si>
    <t>Speaking Pohnpeian</t>
  </si>
  <si>
    <t>Speaking Chuukese</t>
  </si>
  <si>
    <t>Speaking all languages</t>
  </si>
  <si>
    <t>Mother's Birthplace</t>
  </si>
  <si>
    <t>Father's Birthplace</t>
  </si>
  <si>
    <t xml:space="preserve">   Voted in Last FSM Election</t>
  </si>
  <si>
    <t xml:space="preserve">   Contacted Embassy or Other FSM</t>
  </si>
  <si>
    <t>Work in Previous Week</t>
  </si>
  <si>
    <t>Hours Worked</t>
  </si>
  <si>
    <t>Hourly Pay</t>
  </si>
  <si>
    <t>Sector</t>
  </si>
  <si>
    <t>Worked 50 to 52 weeks</t>
  </si>
  <si>
    <t>Worked 40 to 49 weeks</t>
  </si>
  <si>
    <t>Worked 39 weeks or less</t>
  </si>
  <si>
    <t>Total worked in 2011</t>
  </si>
  <si>
    <t>Total Personal Income</t>
  </si>
  <si>
    <t>Household income in 2011</t>
  </si>
  <si>
    <t xml:space="preserve">   Air conditioning</t>
  </si>
  <si>
    <t xml:space="preserve">   Television</t>
  </si>
  <si>
    <t xml:space="preserve">  Frequency of Gatherings</t>
  </si>
  <si>
    <t xml:space="preserve">   Display FSM flag</t>
  </si>
  <si>
    <t xml:space="preserve">   Display Handicrafts</t>
  </si>
  <si>
    <t xml:space="preserve">   Wear Island clothing</t>
  </si>
  <si>
    <t xml:space="preserve">   Parent-Teachers Association</t>
  </si>
  <si>
    <t xml:space="preserve">   Sports Organization</t>
  </si>
  <si>
    <t xml:space="preserve">   Volunteer Organization</t>
  </si>
  <si>
    <t xml:space="preserve">   Non-Micronesian Church</t>
  </si>
  <si>
    <t>Characteristics</t>
  </si>
  <si>
    <t>&lt; 2000</t>
  </si>
  <si>
    <t>Table G01. Age, Marital Status, and Children born by Sex and State, Guam: 2012</t>
  </si>
  <si>
    <t>Age</t>
  </si>
  <si>
    <t>Marital Status</t>
  </si>
  <si>
    <t>Children ever born</t>
  </si>
  <si>
    <t xml:space="preserve">Table C01.  Age, Marital Status, and Children Ever Born by Sex and State, CNMI: 2012 </t>
  </si>
  <si>
    <t>75+ years</t>
  </si>
  <si>
    <t>Table M01. Age, Marital Status, and Children Born by Sex and State, Mainland: 2012</t>
  </si>
  <si>
    <t>Consensual</t>
  </si>
  <si>
    <t>Note: See Text for weights based on Hezel's population estimates</t>
  </si>
  <si>
    <t>Table C02. Relationship and Religion by Sex and State, CNMI: 2012</t>
  </si>
  <si>
    <t>Table M02. Relationship and Religion by Sex and State, Mainland: 2012</t>
  </si>
  <si>
    <t>Table G02 . Relationship and Religion by Sex and State, Guam: 2012</t>
  </si>
  <si>
    <t>Table G03. Ethnicity by Sex and State, Guam:2012</t>
  </si>
  <si>
    <t>First Ethnicity: Pohnpeian</t>
  </si>
  <si>
    <t>Total Second Ethnicity</t>
  </si>
  <si>
    <t>First Ethnicity: Yapese</t>
  </si>
  <si>
    <t>First Ethnicity: Yap Outer Islands</t>
  </si>
  <si>
    <t>First Ethnicity: Other</t>
  </si>
  <si>
    <t>First and Second Ethnicity</t>
  </si>
  <si>
    <t>First Ethnicity: All</t>
  </si>
  <si>
    <t>First Ethnicity: Chuukese</t>
  </si>
  <si>
    <t>Table C03. Ethnicity by Sex and State, CNMI: 2012</t>
  </si>
  <si>
    <t>Total, all ethnicities</t>
  </si>
  <si>
    <t>First Ethnciity Kosrean</t>
  </si>
  <si>
    <t>Table 3. Ethnic1, Ethnic1 and Ethnic1 by Sex and State</t>
  </si>
  <si>
    <t>First Ethnicity Yap Outer Islands</t>
  </si>
  <si>
    <t>First Ethnicity Others</t>
  </si>
  <si>
    <t>Table  M03. Ethnicity by Sex and State, Mainland: 2012</t>
  </si>
  <si>
    <t>Total Both Ethnicities</t>
  </si>
  <si>
    <t>NOT COMPLETELY DONE</t>
  </si>
  <si>
    <t>Table G04. FSM and US Citizenship, Birthplace, and Reason for Migration by Sex and State, Guam: 2012</t>
  </si>
  <si>
    <t>FSM Citizenship</t>
  </si>
  <si>
    <t>US Citizenship</t>
  </si>
  <si>
    <t>Birthplace</t>
  </si>
  <si>
    <t>Reason Migrated</t>
  </si>
  <si>
    <t>Table C04. FSM and US Citizenship, Birthplace, and Reason Migrated by Sex and State, CNMI: 2012</t>
  </si>
  <si>
    <t>FSM citizenship</t>
  </si>
  <si>
    <t>Table M0 4. FSM and US Citizenship, Birthplace, and Reason Migrated by Sex and State, Mainland: 2012</t>
  </si>
  <si>
    <t>Table  G05. Year left Micronesia, Year of Arrival, Times returned, and Year of Last Return by Sex and State, Guam: 2012</t>
  </si>
  <si>
    <t>Year Lest FSM</t>
  </si>
  <si>
    <t>Arrival Year in Guam</t>
  </si>
  <si>
    <t>Times Returned</t>
  </si>
  <si>
    <t>Year Returned to Guam the Last Time</t>
  </si>
  <si>
    <t>Table C05. Year left, Arrival year, Times returned, Year returned by Sex and State, CNMI: 2012</t>
  </si>
  <si>
    <t>Year Left FSM</t>
  </si>
  <si>
    <t>Arrival Year in CNMI</t>
  </si>
  <si>
    <t>Times Returned to FSM</t>
  </si>
  <si>
    <t>Year returned to CNMI last time</t>
  </si>
  <si>
    <t>Table M05. Year left, Arrival year, Times returned, Year returned by Sex and State, Mainland: 2012</t>
  </si>
  <si>
    <t>Arrival Year in the Mainland</t>
  </si>
  <si>
    <t>Year last returned to Mainland</t>
  </si>
  <si>
    <t>Table M06. School attendance and Educational attainment by Sex and State, Mainland: 2012</t>
  </si>
  <si>
    <t>Yes public school</t>
  </si>
  <si>
    <t>Yes private school</t>
  </si>
  <si>
    <t>Educational Attainment for those attending</t>
  </si>
  <si>
    <t>Educational Attainment for those not attending</t>
  </si>
  <si>
    <t>Table G06.  School Attendance and Educational Attainment by Sex and State, Guam: 2012</t>
  </si>
  <si>
    <t>Educational Attainment</t>
  </si>
  <si>
    <t>Those not attending</t>
  </si>
  <si>
    <t>Those attending</t>
  </si>
  <si>
    <t>Table C06. School attendance and Educational Attainment by Sex and State, CNMI: 2012</t>
  </si>
  <si>
    <t>School attendance</t>
  </si>
  <si>
    <t>Attending -- Educational Attainment</t>
  </si>
  <si>
    <t>Not attending - Educational Attainment</t>
  </si>
  <si>
    <t>Table G08. School Programs by Sex and State, Guam: 2012</t>
  </si>
  <si>
    <t>SEOG</t>
  </si>
  <si>
    <t>Table C08. School Programs by Sex and State, CNMI: 2012</t>
  </si>
  <si>
    <t>Table M08.  School Programs by Sex and State, Mainland: 2012</t>
  </si>
  <si>
    <t>Table  G09. Residence in 2007 and Residence in 2011 by Sex and State, Guam: 2012</t>
  </si>
  <si>
    <t>Table C09. Residence in 2007 and Residence in 2011 by Sex and State, CNMI: 2012</t>
  </si>
  <si>
    <t>Born after 2007</t>
  </si>
  <si>
    <t>Table M09. Residence in 2007 and 2011 by Sex and State, Mainland: 2012</t>
  </si>
  <si>
    <t>Table C10.  Language Use by Sex and State, CNMI: 2012</t>
  </si>
  <si>
    <t>Speaking English at home</t>
  </si>
  <si>
    <t>Frequency Speaking</t>
  </si>
  <si>
    <t>Table M10. Language Use by Sex and State, Mainland: 2012</t>
  </si>
  <si>
    <t>Amount of Speaking</t>
  </si>
  <si>
    <t>Speaking another language</t>
  </si>
  <si>
    <t>Speaking Only English</t>
  </si>
  <si>
    <t>Table  G10. Language Use by Sex and State, Guam: 2012</t>
  </si>
  <si>
    <t>Table G11.  Language by Age, Guam: 2012</t>
  </si>
  <si>
    <t>Chuukese Speaking</t>
  </si>
  <si>
    <t>Pohnpeian Speaking</t>
  </si>
  <si>
    <t>Kosraean Speaking</t>
  </si>
  <si>
    <t>Yapese Speaking</t>
  </si>
  <si>
    <t>Table C11. Language by Age, CNMI: 2012</t>
  </si>
  <si>
    <t>0-14 yrs</t>
  </si>
  <si>
    <t>15-29 yrs</t>
  </si>
  <si>
    <t>30-44 yrs</t>
  </si>
  <si>
    <t>45-59 yrs</t>
  </si>
  <si>
    <t>Total Other Language Speaking</t>
  </si>
  <si>
    <t>Yapese/Outer Islands Speaking</t>
  </si>
  <si>
    <t>Table M11. Language by Age, Mainland: 2012</t>
  </si>
  <si>
    <t>Med</t>
  </si>
  <si>
    <t>All Languages</t>
  </si>
  <si>
    <t>Table G12. Health conditions by Sex and State, Guam: 2012</t>
  </si>
  <si>
    <t>Whether having a health condition</t>
  </si>
  <si>
    <t>Dialysis</t>
  </si>
  <si>
    <t>Hospital visits</t>
  </si>
  <si>
    <t>Table C12. Health conditions by Sex and State, CNMI: 2012</t>
  </si>
  <si>
    <t>Health condition</t>
  </si>
  <si>
    <t>Table M12. Health conditions by Sex and State, Mainland: 2012</t>
  </si>
  <si>
    <t>Table G13. Parents' Birthplace by State and Sex, Guam: 2012</t>
  </si>
  <si>
    <t>Table M13. Parents' Birthplace by Sex and State, Mainland: 2012</t>
  </si>
  <si>
    <t>Table C13. Parents' Birthplace by Sex and State, CNMI: 2012</t>
  </si>
  <si>
    <t>Table  G14. Communication and Mass Transit by Sex and State, Guam: 2012</t>
  </si>
  <si>
    <t>Communicate</t>
  </si>
  <si>
    <t>Usual Communication</t>
  </si>
  <si>
    <t>Contacted Embassy or other office</t>
  </si>
  <si>
    <t>Mass transit</t>
  </si>
  <si>
    <t>Table M14. Communication and Mass Transit by Sex and State, Mainland: 2012</t>
  </si>
  <si>
    <t xml:space="preserve">   Voted</t>
  </si>
  <si>
    <t xml:space="preserve">   Embassy</t>
  </si>
  <si>
    <t>Table C14. Communication and Mass Transit by Sex and State, CNMI: 2012</t>
  </si>
  <si>
    <t>Communication</t>
  </si>
  <si>
    <t>Mass Transit</t>
  </si>
  <si>
    <t>Table  G15. Work in Previous Week, Hours and Pay, and Sector by Sex and State, Guam: 2012</t>
  </si>
  <si>
    <t>Hourse worked in week</t>
  </si>
  <si>
    <t>Table C15. Work in Previous Week, Hours worked and Pay, and Sector by Sex and State, CNMI: 2012</t>
  </si>
  <si>
    <t>Hours worked</t>
  </si>
  <si>
    <t>Table M15. Work in Previous Week, Hours  and Pay, and Sector by Sex and State, Mainland: 2012</t>
  </si>
  <si>
    <t>Yes paid &amp; no subsist.</t>
  </si>
  <si>
    <t>Yes paid &amp; subsist.</t>
  </si>
  <si>
    <t>Table  G16.  Work Last Year, Weeks and Hours by State and Sex, Guam: 2012</t>
  </si>
  <si>
    <t>Work in 2011</t>
  </si>
  <si>
    <t>Hours worked in 2011 for all weeks</t>
  </si>
  <si>
    <t>Table C16. Work in 2011, Weeks and Hours Worked by Sex and State, CNMI: 2012</t>
  </si>
  <si>
    <t>Total Hours and Weeks Worked</t>
  </si>
  <si>
    <t>Worked less than 39 weeks</t>
  </si>
  <si>
    <t>Table M17. Work in 2011, Weeks and Hours Worked by Sex and State, Mainland: 2012</t>
  </si>
  <si>
    <t>Total weeks worked</t>
  </si>
  <si>
    <t>Table  G18. Total Personal and Household Income by Sex and State, Guam: 2012</t>
  </si>
  <si>
    <t>Annual Take Home Pay</t>
  </si>
  <si>
    <t>Household Income</t>
  </si>
  <si>
    <t>Source: 2012 Surveys of Micronesian Migrants</t>
  </si>
  <si>
    <t>Table C18. Total Personal and Household Income by Sex and State, CNMI: 2012</t>
  </si>
  <si>
    <t>Table M19. Total Personal and Household Income by Sex and State, Mainland: 2012</t>
  </si>
  <si>
    <t>Total annual personal income</t>
  </si>
  <si>
    <t>Table CH01. Type of Building, Tenure, and Monthly rent by State and Head's Arrival, CNMI: 2012</t>
  </si>
  <si>
    <t>Table MH01. Type of Building, Tenure and Monthly Rent by State and Head's Arrival, Mainland: 2012</t>
  </si>
  <si>
    <t>Pre2000</t>
  </si>
  <si>
    <t>Table GH01. Type of Building, Tenure, and Monthly Rent by State and Head's Arrival, Guam: 2012</t>
  </si>
  <si>
    <t>Table CH02. Year Moved In, Walls and Roof by State and Head's arrival, CNMI: 2012</t>
  </si>
  <si>
    <t>Table MH02. Year Moved In, Walls and Roof by State and Head's Arrival, Mainland: 2012</t>
  </si>
  <si>
    <t>Table GH02. Year Moved In, Walls and Roof by State and Head's Arrival, Guam: 2012</t>
  </si>
  <si>
    <t>Table CH03. Rooms and Bedrooms by State and Head's Arrival, CNMI: 2012</t>
  </si>
  <si>
    <t>7+ rooms</t>
  </si>
  <si>
    <t>5+ bedrooms</t>
  </si>
  <si>
    <t>Table MH03. Rooms and Bedrooms by State and Head's Arrival, Mainland: 2012</t>
  </si>
  <si>
    <t>Table GH03. Rooms and Bedrooms by State and Head's Arrival, Guam: 2012</t>
  </si>
  <si>
    <t>Table CH04. Complete plumbing, Heating type, Water source, and Sewer by State and Head's arrival, CNMI: 2012</t>
  </si>
  <si>
    <t>Yes, public sewer</t>
  </si>
  <si>
    <t>No, septic tank or cesspool</t>
  </si>
  <si>
    <t>Table MH04. Complete Plumbing, Heating Type, Water Source and Sewer by State and Head's Arrival, Mainland: 2012</t>
  </si>
  <si>
    <t>Table GH04. Complete Plumbing, Heating Type, Water Source and Sewer by State and Head's Arrival, Guam: 2012</t>
  </si>
  <si>
    <t>Table CH05. Cooking facilities and Vehicles by State and Head's Arrival, CNMI: 2012</t>
  </si>
  <si>
    <t>Table GH05. Cooking facilities and Vehicles by State and Head's Arrival, Guam: 2012</t>
  </si>
  <si>
    <t>Table MH05. Cooking Facilities and Vehicles by State and Head's Arrival, Mainland: 2012</t>
  </si>
  <si>
    <t>Table CH06. Appliances by State and Head's Arrival, CNMI: 2012</t>
  </si>
  <si>
    <t>Table MH06. Appliances by State and Head's arrival, Mainland: 2012</t>
  </si>
  <si>
    <t xml:space="preserve">   TV</t>
  </si>
  <si>
    <t xml:space="preserve">   Percent</t>
  </si>
  <si>
    <t xml:space="preserve">   Air con</t>
  </si>
  <si>
    <t>Table GH06. Appliances by State and Head's Arrival, Guam: 2012</t>
  </si>
  <si>
    <t>Table CH07. Value of house, Mortgage payment and Land holdings by State and Head's Arrival, CNMI: 2012</t>
  </si>
  <si>
    <t>Table MH07. Value of House, Mortgage Payment and Land Holdings by State and Head's Arrival, Mainland: 2012</t>
  </si>
  <si>
    <t>Table GH07. Value of House, Mortgage payment, and  Land Holdings by State and Head's Arrival, Guam: 2012</t>
  </si>
  <si>
    <t>Table CH08. Cultural Activites by State and Head's Arrival, CNMI: 2012</t>
  </si>
  <si>
    <t>Note:  2000+ is the period for head's arriving 2000 to 2012; &lt; 2000 for those who arrived before 2000</t>
  </si>
  <si>
    <t>Table CH09. Other Cultural Activites by State and Head's Arrival, CNMI: 2012</t>
  </si>
  <si>
    <t xml:space="preserve">   Frequency of Gatherings</t>
  </si>
  <si>
    <t xml:space="preserve">  Wear Island clothing</t>
  </si>
  <si>
    <t>Table MH08. Cultural Activities by State and Head's Arrival, Mainland: 2012</t>
  </si>
  <si>
    <t>Table MH09. Other Cultural Activities by State and Head's Arrival, Mainland: 2012</t>
  </si>
  <si>
    <t xml:space="preserve">  Display FSM flag</t>
  </si>
  <si>
    <t>Table GH08. Cultural Activites by State and Head's Arrival, Guam: 2012</t>
  </si>
  <si>
    <t xml:space="preserve">   Parent-Teacher Associations</t>
  </si>
  <si>
    <t xml:space="preserve">   Sports Organizations</t>
  </si>
  <si>
    <t xml:space="preserve">   Volunteer Organizations</t>
  </si>
  <si>
    <t>Table GH09. Other Cultural Activites by State and Head's Arrival, Guam: 2012</t>
  </si>
  <si>
    <t>Table MH10. Large Costs by State and Head's Arrival, Mainland: 2012</t>
  </si>
  <si>
    <t xml:space="preserve">     Percent</t>
  </si>
  <si>
    <t>Table GH10. Large Costs by State and Head's Arrival, Guam: 2012</t>
  </si>
  <si>
    <t xml:space="preserve">    Percent</t>
  </si>
  <si>
    <t>Table CH17. Savings by State and Head's Arrival, CNMI: 2012</t>
  </si>
  <si>
    <t>2000+</t>
  </si>
  <si>
    <t>Table CH10. Large Costs by State and Head's Arrival, CNMI: 2012</t>
  </si>
  <si>
    <t>Table MH11. Overseas Travel and Gifts, Food stamps and Welfare payments by State and Head's Arrival, Mainland: 2012</t>
  </si>
  <si>
    <t>Table GH11. Overseas Travel and Gifts, Food stamps, and Welfare payments by State and Head's Arrival, Guam: 2012</t>
  </si>
  <si>
    <t>Table CH11. Overseas travel and Gifts, Food stamps and Welfare payments by State and Head's Arrival, CNMI: 2012</t>
  </si>
  <si>
    <t>Table MH14. Health Services by State and Head's Arrival, Mainland: 2012</t>
  </si>
  <si>
    <t>Table GH14. Health services by State and Head's Arrival, Guam: 2012</t>
  </si>
  <si>
    <t>WIC</t>
  </si>
  <si>
    <t>Immunization clinics</t>
  </si>
  <si>
    <t>Public health nurses</t>
  </si>
  <si>
    <t>Emergency rooms</t>
  </si>
  <si>
    <t>Outpatient services</t>
  </si>
  <si>
    <t>Inpatient services</t>
  </si>
  <si>
    <t>Medicare</t>
  </si>
  <si>
    <t>QUEST</t>
  </si>
  <si>
    <t>Medically indigent</t>
  </si>
  <si>
    <t>Community health</t>
  </si>
  <si>
    <t>Table CH14. Health services by State and Head's Arrival, CNMI: 2012</t>
  </si>
  <si>
    <t>Table CH15. Annual Expenses by State and Head's Arrival, CNMI: 2012</t>
  </si>
  <si>
    <t>Table GH15. Annual Expenses by State and Head's Arrival, Guam: 2012</t>
  </si>
  <si>
    <t>Table MH15. Annual Payments by State and Head's Arrival, Mainland: 2012</t>
  </si>
  <si>
    <t>Table CH16. Remittances by State and Head's Arrival, CNMI: 2012</t>
  </si>
  <si>
    <t>Table GH16. Remittances by State and Head's Arrival, Guam: 2012</t>
  </si>
  <si>
    <t>Table MH16. Remittances by State and Head's Arrival, Mainland: 2012</t>
  </si>
  <si>
    <t>Table GH17. Savings by State and Head's Arrival, Guam: 2012</t>
  </si>
  <si>
    <t>Table MH17. Savings by State and Head's Arrival, Mainland: 2012</t>
  </si>
  <si>
    <t>Table C17. Income by Type by Sex and State, CNMI: 2012</t>
  </si>
  <si>
    <t>Wages</t>
  </si>
  <si>
    <t>Business</t>
  </si>
  <si>
    <t>Interest</t>
  </si>
  <si>
    <t>Social Security</t>
  </si>
  <si>
    <t>Government Programs</t>
  </si>
  <si>
    <t>Remittances from outside CNMI</t>
  </si>
  <si>
    <t>Remitances from inside CNMI</t>
  </si>
  <si>
    <t>Other income</t>
  </si>
  <si>
    <t>Table G17. Income by Type and Amount by Sex and State, Guam: 2012</t>
  </si>
  <si>
    <t>Remittance from outside Guam</t>
  </si>
  <si>
    <t>Remittance from within Guam</t>
  </si>
  <si>
    <t>Table M18. Income by Type and Amount by Sex and State, Mainland: 2012</t>
  </si>
  <si>
    <t>Table T01.  Age, Marital Status, and Children Born by Sex and State, Migrants: 2012</t>
  </si>
  <si>
    <t>Table T02. Relationship and Religion by Sex and State, Migrants: 2012</t>
  </si>
  <si>
    <t>Table T03. Ethnicity by Sex and State, Migrants: 2012</t>
  </si>
  <si>
    <t>Table T04. FSM and US Citizenship , Birthplace, and Reason Migrated by Sex and State, Migrants: 2012</t>
  </si>
  <si>
    <t>Table T05. Year left, Arrival year, Times returned, and Year returned by Sex and State, Migrants: 2012</t>
  </si>
  <si>
    <t>Table T06. School attendance and  Educational attainment by Sex and State, Migrants: 2012</t>
  </si>
  <si>
    <t>Table T07. School attendance and Educational attainment by Sex and State, Micgants: 2012</t>
  </si>
  <si>
    <t>Table T08. School Programs by Sex and State, Migrants: 2012</t>
  </si>
  <si>
    <t>Table T09. Residence in 2007 and in 2011 by Sex and State, Migrants: 2012</t>
  </si>
  <si>
    <t>Table T10. Language Use by Sex and State, Migrants: 2012</t>
  </si>
  <si>
    <t>Table T11. Language Use by Age, Migrants: 2012</t>
  </si>
  <si>
    <t>Table T12. Health conditions by Sex and State, Migrants: 2012</t>
  </si>
  <si>
    <t>Table T13. Parents' Birthplace by Sex and State, Migrants: 2012</t>
  </si>
  <si>
    <t>Table T14. Communications and Mass Transit by Sex and State, Migrants: 2012</t>
  </si>
  <si>
    <t>Table T15. Work in Week Before, Hours Worked and Pay, and Sector by Sex and State, Migrants: 2012</t>
  </si>
  <si>
    <t>Table T17. Work, Weeks and Hours Worked in 2011 by Sex and State, Migrants: 2012</t>
  </si>
  <si>
    <t>Table T18. Type and Amount of Income by Sex and State, Migrants: 2012</t>
  </si>
  <si>
    <t>Table T19. Total Personal and Household Income by Sex and State, Migrants: 2012</t>
  </si>
  <si>
    <t>Table TH01. Type of Building, Tenure and Monthly Rent by State and Head's arrival, Migrants: 2012</t>
  </si>
  <si>
    <t>Table TH02. Year Moved In, Walls and Roof by State and Head's Arrival, Migrants: 2012</t>
  </si>
  <si>
    <t>Table TH03. Rooms and Bedrooms by State and Head's Arrival, Migrants: 2012</t>
  </si>
  <si>
    <t>Table TH04. Complete Plumbing, Heating Type, Water Source and Sewer by State and Head's Arrival, Migrants: 2012</t>
  </si>
  <si>
    <t>Table TH05. Cooking facilities and Vehicles by State and Head's Arrival, Migrants: 2012</t>
  </si>
  <si>
    <t>Table TH06. Appliances by State and Head's Arrival, Migrants: 2012</t>
  </si>
  <si>
    <t>Table TH07. Value of House, Mortgage Payment, Land Holdings by State and Head's Arrival, Migrants: 2012</t>
  </si>
  <si>
    <t>Table TH08. Cultural Activities by State and Head's Arrival, Migrants: 2012</t>
  </si>
  <si>
    <t>Table TH09. Other Cultural Activities by State and Head's Arrival, Migrants: 2012  -- continued</t>
  </si>
  <si>
    <t>Table TH10. Large Costs by State and Head's Arrival, Migrants: 2012</t>
  </si>
  <si>
    <t>Table TH11. Overseas Travel and Gifts, Food stamps and Welfare Payments by State and Head's Arrival, Migrants: 2012</t>
  </si>
  <si>
    <t>Table TH14. Health services by State and Head's Arrival, Migrants: 2012</t>
  </si>
  <si>
    <t>Table TH15. Annual Expenses by State and Head's arrival, Migrants: 2012</t>
  </si>
  <si>
    <t>Table TH16. Remittances by State and Head's Arrival, Migrants: 2012</t>
  </si>
  <si>
    <t>Table TH17. Savings by State and Head's Arrival, Migrants: 2012</t>
  </si>
  <si>
    <t>Males</t>
  </si>
  <si>
    <t>Females</t>
  </si>
  <si>
    <t>0 - 4</t>
  </si>
  <si>
    <t xml:space="preserve">15 - 19 </t>
  </si>
  <si>
    <t xml:space="preserve">20 - 24 </t>
  </si>
  <si>
    <t xml:space="preserve">25 - 29 </t>
  </si>
  <si>
    <t xml:space="preserve">30 - 34 </t>
  </si>
  <si>
    <t xml:space="preserve">35 - 39 </t>
  </si>
  <si>
    <t xml:space="preserve">40 - 44 </t>
  </si>
  <si>
    <t xml:space="preserve">45 - 49 </t>
  </si>
  <si>
    <t xml:space="preserve">50 - 54 </t>
  </si>
  <si>
    <t xml:space="preserve">55 - 59 </t>
  </si>
  <si>
    <t xml:space="preserve">60 - 64 </t>
  </si>
  <si>
    <t xml:space="preserve">65 - 69 </t>
  </si>
  <si>
    <t xml:space="preserve">70 - 74 </t>
  </si>
  <si>
    <t>75  and over</t>
  </si>
  <si>
    <t>5-9</t>
  </si>
  <si>
    <t>10-14</t>
  </si>
  <si>
    <t>Less than 15</t>
  </si>
  <si>
    <t>15 to 59</t>
  </si>
  <si>
    <t>60+</t>
  </si>
  <si>
    <t>Dependency Ratio</t>
  </si>
  <si>
    <t>Mean children</t>
  </si>
  <si>
    <t>Household size</t>
  </si>
  <si>
    <t>Born in State</t>
  </si>
  <si>
    <t>Born CNMI</t>
  </si>
  <si>
    <t>Born Guam</t>
  </si>
  <si>
    <t>Born Hawaii</t>
  </si>
  <si>
    <t>Born Mainland</t>
  </si>
  <si>
    <t>Free or reduced school meals</t>
  </si>
  <si>
    <t>After school programs</t>
  </si>
  <si>
    <t>Pell Grants</t>
  </si>
  <si>
    <t>Student loans</t>
  </si>
  <si>
    <t>Speak only Engliah at home</t>
  </si>
  <si>
    <t>Speaks other language more than English</t>
  </si>
  <si>
    <t>Both languages equally often</t>
  </si>
  <si>
    <t>Other language less than English</t>
  </si>
  <si>
    <t>Speaks language of State</t>
  </si>
  <si>
    <t>Having at Least One Health condition</t>
  </si>
  <si>
    <t>Percent working</t>
  </si>
  <si>
    <t>Table    . Percent in the Labor Force by State and Sex, Migrants: 2012</t>
  </si>
  <si>
    <t>Table    . Percent Full time workers by State and Sex, Migrants: 2012</t>
  </si>
  <si>
    <t>Percent Private Sector</t>
  </si>
  <si>
    <t>Table   . Average Wages in 2011 by State and Sex, Migrants: 2012</t>
  </si>
  <si>
    <t>Table   . Median Wages in 2011 by State and Sex, Migrants: 2012</t>
  </si>
  <si>
    <t>Median Rent</t>
  </si>
  <si>
    <t>Percent in house</t>
  </si>
  <si>
    <t>Percent Renting</t>
  </si>
  <si>
    <t>Pre-2000</t>
  </si>
  <si>
    <t>No air condition</t>
  </si>
  <si>
    <t>No vehicle</t>
  </si>
  <si>
    <t>Hot water</t>
  </si>
  <si>
    <t>Land holdings</t>
  </si>
  <si>
    <t>WITH FOOD STAMPS</t>
  </si>
  <si>
    <t>Median Food Stamps</t>
  </si>
  <si>
    <t>Table   . Median Age by State, Migrants: 2012</t>
  </si>
  <si>
    <t xml:space="preserve">    Total</t>
  </si>
  <si>
    <t>60 and over</t>
  </si>
  <si>
    <t xml:space="preserve">     Total</t>
  </si>
  <si>
    <t>Table     . Residence in 2007 by State, Migrants: 2012</t>
  </si>
  <si>
    <t>Source: 2012 Micronesian Migrants Surveys</t>
  </si>
  <si>
    <t>total</t>
  </si>
  <si>
    <t>Never gather</t>
  </si>
  <si>
    <t>Health Service</t>
  </si>
  <si>
    <t>Table   . Dependency Ratio by State, Migrants: 2012</t>
  </si>
  <si>
    <t>This house</t>
  </si>
  <si>
    <t>FSM</t>
  </si>
  <si>
    <t>Speaks only English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</si>
</sst>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&quot;$&quot;#,##0"/>
    <numFmt numFmtId="166" formatCode="#,##0.0"/>
  </numFmts>
  <fonts count="18" x14ac:knownFonts="1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Arial"/>
      <family val="2"/>
    </font>
    <font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sz val="8"/>
      <color theme="1"/>
      <name val="Times New Roman"/>
      <family val="1"/>
    </font>
    <font>
      <b/>
      <sz val="8"/>
      <color theme="1"/>
      <name val="Times New Roman"/>
      <family val="1"/>
    </font>
    <font>
      <sz val="8"/>
      <name val="Times New Roman"/>
      <family val="1"/>
    </font>
    <font>
      <b/>
      <sz val="8"/>
      <name val="Arial"/>
      <family val="2"/>
    </font>
    <font>
      <b/>
      <sz val="12"/>
      <color theme="1"/>
      <name val="Calibri"/>
      <family val="2"/>
      <scheme val="minor"/>
    </font>
    <font>
      <sz val="7"/>
      <color theme="1"/>
      <name val="Times New Roman"/>
      <family val="1"/>
    </font>
    <font>
      <sz val="7"/>
      <name val="Arial"/>
      <family val="2"/>
    </font>
    <font>
      <b/>
      <sz val="7"/>
      <color theme="1"/>
      <name val="Calibri"/>
      <family val="2"/>
      <scheme val="minor"/>
    </font>
    <font>
      <b/>
      <sz val="7"/>
      <color theme="1"/>
      <name val="Times New Roman"/>
      <family val="1"/>
    </font>
    <font>
      <b/>
      <sz val="7"/>
      <name val="Arial"/>
      <family val="2"/>
    </font>
    <font>
      <b/>
      <sz val="8"/>
      <name val="Times New Roman"/>
      <family val="1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03">
    <xf numFmtId="0" fontId="0" fillId="0" borderId="0" xfId="0"/>
    <xf numFmtId="0" fontId="1" fillId="0" borderId="0" xfId="0" applyFont="1" applyAlignment="1">
      <alignment horizontal="right"/>
    </xf>
    <xf numFmtId="3" fontId="2" fillId="0" borderId="5" xfId="0" applyNumberFormat="1" applyFont="1" applyBorder="1"/>
    <xf numFmtId="3" fontId="2" fillId="0" borderId="0" xfId="0" applyNumberFormat="1" applyFont="1"/>
    <xf numFmtId="0" fontId="1" fillId="0" borderId="0" xfId="0" applyFont="1"/>
    <xf numFmtId="0" fontId="1" fillId="0" borderId="3" xfId="0" applyFont="1" applyBorder="1"/>
    <xf numFmtId="0" fontId="1" fillId="0" borderId="4" xfId="0" applyFont="1" applyBorder="1"/>
    <xf numFmtId="0" fontId="1" fillId="0" borderId="1" xfId="0" applyFont="1" applyBorder="1" applyAlignment="1">
      <alignment horizontal="right"/>
    </xf>
    <xf numFmtId="0" fontId="1" fillId="0" borderId="2" xfId="0" applyFont="1" applyBorder="1" applyAlignment="1">
      <alignment horizontal="right"/>
    </xf>
    <xf numFmtId="0" fontId="1" fillId="0" borderId="5" xfId="0" applyFont="1" applyBorder="1"/>
    <xf numFmtId="3" fontId="1" fillId="0" borderId="0" xfId="0" applyNumberFormat="1" applyFont="1"/>
    <xf numFmtId="3" fontId="3" fillId="0" borderId="5" xfId="0" applyNumberFormat="1" applyFont="1" applyBorder="1"/>
    <xf numFmtId="3" fontId="3" fillId="0" borderId="0" xfId="0" applyNumberFormat="1" applyFont="1"/>
    <xf numFmtId="164" fontId="1" fillId="0" borderId="0" xfId="0" applyNumberFormat="1" applyFont="1"/>
    <xf numFmtId="164" fontId="4" fillId="0" borderId="0" xfId="0" applyNumberFormat="1" applyFont="1"/>
    <xf numFmtId="0" fontId="4" fillId="0" borderId="0" xfId="0" applyFont="1"/>
    <xf numFmtId="0" fontId="1" fillId="0" borderId="0" xfId="0" applyFont="1" applyBorder="1"/>
    <xf numFmtId="0" fontId="1" fillId="0" borderId="0" xfId="0" applyFont="1" applyAlignment="1">
      <alignment horizontal="left"/>
    </xf>
    <xf numFmtId="0" fontId="1" fillId="0" borderId="3" xfId="0" applyFont="1" applyBorder="1" applyAlignment="1">
      <alignment horizontal="left"/>
    </xf>
    <xf numFmtId="3" fontId="2" fillId="0" borderId="5" xfId="0" applyNumberFormat="1" applyFont="1" applyBorder="1" applyAlignment="1">
      <alignment horizontal="left"/>
    </xf>
    <xf numFmtId="3" fontId="2" fillId="0" borderId="0" xfId="0" applyNumberFormat="1" applyFont="1" applyAlignment="1">
      <alignment horizontal="left"/>
    </xf>
    <xf numFmtId="0" fontId="1" fillId="0" borderId="0" xfId="0" applyFont="1" applyAlignment="1">
      <alignment horizontal="left" vertical="top"/>
    </xf>
    <xf numFmtId="0" fontId="1" fillId="0" borderId="3" xfId="0" applyFont="1" applyBorder="1" applyAlignment="1">
      <alignment horizontal="left" vertical="top"/>
    </xf>
    <xf numFmtId="3" fontId="2" fillId="0" borderId="5" xfId="0" applyNumberFormat="1" applyFont="1" applyBorder="1" applyAlignment="1">
      <alignment horizontal="left" vertical="top"/>
    </xf>
    <xf numFmtId="3" fontId="2" fillId="0" borderId="0" xfId="0" applyNumberFormat="1" applyFont="1" applyAlignment="1">
      <alignment horizontal="left" vertical="top"/>
    </xf>
    <xf numFmtId="0" fontId="1" fillId="0" borderId="6" xfId="0" applyFont="1" applyBorder="1"/>
    <xf numFmtId="3" fontId="1" fillId="0" borderId="7" xfId="0" applyNumberFormat="1" applyFont="1" applyBorder="1"/>
    <xf numFmtId="3" fontId="1" fillId="0" borderId="0" xfId="0" applyNumberFormat="1" applyFont="1" applyBorder="1"/>
    <xf numFmtId="3" fontId="1" fillId="0" borderId="8" xfId="0" applyNumberFormat="1" applyFont="1" applyBorder="1"/>
    <xf numFmtId="0" fontId="1" fillId="0" borderId="7" xfId="0" applyFont="1" applyBorder="1"/>
    <xf numFmtId="0" fontId="1" fillId="0" borderId="8" xfId="0" applyFont="1" applyBorder="1"/>
    <xf numFmtId="3" fontId="1" fillId="0" borderId="9" xfId="0" applyNumberFormat="1" applyFont="1" applyBorder="1"/>
    <xf numFmtId="3" fontId="1" fillId="0" borderId="10" xfId="0" applyNumberFormat="1" applyFont="1" applyBorder="1"/>
    <xf numFmtId="3" fontId="1" fillId="0" borderId="4" xfId="0" applyNumberFormat="1" applyFont="1" applyBorder="1"/>
    <xf numFmtId="0" fontId="1" fillId="0" borderId="9" xfId="0" applyFont="1" applyBorder="1"/>
    <xf numFmtId="0" fontId="1" fillId="0" borderId="10" xfId="0" applyFont="1" applyBorder="1"/>
    <xf numFmtId="164" fontId="1" fillId="0" borderId="7" xfId="0" applyNumberFormat="1" applyFont="1" applyBorder="1"/>
    <xf numFmtId="164" fontId="1" fillId="0" borderId="0" xfId="0" applyNumberFormat="1" applyFont="1" applyBorder="1"/>
    <xf numFmtId="164" fontId="1" fillId="0" borderId="8" xfId="0" applyNumberFormat="1" applyFont="1" applyBorder="1"/>
    <xf numFmtId="164" fontId="4" fillId="0" borderId="7" xfId="0" applyNumberFormat="1" applyFont="1" applyBorder="1"/>
    <xf numFmtId="164" fontId="4" fillId="0" borderId="0" xfId="0" applyNumberFormat="1" applyFont="1" applyBorder="1"/>
    <xf numFmtId="164" fontId="4" fillId="0" borderId="8" xfId="0" applyNumberFormat="1" applyFont="1" applyBorder="1"/>
    <xf numFmtId="164" fontId="1" fillId="0" borderId="9" xfId="0" applyNumberFormat="1" applyFont="1" applyBorder="1"/>
    <xf numFmtId="164" fontId="1" fillId="0" borderId="10" xfId="0" applyNumberFormat="1" applyFont="1" applyBorder="1"/>
    <xf numFmtId="164" fontId="1" fillId="0" borderId="4" xfId="0" applyNumberFormat="1" applyFont="1" applyBorder="1"/>
    <xf numFmtId="0" fontId="5" fillId="0" borderId="1" xfId="0" applyFont="1" applyBorder="1" applyAlignment="1">
      <alignment horizontal="right"/>
    </xf>
    <xf numFmtId="0" fontId="5" fillId="0" borderId="2" xfId="0" applyFont="1" applyBorder="1" applyAlignment="1">
      <alignment horizontal="right"/>
    </xf>
    <xf numFmtId="0" fontId="4" fillId="0" borderId="0" xfId="0" applyFont="1" applyAlignment="1">
      <alignment horizontal="left"/>
    </xf>
    <xf numFmtId="0" fontId="4" fillId="0" borderId="6" xfId="0" applyFont="1" applyBorder="1"/>
    <xf numFmtId="0" fontId="4" fillId="0" borderId="5" xfId="0" applyFont="1" applyBorder="1"/>
    <xf numFmtId="0" fontId="4" fillId="0" borderId="3" xfId="0" applyFont="1" applyBorder="1"/>
    <xf numFmtId="0" fontId="4" fillId="0" borderId="0" xfId="0" applyFont="1" applyAlignment="1">
      <alignment horizontal="left" vertical="top"/>
    </xf>
    <xf numFmtId="0" fontId="1" fillId="0" borderId="0" xfId="0" applyFont="1" applyBorder="1" applyAlignment="1">
      <alignment horizontal="right"/>
    </xf>
    <xf numFmtId="0" fontId="1" fillId="0" borderId="7" xfId="0" applyFont="1" applyBorder="1" applyAlignment="1">
      <alignment horizontal="right"/>
    </xf>
    <xf numFmtId="0" fontId="1" fillId="0" borderId="8" xfId="0" applyFont="1" applyBorder="1" applyAlignment="1">
      <alignment horizontal="right"/>
    </xf>
    <xf numFmtId="0" fontId="4" fillId="0" borderId="0" xfId="0" applyFont="1" applyBorder="1"/>
    <xf numFmtId="0" fontId="6" fillId="0" borderId="0" xfId="0" applyFont="1"/>
    <xf numFmtId="0" fontId="6" fillId="0" borderId="3" xfId="0" applyFont="1" applyBorder="1"/>
    <xf numFmtId="0" fontId="6" fillId="0" borderId="4" xfId="0" applyFont="1" applyBorder="1"/>
    <xf numFmtId="0" fontId="6" fillId="0" borderId="1" xfId="0" applyFont="1" applyBorder="1" applyAlignment="1">
      <alignment horizontal="right"/>
    </xf>
    <xf numFmtId="0" fontId="7" fillId="0" borderId="0" xfId="0" applyFont="1"/>
    <xf numFmtId="0" fontId="6" fillId="0" borderId="6" xfId="0" applyFont="1" applyBorder="1"/>
    <xf numFmtId="0" fontId="6" fillId="0" borderId="5" xfId="0" applyFont="1" applyBorder="1"/>
    <xf numFmtId="3" fontId="6" fillId="0" borderId="0" xfId="0" applyNumberFormat="1" applyFont="1"/>
    <xf numFmtId="3" fontId="6" fillId="0" borderId="7" xfId="0" applyNumberFormat="1" applyFont="1" applyBorder="1"/>
    <xf numFmtId="3" fontId="6" fillId="0" borderId="0" xfId="0" applyNumberFormat="1" applyFont="1" applyBorder="1"/>
    <xf numFmtId="3" fontId="6" fillId="0" borderId="8" xfId="0" applyNumberFormat="1" applyFont="1" applyBorder="1"/>
    <xf numFmtId="3" fontId="6" fillId="0" borderId="9" xfId="0" applyNumberFormat="1" applyFont="1" applyBorder="1"/>
    <xf numFmtId="3" fontId="6" fillId="0" borderId="10" xfId="0" applyNumberFormat="1" applyFont="1" applyBorder="1"/>
    <xf numFmtId="3" fontId="6" fillId="0" borderId="4" xfId="0" applyNumberFormat="1" applyFont="1" applyBorder="1"/>
    <xf numFmtId="3" fontId="8" fillId="0" borderId="5" xfId="0" applyNumberFormat="1" applyFont="1" applyBorder="1"/>
    <xf numFmtId="3" fontId="8" fillId="0" borderId="0" xfId="0" applyNumberFormat="1" applyFont="1"/>
    <xf numFmtId="0" fontId="5" fillId="0" borderId="0" xfId="0" applyFont="1"/>
    <xf numFmtId="3" fontId="5" fillId="0" borderId="0" xfId="0" applyNumberFormat="1" applyFont="1"/>
    <xf numFmtId="3" fontId="5" fillId="0" borderId="7" xfId="0" applyNumberFormat="1" applyFont="1" applyBorder="1"/>
    <xf numFmtId="3" fontId="5" fillId="0" borderId="0" xfId="0" applyNumberFormat="1" applyFont="1" applyBorder="1"/>
    <xf numFmtId="3" fontId="5" fillId="0" borderId="8" xfId="0" applyNumberFormat="1" applyFont="1" applyBorder="1"/>
    <xf numFmtId="3" fontId="5" fillId="0" borderId="9" xfId="0" applyNumberFormat="1" applyFont="1" applyBorder="1"/>
    <xf numFmtId="3" fontId="5" fillId="0" borderId="10" xfId="0" applyNumberFormat="1" applyFont="1" applyBorder="1"/>
    <xf numFmtId="3" fontId="5" fillId="0" borderId="4" xfId="0" applyNumberFormat="1" applyFont="1" applyBorder="1"/>
    <xf numFmtId="165" fontId="5" fillId="0" borderId="0" xfId="0" applyNumberFormat="1" applyFont="1"/>
    <xf numFmtId="165" fontId="5" fillId="0" borderId="9" xfId="0" applyNumberFormat="1" applyFont="1" applyBorder="1"/>
    <xf numFmtId="165" fontId="5" fillId="0" borderId="10" xfId="0" applyNumberFormat="1" applyFont="1" applyBorder="1"/>
    <xf numFmtId="165" fontId="5" fillId="0" borderId="4" xfId="0" applyNumberFormat="1" applyFont="1" applyBorder="1"/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6" fillId="0" borderId="4" xfId="0" applyFont="1" applyBorder="1" applyAlignment="1">
      <alignment horizontal="left"/>
    </xf>
    <xf numFmtId="3" fontId="6" fillId="0" borderId="1" xfId="0" applyNumberFormat="1" applyFont="1" applyBorder="1" applyAlignment="1">
      <alignment horizontal="right"/>
    </xf>
    <xf numFmtId="3" fontId="6" fillId="0" borderId="2" xfId="0" applyNumberFormat="1" applyFont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164" fontId="6" fillId="0" borderId="0" xfId="0" applyNumberFormat="1" applyFont="1"/>
    <xf numFmtId="164" fontId="6" fillId="0" borderId="7" xfId="0" applyNumberFormat="1" applyFont="1" applyBorder="1"/>
    <xf numFmtId="164" fontId="6" fillId="0" borderId="0" xfId="0" applyNumberFormat="1" applyFont="1" applyBorder="1"/>
    <xf numFmtId="164" fontId="6" fillId="0" borderId="8" xfId="0" applyNumberFormat="1" applyFont="1" applyBorder="1"/>
    <xf numFmtId="0" fontId="0" fillId="0" borderId="5" xfId="0" applyBorder="1"/>
    <xf numFmtId="3" fontId="2" fillId="0" borderId="3" xfId="0" applyNumberFormat="1" applyFont="1" applyBorder="1"/>
    <xf numFmtId="3" fontId="2" fillId="0" borderId="1" xfId="0" applyNumberFormat="1" applyFont="1" applyBorder="1" applyAlignment="1">
      <alignment horizontal="right"/>
    </xf>
    <xf numFmtId="3" fontId="2" fillId="0" borderId="2" xfId="0" applyNumberFormat="1" applyFont="1" applyBorder="1" applyAlignment="1">
      <alignment horizontal="right"/>
    </xf>
    <xf numFmtId="3" fontId="9" fillId="0" borderId="0" xfId="0" applyNumberFormat="1" applyFont="1"/>
    <xf numFmtId="3" fontId="2" fillId="0" borderId="6" xfId="0" applyNumberFormat="1" applyFont="1" applyBorder="1"/>
    <xf numFmtId="3" fontId="2" fillId="0" borderId="7" xfId="0" applyNumberFormat="1" applyFont="1" applyBorder="1"/>
    <xf numFmtId="3" fontId="2" fillId="0" borderId="0" xfId="0" applyNumberFormat="1" applyFont="1" applyBorder="1"/>
    <xf numFmtId="3" fontId="2" fillId="0" borderId="8" xfId="0" applyNumberFormat="1" applyFont="1" applyBorder="1"/>
    <xf numFmtId="164" fontId="2" fillId="0" borderId="0" xfId="0" applyNumberFormat="1" applyFont="1"/>
    <xf numFmtId="164" fontId="2" fillId="0" borderId="7" xfId="0" applyNumberFormat="1" applyFont="1" applyBorder="1"/>
    <xf numFmtId="164" fontId="2" fillId="0" borderId="0" xfId="0" applyNumberFormat="1" applyFont="1" applyBorder="1"/>
    <xf numFmtId="164" fontId="2" fillId="0" borderId="8" xfId="0" applyNumberFormat="1" applyFont="1" applyBorder="1"/>
    <xf numFmtId="3" fontId="2" fillId="0" borderId="9" xfId="0" applyNumberFormat="1" applyFont="1" applyBorder="1"/>
    <xf numFmtId="3" fontId="2" fillId="0" borderId="10" xfId="0" applyNumberFormat="1" applyFont="1" applyBorder="1"/>
    <xf numFmtId="3" fontId="2" fillId="0" borderId="4" xfId="0" applyNumberFormat="1" applyFont="1" applyBorder="1"/>
    <xf numFmtId="166" fontId="1" fillId="0" borderId="0" xfId="0" applyNumberFormat="1" applyFont="1"/>
    <xf numFmtId="3" fontId="6" fillId="0" borderId="3" xfId="0" applyNumberFormat="1" applyFont="1" applyBorder="1"/>
    <xf numFmtId="3" fontId="6" fillId="0" borderId="5" xfId="0" applyNumberFormat="1" applyFont="1" applyBorder="1"/>
    <xf numFmtId="3" fontId="6" fillId="0" borderId="6" xfId="0" applyNumberFormat="1" applyFont="1" applyBorder="1"/>
    <xf numFmtId="0" fontId="6" fillId="0" borderId="4" xfId="0" applyFont="1" applyBorder="1" applyAlignment="1">
      <alignment horizontal="right"/>
    </xf>
    <xf numFmtId="0" fontId="1" fillId="0" borderId="12" xfId="0" applyFont="1" applyBorder="1" applyAlignment="1">
      <alignment horizontal="right"/>
    </xf>
    <xf numFmtId="3" fontId="10" fillId="0" borderId="0" xfId="0" applyNumberFormat="1" applyFont="1"/>
    <xf numFmtId="0" fontId="6" fillId="0" borderId="0" xfId="0" applyFont="1" applyAlignment="1">
      <alignment horizontal="left"/>
    </xf>
    <xf numFmtId="0" fontId="6" fillId="0" borderId="3" xfId="0" applyFont="1" applyBorder="1" applyAlignment="1">
      <alignment horizontal="left"/>
    </xf>
    <xf numFmtId="0" fontId="7" fillId="0" borderId="0" xfId="0" applyFont="1" applyAlignment="1">
      <alignment horizontal="left"/>
    </xf>
    <xf numFmtId="49" fontId="2" fillId="0" borderId="0" xfId="0" applyNumberFormat="1" applyFont="1" applyAlignment="1">
      <alignment horizontal="left"/>
    </xf>
    <xf numFmtId="49" fontId="2" fillId="0" borderId="3" xfId="0" applyNumberFormat="1" applyFont="1" applyBorder="1" applyAlignment="1">
      <alignment horizontal="left"/>
    </xf>
    <xf numFmtId="49" fontId="9" fillId="0" borderId="0" xfId="0" applyNumberFormat="1" applyFont="1" applyAlignment="1">
      <alignment horizontal="left"/>
    </xf>
    <xf numFmtId="166" fontId="1" fillId="0" borderId="7" xfId="0" applyNumberFormat="1" applyFont="1" applyBorder="1"/>
    <xf numFmtId="166" fontId="1" fillId="0" borderId="0" xfId="0" applyNumberFormat="1" applyFont="1" applyBorder="1"/>
    <xf numFmtId="166" fontId="1" fillId="0" borderId="8" xfId="0" applyNumberFormat="1" applyFont="1" applyBorder="1"/>
    <xf numFmtId="164" fontId="6" fillId="0" borderId="9" xfId="0" applyNumberFormat="1" applyFont="1" applyBorder="1"/>
    <xf numFmtId="164" fontId="6" fillId="0" borderId="10" xfId="0" applyNumberFormat="1" applyFont="1" applyBorder="1"/>
    <xf numFmtId="164" fontId="6" fillId="0" borderId="4" xfId="0" applyNumberFormat="1" applyFont="1" applyBorder="1"/>
    <xf numFmtId="166" fontId="2" fillId="0" borderId="0" xfId="0" applyNumberFormat="1" applyFont="1"/>
    <xf numFmtId="166" fontId="2" fillId="0" borderId="7" xfId="0" applyNumberFormat="1" applyFont="1" applyBorder="1"/>
    <xf numFmtId="166" fontId="2" fillId="0" borderId="0" xfId="0" applyNumberFormat="1" applyFont="1" applyBorder="1"/>
    <xf numFmtId="166" fontId="2" fillId="0" borderId="8" xfId="0" applyNumberFormat="1" applyFont="1" applyBorder="1"/>
    <xf numFmtId="166" fontId="2" fillId="0" borderId="9" xfId="0" applyNumberFormat="1" applyFont="1" applyBorder="1"/>
    <xf numFmtId="166" fontId="2" fillId="0" borderId="10" xfId="0" applyNumberFormat="1" applyFont="1" applyBorder="1"/>
    <xf numFmtId="166" fontId="2" fillId="0" borderId="4" xfId="0" applyNumberFormat="1" applyFont="1" applyBorder="1"/>
    <xf numFmtId="0" fontId="5" fillId="0" borderId="6" xfId="0" applyFont="1" applyBorder="1"/>
    <xf numFmtId="0" fontId="5" fillId="0" borderId="5" xfId="0" applyFont="1" applyBorder="1"/>
    <xf numFmtId="0" fontId="5" fillId="0" borderId="3" xfId="0" applyFont="1" applyBorder="1"/>
    <xf numFmtId="164" fontId="6" fillId="0" borderId="2" xfId="0" applyNumberFormat="1" applyFont="1" applyBorder="1" applyAlignment="1">
      <alignment horizontal="right"/>
    </xf>
    <xf numFmtId="166" fontId="2" fillId="0" borderId="2" xfId="0" applyNumberFormat="1" applyFont="1" applyBorder="1" applyAlignment="1">
      <alignment horizontal="right"/>
    </xf>
    <xf numFmtId="0" fontId="1" fillId="0" borderId="12" xfId="0" applyFont="1" applyBorder="1"/>
    <xf numFmtId="0" fontId="1" fillId="0" borderId="1" xfId="0" applyFont="1" applyBorder="1"/>
    <xf numFmtId="164" fontId="1" fillId="0" borderId="2" xfId="0" applyNumberFormat="1" applyFont="1" applyBorder="1"/>
    <xf numFmtId="0" fontId="11" fillId="0" borderId="0" xfId="0" applyFont="1"/>
    <xf numFmtId="3" fontId="11" fillId="0" borderId="0" xfId="0" applyNumberFormat="1" applyFont="1"/>
    <xf numFmtId="3" fontId="12" fillId="0" borderId="0" xfId="0" applyNumberFormat="1" applyFont="1"/>
    <xf numFmtId="0" fontId="11" fillId="0" borderId="3" xfId="0" applyFont="1" applyBorder="1"/>
    <xf numFmtId="3" fontId="12" fillId="0" borderId="3" xfId="0" applyNumberFormat="1" applyFont="1" applyBorder="1"/>
    <xf numFmtId="0" fontId="5" fillId="0" borderId="4" xfId="0" applyFont="1" applyBorder="1"/>
    <xf numFmtId="0" fontId="11" fillId="0" borderId="4" xfId="0" applyFont="1" applyBorder="1" applyAlignment="1">
      <alignment horizontal="left"/>
    </xf>
    <xf numFmtId="3" fontId="11" fillId="0" borderId="1" xfId="0" applyNumberFormat="1" applyFont="1" applyBorder="1" applyAlignment="1">
      <alignment horizontal="right"/>
    </xf>
    <xf numFmtId="3" fontId="11" fillId="0" borderId="2" xfId="0" applyNumberFormat="1" applyFont="1" applyBorder="1" applyAlignment="1">
      <alignment horizontal="right"/>
    </xf>
    <xf numFmtId="3" fontId="12" fillId="0" borderId="4" xfId="0" applyNumberFormat="1" applyFont="1" applyBorder="1"/>
    <xf numFmtId="3" fontId="12" fillId="0" borderId="1" xfId="0" applyNumberFormat="1" applyFont="1" applyBorder="1" applyAlignment="1">
      <alignment horizontal="right"/>
    </xf>
    <xf numFmtId="3" fontId="12" fillId="0" borderId="2" xfId="0" applyNumberFormat="1" applyFont="1" applyBorder="1" applyAlignment="1">
      <alignment horizontal="right"/>
    </xf>
    <xf numFmtId="0" fontId="13" fillId="0" borderId="0" xfId="0" applyFont="1"/>
    <xf numFmtId="0" fontId="14" fillId="0" borderId="0" xfId="0" applyFont="1"/>
    <xf numFmtId="3" fontId="11" fillId="0" borderId="6" xfId="0" applyNumberFormat="1" applyFont="1" applyBorder="1"/>
    <xf numFmtId="3" fontId="11" fillId="0" borderId="5" xfId="0" applyNumberFormat="1" applyFont="1" applyBorder="1"/>
    <xf numFmtId="3" fontId="11" fillId="0" borderId="3" xfId="0" applyNumberFormat="1" applyFont="1" applyBorder="1"/>
    <xf numFmtId="3" fontId="15" fillId="0" borderId="0" xfId="0" applyNumberFormat="1" applyFont="1"/>
    <xf numFmtId="3" fontId="12" fillId="0" borderId="6" xfId="0" applyNumberFormat="1" applyFont="1" applyBorder="1"/>
    <xf numFmtId="3" fontId="12" fillId="0" borderId="5" xfId="0" applyNumberFormat="1" applyFont="1" applyBorder="1"/>
    <xf numFmtId="3" fontId="11" fillId="0" borderId="7" xfId="0" applyNumberFormat="1" applyFont="1" applyBorder="1"/>
    <xf numFmtId="3" fontId="11" fillId="0" borderId="0" xfId="0" applyNumberFormat="1" applyFont="1" applyBorder="1"/>
    <xf numFmtId="3" fontId="11" fillId="0" borderId="8" xfId="0" applyNumberFormat="1" applyFont="1" applyBorder="1"/>
    <xf numFmtId="3" fontId="12" fillId="0" borderId="7" xfId="0" applyNumberFormat="1" applyFont="1" applyBorder="1"/>
    <xf numFmtId="3" fontId="12" fillId="0" borderId="0" xfId="0" applyNumberFormat="1" applyFont="1" applyBorder="1"/>
    <xf numFmtId="3" fontId="12" fillId="0" borderId="8" xfId="0" applyNumberFormat="1" applyFont="1" applyBorder="1"/>
    <xf numFmtId="3" fontId="11" fillId="0" borderId="9" xfId="0" applyNumberFormat="1" applyFont="1" applyBorder="1"/>
    <xf numFmtId="3" fontId="11" fillId="0" borderId="10" xfId="0" applyNumberFormat="1" applyFont="1" applyBorder="1"/>
    <xf numFmtId="3" fontId="11" fillId="0" borderId="4" xfId="0" applyNumberFormat="1" applyFont="1" applyBorder="1"/>
    <xf numFmtId="3" fontId="12" fillId="0" borderId="9" xfId="0" applyNumberFormat="1" applyFont="1" applyBorder="1"/>
    <xf numFmtId="3" fontId="12" fillId="0" borderId="10" xfId="0" applyNumberFormat="1" applyFont="1" applyBorder="1"/>
    <xf numFmtId="3" fontId="2" fillId="0" borderId="3" xfId="0" applyNumberFormat="1" applyFont="1" applyBorder="1" applyAlignment="1">
      <alignment horizontal="left"/>
    </xf>
    <xf numFmtId="3" fontId="9" fillId="0" borderId="0" xfId="0" applyNumberFormat="1" applyFont="1" applyAlignment="1">
      <alignment horizontal="left"/>
    </xf>
    <xf numFmtId="165" fontId="1" fillId="0" borderId="0" xfId="0" applyNumberFormat="1" applyFont="1"/>
    <xf numFmtId="165" fontId="1" fillId="0" borderId="7" xfId="0" applyNumberFormat="1" applyFont="1" applyBorder="1"/>
    <xf numFmtId="165" fontId="1" fillId="0" borderId="0" xfId="0" applyNumberFormat="1" applyFont="1" applyBorder="1"/>
    <xf numFmtId="165" fontId="1" fillId="0" borderId="8" xfId="0" applyNumberFormat="1" applyFont="1" applyBorder="1"/>
    <xf numFmtId="165" fontId="1" fillId="0" borderId="9" xfId="0" applyNumberFormat="1" applyFont="1" applyBorder="1"/>
    <xf numFmtId="165" fontId="1" fillId="0" borderId="10" xfId="0" applyNumberFormat="1" applyFont="1" applyBorder="1"/>
    <xf numFmtId="165" fontId="1" fillId="0" borderId="4" xfId="0" applyNumberFormat="1" applyFont="1" applyBorder="1"/>
    <xf numFmtId="0" fontId="13" fillId="0" borderId="0" xfId="0" applyFont="1" applyBorder="1"/>
    <xf numFmtId="0" fontId="5" fillId="0" borderId="0" xfId="0" applyFont="1" applyBorder="1" applyAlignment="1">
      <alignment horizontal="right"/>
    </xf>
    <xf numFmtId="0" fontId="5" fillId="0" borderId="6" xfId="0" applyFont="1" applyBorder="1" applyAlignment="1">
      <alignment horizontal="right"/>
    </xf>
    <xf numFmtId="0" fontId="5" fillId="0" borderId="5" xfId="0" applyFont="1" applyBorder="1" applyAlignment="1">
      <alignment horizontal="right"/>
    </xf>
    <xf numFmtId="0" fontId="5" fillId="0" borderId="3" xfId="0" applyFont="1" applyBorder="1" applyAlignment="1">
      <alignment horizontal="right"/>
    </xf>
    <xf numFmtId="0" fontId="2" fillId="0" borderId="0" xfId="0" applyFont="1"/>
    <xf numFmtId="0" fontId="2" fillId="0" borderId="3" xfId="0" applyFont="1" applyBorder="1"/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12" fillId="0" borderId="1" xfId="0" applyFont="1" applyBorder="1" applyAlignment="1">
      <alignment horizontal="right"/>
    </xf>
    <xf numFmtId="0" fontId="12" fillId="0" borderId="2" xfId="0" applyFont="1" applyBorder="1" applyAlignment="1">
      <alignment horizontal="right"/>
    </xf>
    <xf numFmtId="0" fontId="9" fillId="0" borderId="0" xfId="0" applyFont="1"/>
    <xf numFmtId="0" fontId="2" fillId="0" borderId="6" xfId="0" applyFont="1" applyBorder="1"/>
    <xf numFmtId="0" fontId="2" fillId="0" borderId="5" xfId="0" applyFont="1" applyBorder="1"/>
    <xf numFmtId="0" fontId="2" fillId="0" borderId="7" xfId="0" applyFont="1" applyBorder="1"/>
    <xf numFmtId="0" fontId="2" fillId="0" borderId="0" xfId="0" applyFont="1" applyBorder="1"/>
    <xf numFmtId="0" fontId="2" fillId="0" borderId="8" xfId="0" applyFont="1" applyBorder="1"/>
    <xf numFmtId="0" fontId="2" fillId="0" borderId="9" xfId="0" applyFont="1" applyBorder="1"/>
    <xf numFmtId="0" fontId="2" fillId="0" borderId="10" xfId="0" applyFont="1" applyBorder="1"/>
    <xf numFmtId="0" fontId="2" fillId="0" borderId="4" xfId="0" applyFont="1" applyBorder="1"/>
    <xf numFmtId="0" fontId="8" fillId="0" borderId="0" xfId="0" applyFont="1"/>
    <xf numFmtId="0" fontId="8" fillId="0" borderId="3" xfId="0" applyFont="1" applyBorder="1"/>
    <xf numFmtId="3" fontId="8" fillId="0" borderId="11" xfId="0" applyNumberFormat="1" applyFont="1" applyBorder="1" applyAlignment="1">
      <alignment horizontal="center"/>
    </xf>
    <xf numFmtId="3" fontId="8" fillId="0" borderId="6" xfId="0" applyNumberFormat="1" applyFont="1" applyBorder="1" applyAlignment="1">
      <alignment horizontal="center"/>
    </xf>
    <xf numFmtId="0" fontId="8" fillId="0" borderId="4" xfId="0" applyFont="1" applyBorder="1"/>
    <xf numFmtId="3" fontId="8" fillId="0" borderId="1" xfId="0" applyNumberFormat="1" applyFont="1" applyBorder="1" applyAlignment="1">
      <alignment horizontal="right"/>
    </xf>
    <xf numFmtId="0" fontId="16" fillId="0" borderId="0" xfId="0" applyFont="1"/>
    <xf numFmtId="3" fontId="8" fillId="0" borderId="6" xfId="0" applyNumberFormat="1" applyFont="1" applyBorder="1"/>
    <xf numFmtId="3" fontId="8" fillId="0" borderId="3" xfId="0" applyNumberFormat="1" applyFont="1" applyBorder="1"/>
    <xf numFmtId="3" fontId="8" fillId="0" borderId="7" xfId="0" applyNumberFormat="1" applyFont="1" applyBorder="1"/>
    <xf numFmtId="3" fontId="8" fillId="0" borderId="0" xfId="0" applyNumberFormat="1" applyFont="1" applyBorder="1"/>
    <xf numFmtId="3" fontId="8" fillId="0" borderId="8" xfId="0" applyNumberFormat="1" applyFont="1" applyBorder="1"/>
    <xf numFmtId="165" fontId="8" fillId="0" borderId="0" xfId="0" applyNumberFormat="1" applyFont="1"/>
    <xf numFmtId="165" fontId="8" fillId="0" borderId="9" xfId="0" applyNumberFormat="1" applyFont="1" applyBorder="1"/>
    <xf numFmtId="165" fontId="8" fillId="0" borderId="10" xfId="0" applyNumberFormat="1" applyFont="1" applyBorder="1"/>
    <xf numFmtId="165" fontId="8" fillId="0" borderId="4" xfId="0" applyNumberFormat="1" applyFont="1" applyBorder="1"/>
    <xf numFmtId="0" fontId="2" fillId="0" borderId="0" xfId="0" applyFont="1" applyAlignment="1">
      <alignment horizontal="left"/>
    </xf>
    <xf numFmtId="0" fontId="2" fillId="0" borderId="3" xfId="0" applyFont="1" applyBorder="1" applyAlignment="1">
      <alignment horizontal="left"/>
    </xf>
    <xf numFmtId="0" fontId="9" fillId="0" borderId="0" xfId="0" applyFont="1" applyAlignment="1">
      <alignment horizontal="left"/>
    </xf>
    <xf numFmtId="3" fontId="1" fillId="0" borderId="6" xfId="0" applyNumberFormat="1" applyFont="1" applyBorder="1"/>
    <xf numFmtId="3" fontId="1" fillId="0" borderId="5" xfId="0" applyNumberFormat="1" applyFont="1" applyBorder="1"/>
    <xf numFmtId="3" fontId="1" fillId="0" borderId="3" xfId="0" applyNumberFormat="1" applyFont="1" applyBorder="1"/>
    <xf numFmtId="0" fontId="8" fillId="0" borderId="0" xfId="0" applyFont="1" applyAlignment="1">
      <alignment horizontal="left"/>
    </xf>
    <xf numFmtId="0" fontId="8" fillId="0" borderId="3" xfId="0" applyFont="1" applyBorder="1" applyAlignment="1">
      <alignment horizontal="left"/>
    </xf>
    <xf numFmtId="0" fontId="16" fillId="0" borderId="0" xfId="0" applyFont="1" applyAlignment="1">
      <alignment horizontal="left"/>
    </xf>
    <xf numFmtId="3" fontId="8" fillId="0" borderId="9" xfId="0" applyNumberFormat="1" applyFont="1" applyBorder="1"/>
    <xf numFmtId="3" fontId="8" fillId="0" borderId="10" xfId="0" applyNumberFormat="1" applyFont="1" applyBorder="1"/>
    <xf numFmtId="3" fontId="8" fillId="0" borderId="4" xfId="0" applyNumberFormat="1" applyFont="1" applyBorder="1"/>
    <xf numFmtId="0" fontId="17" fillId="0" borderId="0" xfId="0" applyFont="1"/>
    <xf numFmtId="164" fontId="2" fillId="0" borderId="9" xfId="0" applyNumberFormat="1" applyFont="1" applyBorder="1"/>
    <xf numFmtId="164" fontId="2" fillId="0" borderId="10" xfId="0" applyNumberFormat="1" applyFont="1" applyBorder="1"/>
    <xf numFmtId="164" fontId="2" fillId="0" borderId="4" xfId="0" applyNumberFormat="1" applyFont="1" applyBorder="1"/>
    <xf numFmtId="166" fontId="1" fillId="0" borderId="9" xfId="0" applyNumberFormat="1" applyFont="1" applyBorder="1"/>
    <xf numFmtId="166" fontId="1" fillId="0" borderId="10" xfId="0" applyNumberFormat="1" applyFont="1" applyBorder="1"/>
    <xf numFmtId="166" fontId="1" fillId="0" borderId="4" xfId="0" applyNumberFormat="1" applyFont="1" applyBorder="1"/>
    <xf numFmtId="164" fontId="8" fillId="0" borderId="0" xfId="0" applyNumberFormat="1" applyFont="1"/>
    <xf numFmtId="164" fontId="8" fillId="0" borderId="7" xfId="0" applyNumberFormat="1" applyFont="1" applyBorder="1"/>
    <xf numFmtId="164" fontId="8" fillId="0" borderId="0" xfId="0" applyNumberFormat="1" applyFont="1" applyBorder="1"/>
    <xf numFmtId="164" fontId="8" fillId="0" borderId="8" xfId="0" applyNumberFormat="1" applyFont="1" applyBorder="1"/>
    <xf numFmtId="164" fontId="8" fillId="0" borderId="9" xfId="0" applyNumberFormat="1" applyFont="1" applyBorder="1"/>
    <xf numFmtId="164" fontId="8" fillId="0" borderId="10" xfId="0" applyNumberFormat="1" applyFont="1" applyBorder="1"/>
    <xf numFmtId="164" fontId="8" fillId="0" borderId="4" xfId="0" applyNumberFormat="1" applyFont="1" applyBorder="1"/>
    <xf numFmtId="165" fontId="2" fillId="0" borderId="0" xfId="0" applyNumberFormat="1" applyFont="1"/>
    <xf numFmtId="165" fontId="2" fillId="0" borderId="7" xfId="0" applyNumberFormat="1" applyFont="1" applyBorder="1"/>
    <xf numFmtId="165" fontId="2" fillId="0" borderId="0" xfId="0" applyNumberFormat="1" applyFont="1" applyBorder="1"/>
    <xf numFmtId="165" fontId="2" fillId="0" borderId="8" xfId="0" applyNumberFormat="1" applyFont="1" applyBorder="1"/>
    <xf numFmtId="165" fontId="2" fillId="0" borderId="9" xfId="0" applyNumberFormat="1" applyFont="1" applyBorder="1"/>
    <xf numFmtId="165" fontId="2" fillId="0" borderId="10" xfId="0" applyNumberFormat="1" applyFont="1" applyBorder="1"/>
    <xf numFmtId="165" fontId="2" fillId="0" borderId="4" xfId="0" applyNumberFormat="1" applyFont="1" applyBorder="1"/>
    <xf numFmtId="165" fontId="8" fillId="0" borderId="7" xfId="0" applyNumberFormat="1" applyFont="1" applyBorder="1"/>
    <xf numFmtId="165" fontId="8" fillId="0" borderId="0" xfId="0" applyNumberFormat="1" applyFont="1" applyBorder="1"/>
    <xf numFmtId="165" fontId="8" fillId="0" borderId="8" xfId="0" applyNumberFormat="1" applyFont="1" applyBorder="1"/>
    <xf numFmtId="0" fontId="0" fillId="0" borderId="6" xfId="0" applyBorder="1"/>
    <xf numFmtId="0" fontId="0" fillId="0" borderId="3" xfId="0" applyBorder="1"/>
    <xf numFmtId="165" fontId="6" fillId="0" borderId="0" xfId="0" applyNumberFormat="1" applyFont="1"/>
    <xf numFmtId="3" fontId="11" fillId="0" borderId="12" xfId="0" applyNumberFormat="1" applyFont="1" applyBorder="1" applyAlignment="1">
      <alignment horizontal="right"/>
    </xf>
    <xf numFmtId="165" fontId="5" fillId="0" borderId="7" xfId="0" applyNumberFormat="1" applyFont="1" applyBorder="1"/>
    <xf numFmtId="165" fontId="5" fillId="0" borderId="0" xfId="0" applyNumberFormat="1" applyFont="1" applyBorder="1"/>
    <xf numFmtId="165" fontId="5" fillId="0" borderId="8" xfId="0" applyNumberFormat="1" applyFont="1" applyBorder="1"/>
    <xf numFmtId="0" fontId="5" fillId="0" borderId="7" xfId="0" applyFont="1" applyBorder="1"/>
    <xf numFmtId="0" fontId="5" fillId="0" borderId="0" xfId="0" applyFont="1" applyBorder="1"/>
    <xf numFmtId="0" fontId="5" fillId="0" borderId="8" xfId="0" applyFont="1" applyBorder="1"/>
    <xf numFmtId="0" fontId="11" fillId="0" borderId="5" xfId="0" applyFont="1" applyBorder="1"/>
    <xf numFmtId="2" fontId="1" fillId="0" borderId="0" xfId="0" applyNumberFormat="1" applyFont="1"/>
    <xf numFmtId="49" fontId="1" fillId="0" borderId="0" xfId="0" applyNumberFormat="1" applyFont="1"/>
    <xf numFmtId="4" fontId="6" fillId="0" borderId="0" xfId="0" applyNumberFormat="1" applyFont="1"/>
    <xf numFmtId="166" fontId="5" fillId="0" borderId="0" xfId="0" applyNumberFormat="1" applyFont="1"/>
    <xf numFmtId="0" fontId="0" fillId="0" borderId="0" xfId="0" applyAlignment="1">
      <alignment horizontal="right"/>
    </xf>
    <xf numFmtId="164" fontId="0" fillId="0" borderId="0" xfId="0" applyNumberFormat="1"/>
    <xf numFmtId="3" fontId="1" fillId="0" borderId="0" xfId="0" applyNumberFormat="1" applyFont="1" applyAlignment="1">
      <alignment horizontal="right"/>
    </xf>
    <xf numFmtId="164" fontId="1" fillId="0" borderId="5" xfId="0" applyNumberFormat="1" applyFont="1" applyBorder="1"/>
    <xf numFmtId="0" fontId="1" fillId="0" borderId="13" xfId="0" applyFont="1" applyBorder="1"/>
    <xf numFmtId="0" fontId="1" fillId="0" borderId="13" xfId="0" applyFont="1" applyBorder="1" applyAlignment="1">
      <alignment horizontal="right"/>
    </xf>
    <xf numFmtId="4" fontId="1" fillId="0" borderId="0" xfId="0" applyNumberFormat="1" applyFont="1"/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0" xfId="0" applyFont="1" applyAlignment="1">
      <alignment horizontal="center"/>
    </xf>
    <xf numFmtId="3" fontId="2" fillId="0" borderId="1" xfId="0" applyNumberFormat="1" applyFont="1" applyBorder="1" applyAlignment="1">
      <alignment horizontal="center"/>
    </xf>
    <xf numFmtId="3" fontId="2" fillId="0" borderId="2" xfId="0" applyNumberFormat="1" applyFont="1" applyBorder="1" applyAlignment="1">
      <alignment horizontal="center"/>
    </xf>
    <xf numFmtId="3" fontId="6" fillId="0" borderId="11" xfId="0" applyNumberFormat="1" applyFont="1" applyBorder="1" applyAlignment="1">
      <alignment horizontal="center"/>
    </xf>
    <xf numFmtId="3" fontId="6" fillId="0" borderId="6" xfId="0" applyNumberFormat="1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3" fontId="12" fillId="0" borderId="1" xfId="0" applyNumberFormat="1" applyFont="1" applyBorder="1" applyAlignment="1">
      <alignment horizontal="center"/>
    </xf>
    <xf numFmtId="3" fontId="12" fillId="0" borderId="2" xfId="0" applyNumberFormat="1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3" fontId="11" fillId="0" borderId="11" xfId="0" applyNumberFormat="1" applyFont="1" applyBorder="1" applyAlignment="1">
      <alignment horizontal="center"/>
    </xf>
    <xf numFmtId="3" fontId="11" fillId="0" borderId="6" xfId="0" applyNumberFormat="1" applyFont="1" applyBorder="1" applyAlignment="1">
      <alignment horizontal="center"/>
    </xf>
    <xf numFmtId="3" fontId="8" fillId="0" borderId="11" xfId="0" applyNumberFormat="1" applyFont="1" applyBorder="1" applyAlignment="1">
      <alignment horizontal="center"/>
    </xf>
    <xf numFmtId="3" fontId="8" fillId="0" borderId="6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3" fontId="8" fillId="0" borderId="2" xfId="0" applyNumberFormat="1" applyFont="1" applyBorder="1" applyAlignment="1">
      <alignment horizontal="center"/>
    </xf>
    <xf numFmtId="3" fontId="8" fillId="0" borderId="13" xfId="0" applyNumberFormat="1" applyFont="1" applyBorder="1" applyAlignment="1">
      <alignment horizontal="center"/>
    </xf>
    <xf numFmtId="3" fontId="8" fillId="0" borderId="12" xfId="0" applyNumberFormat="1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12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Median Age, Migrants: 2012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'age,sex,marital'!$A$32</c:f>
              <c:strCache>
                <c:ptCount val="1"/>
                <c:pt idx="0">
                  <c:v>    Total</c:v>
                </c:pt>
              </c:strCache>
            </c:strRef>
          </c:tx>
          <c:invertIfNegative val="0"/>
          <c:cat>
            <c:strRef>
              <c:f>'age,sex,marital'!$B$31:$F$31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'age,sex,marital'!$B$32:$F$32</c:f>
              <c:numCache>
                <c:formatCode>0.0</c:formatCode>
                <c:ptCount val="5"/>
                <c:pt idx="0">
                  <c:v>25.073354480570977</c:v>
                </c:pt>
                <c:pt idx="1">
                  <c:v>23.737500000000001</c:v>
                </c:pt>
                <c:pt idx="2">
                  <c:v>26.317233809001099</c:v>
                </c:pt>
                <c:pt idx="3">
                  <c:v>27.474074074074075</c:v>
                </c:pt>
                <c:pt idx="4">
                  <c:v>21.884057971014492</c:v>
                </c:pt>
              </c:numCache>
            </c:numRef>
          </c:val>
        </c:ser>
        <c:ser>
          <c:idx val="1"/>
          <c:order val="1"/>
          <c:tx>
            <c:strRef>
              <c:f>'age,sex,marital'!$A$33</c:f>
              <c:strCache>
                <c:ptCount val="1"/>
                <c:pt idx="0">
                  <c:v>Males</c:v>
                </c:pt>
              </c:strCache>
            </c:strRef>
          </c:tx>
          <c:invertIfNegative val="0"/>
          <c:cat>
            <c:strRef>
              <c:f>'age,sex,marital'!$B$31:$F$31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'age,sex,marital'!$B$33:$F$33</c:f>
              <c:numCache>
                <c:formatCode>0.0</c:formatCode>
                <c:ptCount val="5"/>
                <c:pt idx="0">
                  <c:v>25.554603854389722</c:v>
                </c:pt>
                <c:pt idx="1">
                  <c:v>23.703904555314534</c:v>
                </c:pt>
                <c:pt idx="2">
                  <c:v>26.526806526806528</c:v>
                </c:pt>
                <c:pt idx="3">
                  <c:v>28.158602150537636</c:v>
                </c:pt>
                <c:pt idx="4">
                  <c:v>20.725000000000001</c:v>
                </c:pt>
              </c:numCache>
            </c:numRef>
          </c:val>
        </c:ser>
        <c:ser>
          <c:idx val="2"/>
          <c:order val="2"/>
          <c:tx>
            <c:strRef>
              <c:f>'age,sex,marital'!$A$34</c:f>
              <c:strCache>
                <c:ptCount val="1"/>
                <c:pt idx="0">
                  <c:v>Females</c:v>
                </c:pt>
              </c:strCache>
            </c:strRef>
          </c:tx>
          <c:invertIfNegative val="0"/>
          <c:cat>
            <c:strRef>
              <c:f>'age,sex,marital'!$B$31:$F$31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'age,sex,marital'!$B$34:$F$34</c:f>
              <c:numCache>
                <c:formatCode>0.0</c:formatCode>
                <c:ptCount val="5"/>
                <c:pt idx="0">
                  <c:v>23.883556682361462</c:v>
                </c:pt>
                <c:pt idx="1">
                  <c:v>23.756948733786288</c:v>
                </c:pt>
                <c:pt idx="2">
                  <c:v>26.109375</c:v>
                </c:pt>
                <c:pt idx="3">
                  <c:v>26.705298013245034</c:v>
                </c:pt>
                <c:pt idx="4">
                  <c:v>22.52840909090909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267584"/>
        <c:axId val="151269376"/>
      </c:barChart>
      <c:catAx>
        <c:axId val="151267584"/>
        <c:scaling>
          <c:orientation val="minMax"/>
        </c:scaling>
        <c:delete val="0"/>
        <c:axPos val="b"/>
        <c:majorTickMark val="none"/>
        <c:minorTickMark val="none"/>
        <c:tickLblPos val="nextTo"/>
        <c:crossAx val="151269376"/>
        <c:crosses val="autoZero"/>
        <c:auto val="1"/>
        <c:lblAlgn val="ctr"/>
        <c:lblOffset val="100"/>
        <c:noMultiLvlLbl val="0"/>
      </c:catAx>
      <c:valAx>
        <c:axId val="151269376"/>
        <c:scaling>
          <c:orientation val="minMax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512675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Birthplace by State, Migrants: 2012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citizenship!$A$20</c:f>
              <c:strCache>
                <c:ptCount val="1"/>
                <c:pt idx="0">
                  <c:v>Born in State</c:v>
                </c:pt>
              </c:strCache>
            </c:strRef>
          </c:tx>
          <c:invertIfNegative val="0"/>
          <c:cat>
            <c:strRef>
              <c:f>citizenship!$B$19:$F$19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citizenship!$B$20:$F$20</c:f>
              <c:numCache>
                <c:formatCode>#,##0</c:formatCode>
                <c:ptCount val="5"/>
                <c:pt idx="0">
                  <c:v>30488</c:v>
                </c:pt>
                <c:pt idx="1">
                  <c:v>18193</c:v>
                </c:pt>
                <c:pt idx="2">
                  <c:v>7625</c:v>
                </c:pt>
                <c:pt idx="3">
                  <c:v>2185</c:v>
                </c:pt>
                <c:pt idx="4">
                  <c:v>2485</c:v>
                </c:pt>
              </c:numCache>
            </c:numRef>
          </c:val>
        </c:ser>
        <c:ser>
          <c:idx val="1"/>
          <c:order val="1"/>
          <c:tx>
            <c:strRef>
              <c:f>citizenship!$A$21</c:f>
              <c:strCache>
                <c:ptCount val="1"/>
                <c:pt idx="0">
                  <c:v>Born CNMI</c:v>
                </c:pt>
              </c:strCache>
            </c:strRef>
          </c:tx>
          <c:invertIfNegative val="0"/>
          <c:cat>
            <c:strRef>
              <c:f>citizenship!$B$19:$F$19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citizenship!$B$21:$F$21</c:f>
              <c:numCache>
                <c:formatCode>#,##0</c:formatCode>
                <c:ptCount val="5"/>
                <c:pt idx="0">
                  <c:v>3045</c:v>
                </c:pt>
                <c:pt idx="1">
                  <c:v>1831</c:v>
                </c:pt>
                <c:pt idx="2">
                  <c:v>774</c:v>
                </c:pt>
                <c:pt idx="3">
                  <c:v>359</c:v>
                </c:pt>
                <c:pt idx="4">
                  <c:v>81</c:v>
                </c:pt>
              </c:numCache>
            </c:numRef>
          </c:val>
        </c:ser>
        <c:ser>
          <c:idx val="2"/>
          <c:order val="2"/>
          <c:tx>
            <c:strRef>
              <c:f>citizenship!$A$22</c:f>
              <c:strCache>
                <c:ptCount val="1"/>
                <c:pt idx="0">
                  <c:v>Born Guam</c:v>
                </c:pt>
              </c:strCache>
            </c:strRef>
          </c:tx>
          <c:invertIfNegative val="0"/>
          <c:cat>
            <c:strRef>
              <c:f>citizenship!$B$19:$F$19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citizenship!$B$22:$F$22</c:f>
              <c:numCache>
                <c:formatCode>#,##0</c:formatCode>
                <c:ptCount val="5"/>
                <c:pt idx="0">
                  <c:v>5850</c:v>
                </c:pt>
                <c:pt idx="1">
                  <c:v>4697</c:v>
                </c:pt>
                <c:pt idx="2">
                  <c:v>727</c:v>
                </c:pt>
                <c:pt idx="3">
                  <c:v>337</c:v>
                </c:pt>
                <c:pt idx="4">
                  <c:v>89</c:v>
                </c:pt>
              </c:numCache>
            </c:numRef>
          </c:val>
        </c:ser>
        <c:ser>
          <c:idx val="3"/>
          <c:order val="3"/>
          <c:tx>
            <c:strRef>
              <c:f>citizenship!$A$23</c:f>
              <c:strCache>
                <c:ptCount val="1"/>
                <c:pt idx="0">
                  <c:v>Born Hawaii</c:v>
                </c:pt>
              </c:strCache>
            </c:strRef>
          </c:tx>
          <c:invertIfNegative val="0"/>
          <c:cat>
            <c:strRef>
              <c:f>citizenship!$B$19:$F$19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citizenship!$B$23:$F$23</c:f>
              <c:numCache>
                <c:formatCode>#,##0</c:formatCode>
                <c:ptCount val="5"/>
                <c:pt idx="0">
                  <c:v>1775</c:v>
                </c:pt>
                <c:pt idx="1">
                  <c:v>683</c:v>
                </c:pt>
                <c:pt idx="2">
                  <c:v>632</c:v>
                </c:pt>
                <c:pt idx="3">
                  <c:v>95</c:v>
                </c:pt>
                <c:pt idx="4">
                  <c:v>365</c:v>
                </c:pt>
              </c:numCache>
            </c:numRef>
          </c:val>
        </c:ser>
        <c:ser>
          <c:idx val="4"/>
          <c:order val="4"/>
          <c:tx>
            <c:strRef>
              <c:f>citizenship!$A$24</c:f>
              <c:strCache>
                <c:ptCount val="1"/>
                <c:pt idx="0">
                  <c:v>Born Mainland</c:v>
                </c:pt>
              </c:strCache>
            </c:strRef>
          </c:tx>
          <c:invertIfNegative val="0"/>
          <c:cat>
            <c:strRef>
              <c:f>citizenship!$B$19:$F$19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citizenship!$B$24:$F$24</c:f>
              <c:numCache>
                <c:formatCode>#,##0</c:formatCode>
                <c:ptCount val="5"/>
                <c:pt idx="0">
                  <c:v>6121</c:v>
                </c:pt>
                <c:pt idx="1">
                  <c:v>2829</c:v>
                </c:pt>
                <c:pt idx="2">
                  <c:v>1462</c:v>
                </c:pt>
                <c:pt idx="3">
                  <c:v>1088</c:v>
                </c:pt>
                <c:pt idx="4">
                  <c:v>742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62372224"/>
        <c:axId val="162738560"/>
      </c:barChart>
      <c:catAx>
        <c:axId val="162372224"/>
        <c:scaling>
          <c:orientation val="minMax"/>
        </c:scaling>
        <c:delete val="0"/>
        <c:axPos val="b"/>
        <c:majorTickMark val="none"/>
        <c:minorTickMark val="none"/>
        <c:tickLblPos val="nextTo"/>
        <c:crossAx val="162738560"/>
        <c:crosses val="autoZero"/>
        <c:auto val="1"/>
        <c:lblAlgn val="ctr"/>
        <c:lblOffset val="100"/>
        <c:noMultiLvlLbl val="0"/>
      </c:catAx>
      <c:valAx>
        <c:axId val="162738560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1623722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Birthplace by State, Migrants: 2012</a:t>
            </a:r>
          </a:p>
        </c:rich>
      </c:tx>
      <c:overlay val="0"/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citizenship!$A$20</c:f>
              <c:strCache>
                <c:ptCount val="1"/>
                <c:pt idx="0">
                  <c:v>Born in State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citizenship!$B$19:$F$19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citizenship!$B$20:$F$20</c:f>
              <c:numCache>
                <c:formatCode>#,##0</c:formatCode>
                <c:ptCount val="5"/>
                <c:pt idx="0">
                  <c:v>30488</c:v>
                </c:pt>
                <c:pt idx="1">
                  <c:v>18193</c:v>
                </c:pt>
                <c:pt idx="2">
                  <c:v>7625</c:v>
                </c:pt>
                <c:pt idx="3">
                  <c:v>2185</c:v>
                </c:pt>
                <c:pt idx="4">
                  <c:v>2485</c:v>
                </c:pt>
              </c:numCache>
            </c:numRef>
          </c:val>
        </c:ser>
        <c:ser>
          <c:idx val="1"/>
          <c:order val="1"/>
          <c:tx>
            <c:strRef>
              <c:f>citizenship!$A$21</c:f>
              <c:strCache>
                <c:ptCount val="1"/>
                <c:pt idx="0">
                  <c:v>Born CNMI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citizenship!$B$19:$F$19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citizenship!$B$21:$F$21</c:f>
              <c:numCache>
                <c:formatCode>#,##0</c:formatCode>
                <c:ptCount val="5"/>
                <c:pt idx="0">
                  <c:v>3045</c:v>
                </c:pt>
                <c:pt idx="1">
                  <c:v>1831</c:v>
                </c:pt>
                <c:pt idx="2">
                  <c:v>774</c:v>
                </c:pt>
                <c:pt idx="3">
                  <c:v>359</c:v>
                </c:pt>
                <c:pt idx="4">
                  <c:v>81</c:v>
                </c:pt>
              </c:numCache>
            </c:numRef>
          </c:val>
        </c:ser>
        <c:ser>
          <c:idx val="2"/>
          <c:order val="2"/>
          <c:tx>
            <c:strRef>
              <c:f>citizenship!$A$22</c:f>
              <c:strCache>
                <c:ptCount val="1"/>
                <c:pt idx="0">
                  <c:v>Born Guam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citizenship!$B$19:$F$19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citizenship!$B$22:$F$22</c:f>
              <c:numCache>
                <c:formatCode>#,##0</c:formatCode>
                <c:ptCount val="5"/>
                <c:pt idx="0">
                  <c:v>5850</c:v>
                </c:pt>
                <c:pt idx="1">
                  <c:v>4697</c:v>
                </c:pt>
                <c:pt idx="2">
                  <c:v>727</c:v>
                </c:pt>
                <c:pt idx="3">
                  <c:v>337</c:v>
                </c:pt>
                <c:pt idx="4">
                  <c:v>89</c:v>
                </c:pt>
              </c:numCache>
            </c:numRef>
          </c:val>
        </c:ser>
        <c:ser>
          <c:idx val="3"/>
          <c:order val="3"/>
          <c:tx>
            <c:strRef>
              <c:f>citizenship!$A$23</c:f>
              <c:strCache>
                <c:ptCount val="1"/>
                <c:pt idx="0">
                  <c:v>Born Hawaii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citizenship!$B$19:$F$19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citizenship!$B$23:$F$23</c:f>
              <c:numCache>
                <c:formatCode>#,##0</c:formatCode>
                <c:ptCount val="5"/>
                <c:pt idx="0">
                  <c:v>1775</c:v>
                </c:pt>
                <c:pt idx="1">
                  <c:v>683</c:v>
                </c:pt>
                <c:pt idx="2">
                  <c:v>632</c:v>
                </c:pt>
                <c:pt idx="3">
                  <c:v>95</c:v>
                </c:pt>
                <c:pt idx="4">
                  <c:v>365</c:v>
                </c:pt>
              </c:numCache>
            </c:numRef>
          </c:val>
        </c:ser>
        <c:ser>
          <c:idx val="4"/>
          <c:order val="4"/>
          <c:tx>
            <c:strRef>
              <c:f>citizenship!$A$24</c:f>
              <c:strCache>
                <c:ptCount val="1"/>
                <c:pt idx="0">
                  <c:v>Born Mainland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citizenship!$B$19:$F$19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citizenship!$B$24:$F$24</c:f>
              <c:numCache>
                <c:formatCode>#,##0</c:formatCode>
                <c:ptCount val="5"/>
                <c:pt idx="0">
                  <c:v>6121</c:v>
                </c:pt>
                <c:pt idx="1">
                  <c:v>2829</c:v>
                </c:pt>
                <c:pt idx="2">
                  <c:v>1462</c:v>
                </c:pt>
                <c:pt idx="3">
                  <c:v>1088</c:v>
                </c:pt>
                <c:pt idx="4">
                  <c:v>742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63173888"/>
        <c:axId val="163175424"/>
      </c:barChart>
      <c:catAx>
        <c:axId val="163173888"/>
        <c:scaling>
          <c:orientation val="minMax"/>
        </c:scaling>
        <c:delete val="0"/>
        <c:axPos val="b"/>
        <c:majorTickMark val="none"/>
        <c:minorTickMark val="none"/>
        <c:tickLblPos val="nextTo"/>
        <c:crossAx val="163175424"/>
        <c:crosses val="autoZero"/>
        <c:auto val="1"/>
        <c:lblAlgn val="ctr"/>
        <c:lblOffset val="100"/>
        <c:noMultiLvlLbl val="0"/>
      </c:catAx>
      <c:valAx>
        <c:axId val="163175424"/>
        <c:scaling>
          <c:orientation val="minMax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crossAx val="1631738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Year Left FSM by State, Migrants: 2012</a:t>
            </a:r>
          </a:p>
        </c:rich>
      </c:tx>
      <c:overlay val="0"/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migration!$A$7</c:f>
              <c:strCache>
                <c:ptCount val="1"/>
                <c:pt idx="0">
                  <c:v>2010-2012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migration!$B$6:$F$6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</c:v>
                </c:pt>
                <c:pt idx="3">
                  <c:v>Yap</c:v>
                </c:pt>
                <c:pt idx="4">
                  <c:v>Kos</c:v>
                </c:pt>
              </c:strCache>
            </c:strRef>
          </c:cat>
          <c:val>
            <c:numRef>
              <c:f>migration!$B$7:$F$7</c:f>
              <c:numCache>
                <c:formatCode>#,##0</c:formatCode>
                <c:ptCount val="5"/>
                <c:pt idx="0">
                  <c:v>3614</c:v>
                </c:pt>
                <c:pt idx="1">
                  <c:v>2358</c:v>
                </c:pt>
                <c:pt idx="2">
                  <c:v>662</c:v>
                </c:pt>
                <c:pt idx="3">
                  <c:v>140</c:v>
                </c:pt>
                <c:pt idx="4">
                  <c:v>453</c:v>
                </c:pt>
              </c:numCache>
            </c:numRef>
          </c:val>
        </c:ser>
        <c:ser>
          <c:idx val="1"/>
          <c:order val="1"/>
          <c:tx>
            <c:strRef>
              <c:f>migration!$A$8</c:f>
              <c:strCache>
                <c:ptCount val="1"/>
                <c:pt idx="0">
                  <c:v>2005-2009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migration!$B$6:$F$6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</c:v>
                </c:pt>
                <c:pt idx="3">
                  <c:v>Yap</c:v>
                </c:pt>
                <c:pt idx="4">
                  <c:v>Kos</c:v>
                </c:pt>
              </c:strCache>
            </c:strRef>
          </c:cat>
          <c:val>
            <c:numRef>
              <c:f>migration!$B$8:$F$8</c:f>
              <c:numCache>
                <c:formatCode>#,##0</c:formatCode>
                <c:ptCount val="5"/>
                <c:pt idx="0">
                  <c:v>9468</c:v>
                </c:pt>
                <c:pt idx="1">
                  <c:v>5918</c:v>
                </c:pt>
                <c:pt idx="2">
                  <c:v>2286</c:v>
                </c:pt>
                <c:pt idx="3">
                  <c:v>518</c:v>
                </c:pt>
                <c:pt idx="4">
                  <c:v>744</c:v>
                </c:pt>
              </c:numCache>
            </c:numRef>
          </c:val>
        </c:ser>
        <c:ser>
          <c:idx val="2"/>
          <c:order val="2"/>
          <c:tx>
            <c:strRef>
              <c:f>migration!$A$9</c:f>
              <c:strCache>
                <c:ptCount val="1"/>
                <c:pt idx="0">
                  <c:v>2000-2004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migration!$B$6:$F$6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</c:v>
                </c:pt>
                <c:pt idx="3">
                  <c:v>Yap</c:v>
                </c:pt>
                <c:pt idx="4">
                  <c:v>Kos</c:v>
                </c:pt>
              </c:strCache>
            </c:strRef>
          </c:cat>
          <c:val>
            <c:numRef>
              <c:f>migration!$B$9:$F$9</c:f>
              <c:numCache>
                <c:formatCode>#,##0</c:formatCode>
                <c:ptCount val="5"/>
                <c:pt idx="0">
                  <c:v>6252</c:v>
                </c:pt>
                <c:pt idx="1">
                  <c:v>3719</c:v>
                </c:pt>
                <c:pt idx="2">
                  <c:v>1435</c:v>
                </c:pt>
                <c:pt idx="3">
                  <c:v>452</c:v>
                </c:pt>
                <c:pt idx="4">
                  <c:v>646</c:v>
                </c:pt>
              </c:numCache>
            </c:numRef>
          </c:val>
        </c:ser>
        <c:ser>
          <c:idx val="3"/>
          <c:order val="3"/>
          <c:tx>
            <c:strRef>
              <c:f>migration!$A$10</c:f>
              <c:strCache>
                <c:ptCount val="1"/>
                <c:pt idx="0">
                  <c:v>1995-1999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migration!$B$6:$F$6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</c:v>
                </c:pt>
                <c:pt idx="3">
                  <c:v>Yap</c:v>
                </c:pt>
                <c:pt idx="4">
                  <c:v>Kos</c:v>
                </c:pt>
              </c:strCache>
            </c:strRef>
          </c:cat>
          <c:val>
            <c:numRef>
              <c:f>migration!$B$10:$F$10</c:f>
              <c:numCache>
                <c:formatCode>#,##0</c:formatCode>
                <c:ptCount val="5"/>
                <c:pt idx="0">
                  <c:v>5369</c:v>
                </c:pt>
                <c:pt idx="1">
                  <c:v>2850</c:v>
                </c:pt>
                <c:pt idx="2">
                  <c:v>1552</c:v>
                </c:pt>
                <c:pt idx="3">
                  <c:v>590</c:v>
                </c:pt>
                <c:pt idx="4">
                  <c:v>377</c:v>
                </c:pt>
              </c:numCache>
            </c:numRef>
          </c:val>
        </c:ser>
        <c:ser>
          <c:idx val="4"/>
          <c:order val="4"/>
          <c:tx>
            <c:strRef>
              <c:f>migration!$A$11</c:f>
              <c:strCache>
                <c:ptCount val="1"/>
                <c:pt idx="0">
                  <c:v>1988-1994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migration!$B$6:$F$6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</c:v>
                </c:pt>
                <c:pt idx="3">
                  <c:v>Yap</c:v>
                </c:pt>
                <c:pt idx="4">
                  <c:v>Kos</c:v>
                </c:pt>
              </c:strCache>
            </c:strRef>
          </c:cat>
          <c:val>
            <c:numRef>
              <c:f>migration!$B$11:$F$11</c:f>
              <c:numCache>
                <c:formatCode>#,##0</c:formatCode>
                <c:ptCount val="5"/>
                <c:pt idx="0">
                  <c:v>4884</c:v>
                </c:pt>
                <c:pt idx="1">
                  <c:v>2711</c:v>
                </c:pt>
                <c:pt idx="2">
                  <c:v>1523</c:v>
                </c:pt>
                <c:pt idx="3">
                  <c:v>270</c:v>
                </c:pt>
                <c:pt idx="4">
                  <c:v>379</c:v>
                </c:pt>
              </c:numCache>
            </c:numRef>
          </c:val>
        </c:ser>
        <c:ser>
          <c:idx val="5"/>
          <c:order val="5"/>
          <c:tx>
            <c:strRef>
              <c:f>migration!$A$12</c:f>
              <c:strCache>
                <c:ptCount val="1"/>
                <c:pt idx="0">
                  <c:v>1987 or before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migration!$B$6:$F$6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</c:v>
                </c:pt>
                <c:pt idx="3">
                  <c:v>Yap</c:v>
                </c:pt>
                <c:pt idx="4">
                  <c:v>Kos</c:v>
                </c:pt>
              </c:strCache>
            </c:strRef>
          </c:cat>
          <c:val>
            <c:numRef>
              <c:f>migration!$B$12:$F$12</c:f>
              <c:numCache>
                <c:formatCode>#,##0</c:formatCode>
                <c:ptCount val="5"/>
                <c:pt idx="0">
                  <c:v>2641</c:v>
                </c:pt>
                <c:pt idx="1">
                  <c:v>1486</c:v>
                </c:pt>
                <c:pt idx="2">
                  <c:v>611</c:v>
                </c:pt>
                <c:pt idx="3">
                  <c:v>390</c:v>
                </c:pt>
                <c:pt idx="4">
                  <c:v>155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64288384"/>
        <c:axId val="164289920"/>
      </c:barChart>
      <c:catAx>
        <c:axId val="164288384"/>
        <c:scaling>
          <c:orientation val="minMax"/>
        </c:scaling>
        <c:delete val="0"/>
        <c:axPos val="b"/>
        <c:majorTickMark val="none"/>
        <c:minorTickMark val="none"/>
        <c:tickLblPos val="nextTo"/>
        <c:crossAx val="164289920"/>
        <c:crosses val="autoZero"/>
        <c:auto val="1"/>
        <c:lblAlgn val="ctr"/>
        <c:lblOffset val="100"/>
        <c:noMultiLvlLbl val="0"/>
      </c:catAx>
      <c:valAx>
        <c:axId val="164289920"/>
        <c:scaling>
          <c:orientation val="minMax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crossAx val="1642883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Free or reduced school meals by State, Migrants: 2012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'ed programs'!$A$9</c:f>
              <c:strCache>
                <c:ptCount val="1"/>
                <c:pt idx="0">
                  <c:v>Free or reduced school meals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'ed programs'!$B$8:$F$8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</c:v>
                </c:pt>
                <c:pt idx="3">
                  <c:v>Yap</c:v>
                </c:pt>
                <c:pt idx="4">
                  <c:v>Kos</c:v>
                </c:pt>
              </c:strCache>
            </c:strRef>
          </c:cat>
          <c:val>
            <c:numRef>
              <c:f>'ed programs'!$B$9:$F$9</c:f>
              <c:numCache>
                <c:formatCode>#,##0.0</c:formatCode>
                <c:ptCount val="5"/>
                <c:pt idx="0">
                  <c:v>80.45488165680473</c:v>
                </c:pt>
                <c:pt idx="1">
                  <c:v>85.9190031152648</c:v>
                </c:pt>
                <c:pt idx="2">
                  <c:v>74.105691056910572</c:v>
                </c:pt>
                <c:pt idx="3">
                  <c:v>52.066929133858267</c:v>
                </c:pt>
                <c:pt idx="4">
                  <c:v>90.543478260869563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037568"/>
        <c:axId val="163039104"/>
      </c:barChart>
      <c:catAx>
        <c:axId val="163037568"/>
        <c:scaling>
          <c:orientation val="minMax"/>
        </c:scaling>
        <c:delete val="0"/>
        <c:axPos val="b"/>
        <c:majorTickMark val="out"/>
        <c:minorTickMark val="none"/>
        <c:tickLblPos val="nextTo"/>
        <c:crossAx val="163039104"/>
        <c:crosses val="autoZero"/>
        <c:auto val="1"/>
        <c:lblAlgn val="ctr"/>
        <c:lblOffset val="100"/>
        <c:noMultiLvlLbl val="0"/>
      </c:catAx>
      <c:valAx>
        <c:axId val="163039104"/>
        <c:scaling>
          <c:orientation val="minMax"/>
        </c:scaling>
        <c:delete val="0"/>
        <c:axPos val="l"/>
        <c:majorGridlines/>
        <c:numFmt formatCode="#,##0.0" sourceLinked="1"/>
        <c:majorTickMark val="out"/>
        <c:minorTickMark val="none"/>
        <c:tickLblPos val="nextTo"/>
        <c:crossAx val="1630375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After school programs by State,</a:t>
            </a:r>
            <a:r>
              <a:rPr lang="en-US" baseline="0"/>
              <a:t> Migrants: 2012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'ed programs'!$A$18</c:f>
              <c:strCache>
                <c:ptCount val="1"/>
                <c:pt idx="0">
                  <c:v>After school programs</c:v>
                </c:pt>
              </c:strCache>
            </c:strRef>
          </c:tx>
          <c:invertIfNegative val="0"/>
          <c:cat>
            <c:strRef>
              <c:f>'ed programs'!$B$17:$F$17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</c:v>
                </c:pt>
                <c:pt idx="3">
                  <c:v>Yap</c:v>
                </c:pt>
                <c:pt idx="4">
                  <c:v>Kos</c:v>
                </c:pt>
              </c:strCache>
            </c:strRef>
          </c:cat>
          <c:val>
            <c:numRef>
              <c:f>'ed programs'!$B$18:$F$18</c:f>
              <c:numCache>
                <c:formatCode>#,##0.0</c:formatCode>
                <c:ptCount val="5"/>
                <c:pt idx="0">
                  <c:v>29.428624260355029</c:v>
                </c:pt>
                <c:pt idx="1">
                  <c:v>29.190031152647975</c:v>
                </c:pt>
                <c:pt idx="2">
                  <c:v>31.666666666666668</c:v>
                </c:pt>
                <c:pt idx="3">
                  <c:v>10.531496062992126</c:v>
                </c:pt>
                <c:pt idx="4">
                  <c:v>45.869565217391305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416128"/>
        <c:axId val="162417664"/>
      </c:barChart>
      <c:catAx>
        <c:axId val="162416128"/>
        <c:scaling>
          <c:orientation val="minMax"/>
        </c:scaling>
        <c:delete val="0"/>
        <c:axPos val="b"/>
        <c:majorTickMark val="out"/>
        <c:minorTickMark val="none"/>
        <c:tickLblPos val="nextTo"/>
        <c:crossAx val="162417664"/>
        <c:crosses val="autoZero"/>
        <c:auto val="1"/>
        <c:lblAlgn val="ctr"/>
        <c:lblOffset val="100"/>
        <c:noMultiLvlLbl val="0"/>
      </c:catAx>
      <c:valAx>
        <c:axId val="162417664"/>
        <c:scaling>
          <c:orientation val="minMax"/>
        </c:scaling>
        <c:delete val="0"/>
        <c:axPos val="l"/>
        <c:majorGridlines/>
        <c:numFmt formatCode="#,##0.0" sourceLinked="1"/>
        <c:majorTickMark val="out"/>
        <c:minorTickMark val="none"/>
        <c:tickLblPos val="nextTo"/>
        <c:crossAx val="1624161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Percent of College Students with Pell Grants by State, Migrants: 2012</a:t>
            </a:r>
          </a:p>
        </c:rich>
      </c:tx>
      <c:layout>
        <c:manualLayout>
          <c:xMode val="edge"/>
          <c:yMode val="edge"/>
          <c:x val="0.15450877225033643"/>
          <c:y val="4.7438615627592003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'ed programs'!$A$28</c:f>
              <c:strCache>
                <c:ptCount val="1"/>
                <c:pt idx="0">
                  <c:v>Pell Grants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'ed programs'!$B$27:$F$27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</c:v>
                </c:pt>
                <c:pt idx="3">
                  <c:v>Yap</c:v>
                </c:pt>
                <c:pt idx="4">
                  <c:v>Kos</c:v>
                </c:pt>
              </c:strCache>
            </c:strRef>
          </c:cat>
          <c:val>
            <c:numRef>
              <c:f>'ed programs'!$B$28:$F$28</c:f>
              <c:numCache>
                <c:formatCode>#,##0.0</c:formatCode>
                <c:ptCount val="5"/>
                <c:pt idx="0">
                  <c:v>60.181799185038138</c:v>
                </c:pt>
                <c:pt idx="1">
                  <c:v>58.506323073252204</c:v>
                </c:pt>
                <c:pt idx="2">
                  <c:v>57.705479452054796</c:v>
                </c:pt>
                <c:pt idx="3">
                  <c:v>64.997724169321799</c:v>
                </c:pt>
                <c:pt idx="4">
                  <c:v>62.617924528301884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753536"/>
        <c:axId val="162956032"/>
      </c:barChart>
      <c:catAx>
        <c:axId val="162753536"/>
        <c:scaling>
          <c:orientation val="minMax"/>
        </c:scaling>
        <c:delete val="0"/>
        <c:axPos val="b"/>
        <c:majorTickMark val="out"/>
        <c:minorTickMark val="none"/>
        <c:tickLblPos val="nextTo"/>
        <c:crossAx val="162956032"/>
        <c:crosses val="autoZero"/>
        <c:auto val="1"/>
        <c:lblAlgn val="ctr"/>
        <c:lblOffset val="100"/>
        <c:noMultiLvlLbl val="0"/>
      </c:catAx>
      <c:valAx>
        <c:axId val="162956032"/>
        <c:scaling>
          <c:orientation val="minMax"/>
        </c:scaling>
        <c:delete val="0"/>
        <c:axPos val="l"/>
        <c:majorGridlines/>
        <c:numFmt formatCode="#,##0.0" sourceLinked="1"/>
        <c:majorTickMark val="out"/>
        <c:minorTickMark val="none"/>
        <c:tickLblPos val="nextTo"/>
        <c:crossAx val="1627535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SEOG by State, Migrants: 2012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'ed programs'!$A$38</c:f>
              <c:strCache>
                <c:ptCount val="1"/>
                <c:pt idx="0">
                  <c:v>SEOG</c:v>
                </c:pt>
              </c:strCache>
            </c:strRef>
          </c:tx>
          <c:invertIfNegative val="0"/>
          <c:cat>
            <c:strRef>
              <c:f>'ed programs'!$B$37:$F$37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</c:v>
                </c:pt>
                <c:pt idx="3">
                  <c:v>Yap</c:v>
                </c:pt>
                <c:pt idx="4">
                  <c:v>Kos</c:v>
                </c:pt>
              </c:strCache>
            </c:strRef>
          </c:cat>
          <c:val>
            <c:numRef>
              <c:f>'ed programs'!$B$38:$F$38</c:f>
              <c:numCache>
                <c:formatCode>#,##0.0</c:formatCode>
                <c:ptCount val="5"/>
                <c:pt idx="0">
                  <c:v>19.371016612684151</c:v>
                </c:pt>
                <c:pt idx="1">
                  <c:v>17.418277260796945</c:v>
                </c:pt>
                <c:pt idx="2">
                  <c:v>19.135273972602739</c:v>
                </c:pt>
                <c:pt idx="3">
                  <c:v>20.391442876649979</c:v>
                </c:pt>
                <c:pt idx="4">
                  <c:v>27.004716981132077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984320"/>
        <c:axId val="162985856"/>
      </c:barChart>
      <c:catAx>
        <c:axId val="162984320"/>
        <c:scaling>
          <c:orientation val="minMax"/>
        </c:scaling>
        <c:delete val="0"/>
        <c:axPos val="b"/>
        <c:majorTickMark val="out"/>
        <c:minorTickMark val="none"/>
        <c:tickLblPos val="nextTo"/>
        <c:crossAx val="162985856"/>
        <c:crosses val="autoZero"/>
        <c:auto val="1"/>
        <c:lblAlgn val="ctr"/>
        <c:lblOffset val="100"/>
        <c:noMultiLvlLbl val="0"/>
      </c:catAx>
      <c:valAx>
        <c:axId val="162985856"/>
        <c:scaling>
          <c:orientation val="minMax"/>
        </c:scaling>
        <c:delete val="0"/>
        <c:axPos val="l"/>
        <c:majorGridlines/>
        <c:numFmt formatCode="#,##0.0" sourceLinked="1"/>
        <c:majorTickMark val="out"/>
        <c:minorTickMark val="none"/>
        <c:tickLblPos val="nextTo"/>
        <c:crossAx val="1629843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Work Study by State, Migrants: 2012</a:t>
            </a:r>
          </a:p>
        </c:rich>
      </c:tx>
      <c:layout>
        <c:manualLayout>
          <c:xMode val="edge"/>
          <c:yMode val="edge"/>
          <c:x val="0.12686111111111112"/>
          <c:y val="4.6296296296296294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'ed programs'!$A$48</c:f>
              <c:strCache>
                <c:ptCount val="1"/>
                <c:pt idx="0">
                  <c:v>Work Study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'ed programs'!$B$47:$F$47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</c:v>
                </c:pt>
                <c:pt idx="3">
                  <c:v>Yap</c:v>
                </c:pt>
                <c:pt idx="4">
                  <c:v>Kos</c:v>
                </c:pt>
              </c:strCache>
            </c:strRef>
          </c:cat>
          <c:val>
            <c:numRef>
              <c:f>'ed programs'!$B$48:$F$48</c:f>
              <c:numCache>
                <c:formatCode>#,##0.0</c:formatCode>
                <c:ptCount val="5"/>
                <c:pt idx="0">
                  <c:v>39.205020920502093</c:v>
                </c:pt>
                <c:pt idx="1">
                  <c:v>30.392156862745097</c:v>
                </c:pt>
                <c:pt idx="2">
                  <c:v>41.823630136986303</c:v>
                </c:pt>
                <c:pt idx="3">
                  <c:v>50.205011389521637</c:v>
                </c:pt>
                <c:pt idx="4">
                  <c:v>46.933962264150942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067776"/>
        <c:axId val="163069312"/>
      </c:barChart>
      <c:catAx>
        <c:axId val="163067776"/>
        <c:scaling>
          <c:orientation val="minMax"/>
        </c:scaling>
        <c:delete val="0"/>
        <c:axPos val="b"/>
        <c:majorTickMark val="out"/>
        <c:minorTickMark val="none"/>
        <c:tickLblPos val="nextTo"/>
        <c:crossAx val="163069312"/>
        <c:crosses val="autoZero"/>
        <c:auto val="1"/>
        <c:lblAlgn val="ctr"/>
        <c:lblOffset val="100"/>
        <c:noMultiLvlLbl val="0"/>
      </c:catAx>
      <c:valAx>
        <c:axId val="163069312"/>
        <c:scaling>
          <c:orientation val="minMax"/>
        </c:scaling>
        <c:delete val="0"/>
        <c:axPos val="l"/>
        <c:majorGridlines/>
        <c:numFmt formatCode="#,##0.0" sourceLinked="1"/>
        <c:majorTickMark val="out"/>
        <c:minorTickMark val="none"/>
        <c:tickLblPos val="nextTo"/>
        <c:crossAx val="1630677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Student loans by State, Migrants: 2012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'ed programs'!$A$57</c:f>
              <c:strCache>
                <c:ptCount val="1"/>
                <c:pt idx="0">
                  <c:v>Student loans</c:v>
                </c:pt>
              </c:strCache>
            </c:strRef>
          </c:tx>
          <c:invertIfNegative val="0"/>
          <c:cat>
            <c:strRef>
              <c:f>'ed programs'!$B$56:$F$56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</c:v>
                </c:pt>
                <c:pt idx="3">
                  <c:v>Yap</c:v>
                </c:pt>
                <c:pt idx="4">
                  <c:v>Kos</c:v>
                </c:pt>
              </c:strCache>
            </c:strRef>
          </c:cat>
          <c:val>
            <c:numRef>
              <c:f>'ed programs'!$B$57:$F$57</c:f>
              <c:numCache>
                <c:formatCode>#,##0.0</c:formatCode>
                <c:ptCount val="5"/>
                <c:pt idx="0">
                  <c:v>6.3912990345838931</c:v>
                </c:pt>
                <c:pt idx="1">
                  <c:v>6.3392347230154193</c:v>
                </c:pt>
                <c:pt idx="2">
                  <c:v>5.1541182415361293</c:v>
                </c:pt>
                <c:pt idx="3">
                  <c:v>8.6823289070480083</c:v>
                </c:pt>
                <c:pt idx="4">
                  <c:v>3.9030955585464335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077120"/>
        <c:axId val="163087104"/>
      </c:barChart>
      <c:catAx>
        <c:axId val="163077120"/>
        <c:scaling>
          <c:orientation val="minMax"/>
        </c:scaling>
        <c:delete val="0"/>
        <c:axPos val="b"/>
        <c:majorTickMark val="out"/>
        <c:minorTickMark val="none"/>
        <c:tickLblPos val="nextTo"/>
        <c:crossAx val="163087104"/>
        <c:crosses val="autoZero"/>
        <c:auto val="1"/>
        <c:lblAlgn val="ctr"/>
        <c:lblOffset val="100"/>
        <c:noMultiLvlLbl val="0"/>
      </c:catAx>
      <c:valAx>
        <c:axId val="163087104"/>
        <c:scaling>
          <c:orientation val="minMax"/>
        </c:scaling>
        <c:delete val="0"/>
        <c:axPos val="l"/>
        <c:majorGridlines/>
        <c:numFmt formatCode="#,##0.0" sourceLinked="1"/>
        <c:majorTickMark val="out"/>
        <c:minorTickMark val="none"/>
        <c:tickLblPos val="nextTo"/>
        <c:crossAx val="1630771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Residence in 2007 by State, Migrants: 2012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'previous res'!$A$12</c:f>
              <c:strCache>
                <c:ptCount val="1"/>
                <c:pt idx="0">
                  <c:v>Lived this house 5 years ago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'previous res'!$B$11:$F$11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</c:v>
                </c:pt>
                <c:pt idx="3">
                  <c:v>Yap</c:v>
                </c:pt>
                <c:pt idx="4">
                  <c:v>Kos</c:v>
                </c:pt>
              </c:strCache>
            </c:strRef>
          </c:cat>
          <c:val>
            <c:numRef>
              <c:f>'previous res'!$B$12:$F$12</c:f>
              <c:numCache>
                <c:formatCode>#,##0.0</c:formatCode>
                <c:ptCount val="5"/>
                <c:pt idx="0">
                  <c:v>42.13317619328226</c:v>
                </c:pt>
                <c:pt idx="1">
                  <c:v>43.435673080645785</c:v>
                </c:pt>
                <c:pt idx="2">
                  <c:v>42.654566080544527</c:v>
                </c:pt>
                <c:pt idx="3">
                  <c:v>38.935306755788972</c:v>
                </c:pt>
                <c:pt idx="4">
                  <c:v>34.893617021276597</c:v>
                </c:pt>
              </c:numCache>
            </c:numRef>
          </c:val>
        </c:ser>
        <c:ser>
          <c:idx val="1"/>
          <c:order val="1"/>
          <c:tx>
            <c:strRef>
              <c:f>'previous res'!$A$13</c:f>
              <c:strCache>
                <c:ptCount val="1"/>
                <c:pt idx="0">
                  <c:v>Lived elsewhere 5 years ago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'previous res'!$B$11:$F$11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</c:v>
                </c:pt>
                <c:pt idx="3">
                  <c:v>Yap</c:v>
                </c:pt>
                <c:pt idx="4">
                  <c:v>Kos</c:v>
                </c:pt>
              </c:strCache>
            </c:strRef>
          </c:cat>
          <c:val>
            <c:numRef>
              <c:f>'previous res'!$B$13:$F$13</c:f>
              <c:numCache>
                <c:formatCode>#,##0.0</c:formatCode>
                <c:ptCount val="5"/>
                <c:pt idx="0">
                  <c:v>57.86682380671774</c:v>
                </c:pt>
                <c:pt idx="1">
                  <c:v>56.556583685005229</c:v>
                </c:pt>
                <c:pt idx="2">
                  <c:v>57.354887502363397</c:v>
                </c:pt>
                <c:pt idx="3">
                  <c:v>61.088565290045359</c:v>
                </c:pt>
                <c:pt idx="4">
                  <c:v>65.163120567375884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64419840"/>
        <c:axId val="164315136"/>
      </c:barChart>
      <c:catAx>
        <c:axId val="164419840"/>
        <c:scaling>
          <c:orientation val="minMax"/>
        </c:scaling>
        <c:delete val="0"/>
        <c:axPos val="b"/>
        <c:majorTickMark val="none"/>
        <c:minorTickMark val="none"/>
        <c:tickLblPos val="nextTo"/>
        <c:crossAx val="164315136"/>
        <c:crosses val="autoZero"/>
        <c:auto val="1"/>
        <c:lblAlgn val="ctr"/>
        <c:lblOffset val="100"/>
        <c:noMultiLvlLbl val="0"/>
      </c:catAx>
      <c:valAx>
        <c:axId val="164315136"/>
        <c:scaling>
          <c:orientation val="minMax"/>
          <c:max val="100"/>
        </c:scaling>
        <c:delete val="0"/>
        <c:axPos val="l"/>
        <c:majorGridlines/>
        <c:numFmt formatCode="#,##0.0" sourceLinked="1"/>
        <c:majorTickMark val="none"/>
        <c:minorTickMark val="none"/>
        <c:tickLblPos val="nextTo"/>
        <c:crossAx val="16441984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Sex Ratio by State, Migrants: 2012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'age,sex,marital'!$B$85</c:f>
              <c:strCache>
                <c:ptCount val="1"/>
                <c:pt idx="0">
                  <c:v>Total</c:v>
                </c:pt>
              </c:strCache>
            </c:strRef>
          </c:tx>
          <c:marker>
            <c:symbol val="none"/>
          </c:marker>
          <c:cat>
            <c:strRef>
              <c:f>'age,sex,marital'!$A$86:$A$101</c:f>
              <c:strCache>
                <c:ptCount val="16"/>
                <c:pt idx="0">
                  <c:v>0 - 4</c:v>
                </c:pt>
                <c:pt idx="1">
                  <c:v>5-9</c:v>
                </c:pt>
                <c:pt idx="2">
                  <c:v>10-14</c:v>
                </c:pt>
                <c:pt idx="3">
                  <c:v>15 - 19 </c:v>
                </c:pt>
                <c:pt idx="4">
                  <c:v>20 - 24 </c:v>
                </c:pt>
                <c:pt idx="5">
                  <c:v>25 - 29 </c:v>
                </c:pt>
                <c:pt idx="6">
                  <c:v>30 - 34 </c:v>
                </c:pt>
                <c:pt idx="7">
                  <c:v>35 - 39 </c:v>
                </c:pt>
                <c:pt idx="8">
                  <c:v>40 - 44 </c:v>
                </c:pt>
                <c:pt idx="9">
                  <c:v>45 - 49 </c:v>
                </c:pt>
                <c:pt idx="10">
                  <c:v>50 - 54 </c:v>
                </c:pt>
                <c:pt idx="11">
                  <c:v>55 - 59 </c:v>
                </c:pt>
                <c:pt idx="12">
                  <c:v>60 - 64 </c:v>
                </c:pt>
                <c:pt idx="13">
                  <c:v>65 - 69 </c:v>
                </c:pt>
                <c:pt idx="14">
                  <c:v>70 - 74 </c:v>
                </c:pt>
                <c:pt idx="15">
                  <c:v>75  and over</c:v>
                </c:pt>
              </c:strCache>
            </c:strRef>
          </c:cat>
          <c:val>
            <c:numRef>
              <c:f>'age,sex,marital'!$B$86:$B$101</c:f>
              <c:numCache>
                <c:formatCode>0.0</c:formatCode>
                <c:ptCount val="16"/>
                <c:pt idx="0">
                  <c:v>100</c:v>
                </c:pt>
                <c:pt idx="1">
                  <c:v>81.780415430267055</c:v>
                </c:pt>
                <c:pt idx="2">
                  <c:v>90.431974162293102</c:v>
                </c:pt>
                <c:pt idx="3">
                  <c:v>81.97293758184199</c:v>
                </c:pt>
                <c:pt idx="4">
                  <c:v>75.933075933075926</c:v>
                </c:pt>
                <c:pt idx="5">
                  <c:v>86.194167589516425</c:v>
                </c:pt>
                <c:pt idx="6">
                  <c:v>81.238681637088007</c:v>
                </c:pt>
                <c:pt idx="7">
                  <c:v>92.006459426725883</c:v>
                </c:pt>
                <c:pt idx="8">
                  <c:v>116.90140845070422</c:v>
                </c:pt>
                <c:pt idx="9">
                  <c:v>111.94174757281553</c:v>
                </c:pt>
                <c:pt idx="10">
                  <c:v>103.42384887839434</c:v>
                </c:pt>
                <c:pt idx="11">
                  <c:v>90.262172284644194</c:v>
                </c:pt>
                <c:pt idx="12">
                  <c:v>76.712328767123282</c:v>
                </c:pt>
                <c:pt idx="13">
                  <c:v>81.87919463087249</c:v>
                </c:pt>
                <c:pt idx="14">
                  <c:v>62.790697674418603</c:v>
                </c:pt>
                <c:pt idx="15">
                  <c:v>70.39473684210526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'age,sex,marital'!$C$85</c:f>
              <c:strCache>
                <c:ptCount val="1"/>
                <c:pt idx="0">
                  <c:v>Chuuk</c:v>
                </c:pt>
              </c:strCache>
            </c:strRef>
          </c:tx>
          <c:marker>
            <c:symbol val="none"/>
          </c:marker>
          <c:cat>
            <c:strRef>
              <c:f>'age,sex,marital'!$A$86:$A$101</c:f>
              <c:strCache>
                <c:ptCount val="16"/>
                <c:pt idx="0">
                  <c:v>0 - 4</c:v>
                </c:pt>
                <c:pt idx="1">
                  <c:v>5-9</c:v>
                </c:pt>
                <c:pt idx="2">
                  <c:v>10-14</c:v>
                </c:pt>
                <c:pt idx="3">
                  <c:v>15 - 19 </c:v>
                </c:pt>
                <c:pt idx="4">
                  <c:v>20 - 24 </c:v>
                </c:pt>
                <c:pt idx="5">
                  <c:v>25 - 29 </c:v>
                </c:pt>
                <c:pt idx="6">
                  <c:v>30 - 34 </c:v>
                </c:pt>
                <c:pt idx="7">
                  <c:v>35 - 39 </c:v>
                </c:pt>
                <c:pt idx="8">
                  <c:v>40 - 44 </c:v>
                </c:pt>
                <c:pt idx="9">
                  <c:v>45 - 49 </c:v>
                </c:pt>
                <c:pt idx="10">
                  <c:v>50 - 54 </c:v>
                </c:pt>
                <c:pt idx="11">
                  <c:v>55 - 59 </c:v>
                </c:pt>
                <c:pt idx="12">
                  <c:v>60 - 64 </c:v>
                </c:pt>
                <c:pt idx="13">
                  <c:v>65 - 69 </c:v>
                </c:pt>
                <c:pt idx="14">
                  <c:v>70 - 74 </c:v>
                </c:pt>
                <c:pt idx="15">
                  <c:v>75  and over</c:v>
                </c:pt>
              </c:strCache>
            </c:strRef>
          </c:cat>
          <c:val>
            <c:numRef>
              <c:f>'age,sex,marital'!$C$86:$C$101</c:f>
              <c:numCache>
                <c:formatCode>0.0</c:formatCode>
                <c:ptCount val="16"/>
                <c:pt idx="0">
                  <c:v>89.517014270032931</c:v>
                </c:pt>
                <c:pt idx="1">
                  <c:v>86.408268733850136</c:v>
                </c:pt>
                <c:pt idx="2">
                  <c:v>92.473118279569889</c:v>
                </c:pt>
                <c:pt idx="3">
                  <c:v>76.533523537803134</c:v>
                </c:pt>
                <c:pt idx="4">
                  <c:v>66.251556662515569</c:v>
                </c:pt>
                <c:pt idx="5">
                  <c:v>88.076692630317552</c:v>
                </c:pt>
                <c:pt idx="6">
                  <c:v>85.423100679431741</c:v>
                </c:pt>
                <c:pt idx="7">
                  <c:v>87.84</c:v>
                </c:pt>
                <c:pt idx="8">
                  <c:v>111.70984455958549</c:v>
                </c:pt>
                <c:pt idx="9">
                  <c:v>83.28025477707007</c:v>
                </c:pt>
                <c:pt idx="10">
                  <c:v>88.047808764940243</c:v>
                </c:pt>
                <c:pt idx="11">
                  <c:v>99.684542586750794</c:v>
                </c:pt>
                <c:pt idx="12">
                  <c:v>73.289902280130292</c:v>
                </c:pt>
                <c:pt idx="13">
                  <c:v>83.80952380952381</c:v>
                </c:pt>
                <c:pt idx="14">
                  <c:v>124.32432432432432</c:v>
                </c:pt>
                <c:pt idx="15">
                  <c:v>101.36986301369863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'age,sex,marital'!$D$85</c:f>
              <c:strCache>
                <c:ptCount val="1"/>
                <c:pt idx="0">
                  <c:v>Pohnpei</c:v>
                </c:pt>
              </c:strCache>
            </c:strRef>
          </c:tx>
          <c:marker>
            <c:symbol val="none"/>
          </c:marker>
          <c:cat>
            <c:strRef>
              <c:f>'age,sex,marital'!$A$86:$A$101</c:f>
              <c:strCache>
                <c:ptCount val="16"/>
                <c:pt idx="0">
                  <c:v>0 - 4</c:v>
                </c:pt>
                <c:pt idx="1">
                  <c:v>5-9</c:v>
                </c:pt>
                <c:pt idx="2">
                  <c:v>10-14</c:v>
                </c:pt>
                <c:pt idx="3">
                  <c:v>15 - 19 </c:v>
                </c:pt>
                <c:pt idx="4">
                  <c:v>20 - 24 </c:v>
                </c:pt>
                <c:pt idx="5">
                  <c:v>25 - 29 </c:v>
                </c:pt>
                <c:pt idx="6">
                  <c:v>30 - 34 </c:v>
                </c:pt>
                <c:pt idx="7">
                  <c:v>35 - 39 </c:v>
                </c:pt>
                <c:pt idx="8">
                  <c:v>40 - 44 </c:v>
                </c:pt>
                <c:pt idx="9">
                  <c:v>45 - 49 </c:v>
                </c:pt>
                <c:pt idx="10">
                  <c:v>50 - 54 </c:v>
                </c:pt>
                <c:pt idx="11">
                  <c:v>55 - 59 </c:v>
                </c:pt>
                <c:pt idx="12">
                  <c:v>60 - 64 </c:v>
                </c:pt>
                <c:pt idx="13">
                  <c:v>65 - 69 </c:v>
                </c:pt>
                <c:pt idx="14">
                  <c:v>70 - 74 </c:v>
                </c:pt>
                <c:pt idx="15">
                  <c:v>75  and over</c:v>
                </c:pt>
              </c:strCache>
            </c:strRef>
          </c:cat>
          <c:val>
            <c:numRef>
              <c:f>'age,sex,marital'!$D$86:$D$101</c:f>
              <c:numCache>
                <c:formatCode>0.0</c:formatCode>
                <c:ptCount val="16"/>
                <c:pt idx="0">
                  <c:v>119.3490054249548</c:v>
                </c:pt>
                <c:pt idx="1">
                  <c:v>63.832487309644669</c:v>
                </c:pt>
                <c:pt idx="2">
                  <c:v>107.40072202166066</c:v>
                </c:pt>
                <c:pt idx="3">
                  <c:v>90.500863557858381</c:v>
                </c:pt>
                <c:pt idx="4">
                  <c:v>97.155361050328224</c:v>
                </c:pt>
                <c:pt idx="5">
                  <c:v>89.375</c:v>
                </c:pt>
                <c:pt idx="6">
                  <c:v>79.61696306429549</c:v>
                </c:pt>
                <c:pt idx="7">
                  <c:v>95.939849624060145</c:v>
                </c:pt>
                <c:pt idx="8">
                  <c:v>115.74279379157429</c:v>
                </c:pt>
                <c:pt idx="9">
                  <c:v>115.84158415841584</c:v>
                </c:pt>
                <c:pt idx="10">
                  <c:v>97.969543147208128</c:v>
                </c:pt>
                <c:pt idx="11">
                  <c:v>90.4</c:v>
                </c:pt>
                <c:pt idx="12">
                  <c:v>116.25</c:v>
                </c:pt>
                <c:pt idx="13">
                  <c:v>118.18181818181819</c:v>
                </c:pt>
                <c:pt idx="14">
                  <c:v>32.075471698113205</c:v>
                </c:pt>
                <c:pt idx="15">
                  <c:v>64.86486486486487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'age,sex,marital'!$E$85</c:f>
              <c:strCache>
                <c:ptCount val="1"/>
                <c:pt idx="0">
                  <c:v>Yap</c:v>
                </c:pt>
              </c:strCache>
            </c:strRef>
          </c:tx>
          <c:marker>
            <c:symbol val="none"/>
          </c:marker>
          <c:cat>
            <c:strRef>
              <c:f>'age,sex,marital'!$A$86:$A$101</c:f>
              <c:strCache>
                <c:ptCount val="16"/>
                <c:pt idx="0">
                  <c:v>0 - 4</c:v>
                </c:pt>
                <c:pt idx="1">
                  <c:v>5-9</c:v>
                </c:pt>
                <c:pt idx="2">
                  <c:v>10-14</c:v>
                </c:pt>
                <c:pt idx="3">
                  <c:v>15 - 19 </c:v>
                </c:pt>
                <c:pt idx="4">
                  <c:v>20 - 24 </c:v>
                </c:pt>
                <c:pt idx="5">
                  <c:v>25 - 29 </c:v>
                </c:pt>
                <c:pt idx="6">
                  <c:v>30 - 34 </c:v>
                </c:pt>
                <c:pt idx="7">
                  <c:v>35 - 39 </c:v>
                </c:pt>
                <c:pt idx="8">
                  <c:v>40 - 44 </c:v>
                </c:pt>
                <c:pt idx="9">
                  <c:v>45 - 49 </c:v>
                </c:pt>
                <c:pt idx="10">
                  <c:v>50 - 54 </c:v>
                </c:pt>
                <c:pt idx="11">
                  <c:v>55 - 59 </c:v>
                </c:pt>
                <c:pt idx="12">
                  <c:v>60 - 64 </c:v>
                </c:pt>
                <c:pt idx="13">
                  <c:v>65 - 69 </c:v>
                </c:pt>
                <c:pt idx="14">
                  <c:v>70 - 74 </c:v>
                </c:pt>
                <c:pt idx="15">
                  <c:v>75  and over</c:v>
                </c:pt>
              </c:strCache>
            </c:strRef>
          </c:cat>
          <c:val>
            <c:numRef>
              <c:f>'age,sex,marital'!$E$86:$E$101</c:f>
              <c:numCache>
                <c:formatCode>0.0</c:formatCode>
                <c:ptCount val="16"/>
                <c:pt idx="0">
                  <c:v>84.39716312056737</c:v>
                </c:pt>
                <c:pt idx="1">
                  <c:v>131.14035087719299</c:v>
                </c:pt>
                <c:pt idx="2">
                  <c:v>50.239234449760765</c:v>
                </c:pt>
                <c:pt idx="3">
                  <c:v>54.040404040404042</c:v>
                </c:pt>
                <c:pt idx="4">
                  <c:v>100.57142857142857</c:v>
                </c:pt>
                <c:pt idx="5">
                  <c:v>123.17880794701986</c:v>
                </c:pt>
                <c:pt idx="6">
                  <c:v>76.59574468085107</c:v>
                </c:pt>
                <c:pt idx="7">
                  <c:v>80.204778156996582</c:v>
                </c:pt>
                <c:pt idx="8">
                  <c:v>116.99346405228758</c:v>
                </c:pt>
                <c:pt idx="9">
                  <c:v>150</c:v>
                </c:pt>
                <c:pt idx="10">
                  <c:v>149.51456310679612</c:v>
                </c:pt>
                <c:pt idx="11">
                  <c:v>150</c:v>
                </c:pt>
                <c:pt idx="12">
                  <c:v>7.8947368421052628</c:v>
                </c:pt>
                <c:pt idx="13">
                  <c:v>66.666666666666671</c:v>
                </c:pt>
                <c:pt idx="14">
                  <c:v>5.4054054054054053</c:v>
                </c:pt>
                <c:pt idx="15">
                  <c:v>19.512195121951219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'age,sex,marital'!$F$85</c:f>
              <c:strCache>
                <c:ptCount val="1"/>
                <c:pt idx="0">
                  <c:v>Kosrae</c:v>
                </c:pt>
              </c:strCache>
            </c:strRef>
          </c:tx>
          <c:marker>
            <c:symbol val="none"/>
          </c:marker>
          <c:cat>
            <c:strRef>
              <c:f>'age,sex,marital'!$A$86:$A$101</c:f>
              <c:strCache>
                <c:ptCount val="16"/>
                <c:pt idx="0">
                  <c:v>0 - 4</c:v>
                </c:pt>
                <c:pt idx="1">
                  <c:v>5-9</c:v>
                </c:pt>
                <c:pt idx="2">
                  <c:v>10-14</c:v>
                </c:pt>
                <c:pt idx="3">
                  <c:v>15 - 19 </c:v>
                </c:pt>
                <c:pt idx="4">
                  <c:v>20 - 24 </c:v>
                </c:pt>
                <c:pt idx="5">
                  <c:v>25 - 29 </c:v>
                </c:pt>
                <c:pt idx="6">
                  <c:v>30 - 34 </c:v>
                </c:pt>
                <c:pt idx="7">
                  <c:v>35 - 39 </c:v>
                </c:pt>
                <c:pt idx="8">
                  <c:v>40 - 44 </c:v>
                </c:pt>
                <c:pt idx="9">
                  <c:v>45 - 49 </c:v>
                </c:pt>
                <c:pt idx="10">
                  <c:v>50 - 54 </c:v>
                </c:pt>
                <c:pt idx="11">
                  <c:v>55 - 59 </c:v>
                </c:pt>
                <c:pt idx="12">
                  <c:v>60 - 64 </c:v>
                </c:pt>
                <c:pt idx="13">
                  <c:v>65 - 69 </c:v>
                </c:pt>
                <c:pt idx="14">
                  <c:v>70 - 74 </c:v>
                </c:pt>
                <c:pt idx="15">
                  <c:v>75  and over</c:v>
                </c:pt>
              </c:strCache>
            </c:strRef>
          </c:cat>
          <c:val>
            <c:numRef>
              <c:f>'age,sex,marital'!$F$86:$F$101</c:f>
              <c:numCache>
                <c:formatCode>0.0</c:formatCode>
                <c:ptCount val="16"/>
                <c:pt idx="0">
                  <c:v>160.36866359447004</c:v>
                </c:pt>
                <c:pt idx="1">
                  <c:v>67.780429594272078</c:v>
                </c:pt>
                <c:pt idx="2">
                  <c:v>73.214285714285708</c:v>
                </c:pt>
                <c:pt idx="3">
                  <c:v>155.35714285714286</c:v>
                </c:pt>
                <c:pt idx="4">
                  <c:v>93.478260869565219</c:v>
                </c:pt>
                <c:pt idx="5">
                  <c:v>24.324324324324323</c:v>
                </c:pt>
                <c:pt idx="6">
                  <c:v>56.81818181818182</c:v>
                </c:pt>
                <c:pt idx="7">
                  <c:v>113.28413284132841</c:v>
                </c:pt>
                <c:pt idx="8">
                  <c:v>159.70149253731344</c:v>
                </c:pt>
                <c:pt idx="9">
                  <c:v>185.36585365853659</c:v>
                </c:pt>
                <c:pt idx="10">
                  <c:v>187.2340425531915</c:v>
                </c:pt>
                <c:pt idx="11">
                  <c:v>14.516129032258064</c:v>
                </c:pt>
                <c:pt idx="12">
                  <c:v>125</c:v>
                </c:pt>
                <c:pt idx="13">
                  <c:v>0</c:v>
                </c:pt>
                <c:pt idx="14">
                  <c:v>93.333333333333329</c:v>
                </c:pt>
                <c:pt idx="1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305216"/>
        <c:axId val="151307008"/>
      </c:lineChart>
      <c:catAx>
        <c:axId val="151305216"/>
        <c:scaling>
          <c:orientation val="minMax"/>
        </c:scaling>
        <c:delete val="0"/>
        <c:axPos val="b"/>
        <c:majorTickMark val="none"/>
        <c:minorTickMark val="none"/>
        <c:tickLblPos val="nextTo"/>
        <c:crossAx val="151307008"/>
        <c:crosses val="autoZero"/>
        <c:auto val="1"/>
        <c:lblAlgn val="ctr"/>
        <c:lblOffset val="100"/>
        <c:noMultiLvlLbl val="0"/>
      </c:catAx>
      <c:valAx>
        <c:axId val="151307008"/>
        <c:scaling>
          <c:orientation val="minMax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513052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Residence in 2007 by State, Migrants: 2012</a:t>
            </a:r>
          </a:p>
        </c:rich>
      </c:tx>
      <c:overlay val="0"/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'previous res'!$A$8</c:f>
              <c:strCache>
                <c:ptCount val="1"/>
                <c:pt idx="0">
                  <c:v>Lived this house 5 years ago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'previous res'!$B$7:$F$7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</c:v>
                </c:pt>
                <c:pt idx="3">
                  <c:v>Yap</c:v>
                </c:pt>
                <c:pt idx="4">
                  <c:v>Kos</c:v>
                </c:pt>
              </c:strCache>
            </c:strRef>
          </c:cat>
          <c:val>
            <c:numRef>
              <c:f>'previous res'!$B$8:$F$8</c:f>
              <c:numCache>
                <c:formatCode>#,##0</c:formatCode>
                <c:ptCount val="5"/>
                <c:pt idx="0">
                  <c:v>18590</c:v>
                </c:pt>
                <c:pt idx="1">
                  <c:v>11219</c:v>
                </c:pt>
                <c:pt idx="2">
                  <c:v>4512</c:v>
                </c:pt>
                <c:pt idx="3">
                  <c:v>1631</c:v>
                </c:pt>
                <c:pt idx="4">
                  <c:v>1230</c:v>
                </c:pt>
              </c:numCache>
            </c:numRef>
          </c:val>
        </c:ser>
        <c:ser>
          <c:idx val="1"/>
          <c:order val="1"/>
          <c:tx>
            <c:strRef>
              <c:f>'previous res'!$A$9</c:f>
              <c:strCache>
                <c:ptCount val="1"/>
                <c:pt idx="0">
                  <c:v>Lived elsewhere 5 years ago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'previous res'!$B$7:$F$7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</c:v>
                </c:pt>
                <c:pt idx="3">
                  <c:v>Yap</c:v>
                </c:pt>
                <c:pt idx="4">
                  <c:v>Kos</c:v>
                </c:pt>
              </c:strCache>
            </c:strRef>
          </c:cat>
          <c:val>
            <c:numRef>
              <c:f>'previous res'!$B$9:$F$9</c:f>
              <c:numCache>
                <c:formatCode>#,##0</c:formatCode>
                <c:ptCount val="5"/>
                <c:pt idx="0">
                  <c:v>25532</c:v>
                </c:pt>
                <c:pt idx="1">
                  <c:v>14608</c:v>
                </c:pt>
                <c:pt idx="2">
                  <c:v>6067</c:v>
                </c:pt>
                <c:pt idx="3">
                  <c:v>2559</c:v>
                </c:pt>
                <c:pt idx="4">
                  <c:v>2297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64333056"/>
        <c:axId val="164334592"/>
      </c:barChart>
      <c:catAx>
        <c:axId val="164333056"/>
        <c:scaling>
          <c:orientation val="minMax"/>
        </c:scaling>
        <c:delete val="0"/>
        <c:axPos val="b"/>
        <c:majorTickMark val="none"/>
        <c:minorTickMark val="none"/>
        <c:tickLblPos val="nextTo"/>
        <c:crossAx val="164334592"/>
        <c:crosses val="autoZero"/>
        <c:auto val="1"/>
        <c:lblAlgn val="ctr"/>
        <c:lblOffset val="100"/>
        <c:noMultiLvlLbl val="0"/>
      </c:catAx>
      <c:valAx>
        <c:axId val="164334592"/>
        <c:scaling>
          <c:orientation val="minMax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crossAx val="16433305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Place of Residence in 2007, Migrants: 2012</a:t>
            </a:r>
          </a:p>
        </c:rich>
      </c:tx>
      <c:overlay val="0"/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'previous res'!$A$67</c:f>
              <c:strCache>
                <c:ptCount val="1"/>
                <c:pt idx="0">
                  <c:v>This house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'previous res'!$B$66:$F$66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</c:v>
                </c:pt>
                <c:pt idx="3">
                  <c:v>Yap</c:v>
                </c:pt>
                <c:pt idx="4">
                  <c:v>Kos</c:v>
                </c:pt>
              </c:strCache>
            </c:strRef>
          </c:cat>
          <c:val>
            <c:numRef>
              <c:f>'previous res'!$B$67:$F$67</c:f>
              <c:numCache>
                <c:formatCode>#,##0</c:formatCode>
                <c:ptCount val="5"/>
                <c:pt idx="0">
                  <c:v>18590</c:v>
                </c:pt>
                <c:pt idx="1">
                  <c:v>11219</c:v>
                </c:pt>
                <c:pt idx="2">
                  <c:v>4512</c:v>
                </c:pt>
                <c:pt idx="3">
                  <c:v>1631</c:v>
                </c:pt>
                <c:pt idx="4">
                  <c:v>1230</c:v>
                </c:pt>
              </c:numCache>
            </c:numRef>
          </c:val>
        </c:ser>
        <c:ser>
          <c:idx val="1"/>
          <c:order val="1"/>
          <c:tx>
            <c:strRef>
              <c:f>'previous res'!$A$68</c:f>
              <c:strCache>
                <c:ptCount val="1"/>
                <c:pt idx="0">
                  <c:v>FSM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'previous res'!$B$66:$F$66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</c:v>
                </c:pt>
                <c:pt idx="3">
                  <c:v>Yap</c:v>
                </c:pt>
                <c:pt idx="4">
                  <c:v>Kos</c:v>
                </c:pt>
              </c:strCache>
            </c:strRef>
          </c:cat>
          <c:val>
            <c:numRef>
              <c:f>'previous res'!$B$68:$F$68</c:f>
              <c:numCache>
                <c:formatCode>#,##0</c:formatCode>
                <c:ptCount val="5"/>
                <c:pt idx="0">
                  <c:v>7244</c:v>
                </c:pt>
                <c:pt idx="1">
                  <c:v>4422</c:v>
                </c:pt>
                <c:pt idx="2">
                  <c:v>1722</c:v>
                </c:pt>
                <c:pt idx="3">
                  <c:v>486</c:v>
                </c:pt>
                <c:pt idx="4">
                  <c:v>610</c:v>
                </c:pt>
              </c:numCache>
            </c:numRef>
          </c:val>
        </c:ser>
        <c:ser>
          <c:idx val="2"/>
          <c:order val="2"/>
          <c:tx>
            <c:strRef>
              <c:f>'previous res'!$A$69</c:f>
              <c:strCache>
                <c:ptCount val="1"/>
                <c:pt idx="0">
                  <c:v>CNMI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'previous res'!$B$66:$F$66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</c:v>
                </c:pt>
                <c:pt idx="3">
                  <c:v>Yap</c:v>
                </c:pt>
                <c:pt idx="4">
                  <c:v>Kos</c:v>
                </c:pt>
              </c:strCache>
            </c:strRef>
          </c:cat>
          <c:val>
            <c:numRef>
              <c:f>'previous res'!$B$69:$F$69</c:f>
              <c:numCache>
                <c:formatCode>#,##0</c:formatCode>
                <c:ptCount val="5"/>
                <c:pt idx="0">
                  <c:v>1748</c:v>
                </c:pt>
                <c:pt idx="1">
                  <c:v>934</c:v>
                </c:pt>
                <c:pt idx="2">
                  <c:v>510</c:v>
                </c:pt>
                <c:pt idx="3">
                  <c:v>200</c:v>
                </c:pt>
                <c:pt idx="4">
                  <c:v>102</c:v>
                </c:pt>
              </c:numCache>
            </c:numRef>
          </c:val>
        </c:ser>
        <c:ser>
          <c:idx val="3"/>
          <c:order val="3"/>
          <c:tx>
            <c:strRef>
              <c:f>'previous res'!$A$70</c:f>
              <c:strCache>
                <c:ptCount val="1"/>
                <c:pt idx="0">
                  <c:v>Guam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'previous res'!$B$66:$F$66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</c:v>
                </c:pt>
                <c:pt idx="3">
                  <c:v>Yap</c:v>
                </c:pt>
                <c:pt idx="4">
                  <c:v>Kos</c:v>
                </c:pt>
              </c:strCache>
            </c:strRef>
          </c:cat>
          <c:val>
            <c:numRef>
              <c:f>'previous res'!$B$70:$F$70</c:f>
              <c:numCache>
                <c:formatCode>#,##0</c:formatCode>
                <c:ptCount val="5"/>
                <c:pt idx="0">
                  <c:v>4610</c:v>
                </c:pt>
                <c:pt idx="1">
                  <c:v>3601</c:v>
                </c:pt>
                <c:pt idx="2">
                  <c:v>619</c:v>
                </c:pt>
                <c:pt idx="3">
                  <c:v>359</c:v>
                </c:pt>
                <c:pt idx="4">
                  <c:v>31</c:v>
                </c:pt>
              </c:numCache>
            </c:numRef>
          </c:val>
        </c:ser>
        <c:ser>
          <c:idx val="4"/>
          <c:order val="4"/>
          <c:tx>
            <c:strRef>
              <c:f>'previous res'!$A$71</c:f>
              <c:strCache>
                <c:ptCount val="1"/>
                <c:pt idx="0">
                  <c:v>Hawaii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'previous res'!$B$66:$F$66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</c:v>
                </c:pt>
                <c:pt idx="3">
                  <c:v>Yap</c:v>
                </c:pt>
                <c:pt idx="4">
                  <c:v>Kos</c:v>
                </c:pt>
              </c:strCache>
            </c:strRef>
          </c:cat>
          <c:val>
            <c:numRef>
              <c:f>'previous res'!$B$71:$F$71</c:f>
              <c:numCache>
                <c:formatCode>#,##0</c:formatCode>
                <c:ptCount val="5"/>
                <c:pt idx="0">
                  <c:v>3363</c:v>
                </c:pt>
                <c:pt idx="1">
                  <c:v>1862</c:v>
                </c:pt>
                <c:pt idx="2">
                  <c:v>685</c:v>
                </c:pt>
                <c:pt idx="3">
                  <c:v>157</c:v>
                </c:pt>
                <c:pt idx="4">
                  <c:v>660</c:v>
                </c:pt>
              </c:numCache>
            </c:numRef>
          </c:val>
        </c:ser>
        <c:ser>
          <c:idx val="5"/>
          <c:order val="5"/>
          <c:tx>
            <c:strRef>
              <c:f>'previous res'!$A$72</c:f>
              <c:strCache>
                <c:ptCount val="1"/>
                <c:pt idx="0">
                  <c:v>US Mainland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'previous res'!$B$66:$F$66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</c:v>
                </c:pt>
                <c:pt idx="3">
                  <c:v>Yap</c:v>
                </c:pt>
                <c:pt idx="4">
                  <c:v>Kos</c:v>
                </c:pt>
              </c:strCache>
            </c:strRef>
          </c:cat>
          <c:val>
            <c:numRef>
              <c:f>'previous res'!$B$72:$F$72</c:f>
              <c:numCache>
                <c:formatCode>#,##0</c:formatCode>
                <c:ptCount val="5"/>
                <c:pt idx="0">
                  <c:v>8325</c:v>
                </c:pt>
                <c:pt idx="1">
                  <c:v>3722</c:v>
                </c:pt>
                <c:pt idx="2">
                  <c:v>2461</c:v>
                </c:pt>
                <c:pt idx="3">
                  <c:v>1248</c:v>
                </c:pt>
                <c:pt idx="4">
                  <c:v>893</c:v>
                </c:pt>
              </c:numCache>
            </c:numRef>
          </c:val>
        </c:ser>
        <c:ser>
          <c:idx val="6"/>
          <c:order val="6"/>
          <c:tx>
            <c:strRef>
              <c:f>'previous res'!$A$73</c:f>
              <c:strCache>
                <c:ptCount val="1"/>
                <c:pt idx="0">
                  <c:v>Elsewhere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'previous res'!$B$66:$F$66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</c:v>
                </c:pt>
                <c:pt idx="3">
                  <c:v>Yap</c:v>
                </c:pt>
                <c:pt idx="4">
                  <c:v>Kos</c:v>
                </c:pt>
              </c:strCache>
            </c:strRef>
          </c:cat>
          <c:val>
            <c:numRef>
              <c:f>'previous res'!$B$73:$F$73</c:f>
              <c:numCache>
                <c:formatCode>#,##0</c:formatCode>
                <c:ptCount val="5"/>
                <c:pt idx="0">
                  <c:v>1817</c:v>
                </c:pt>
                <c:pt idx="1">
                  <c:v>802</c:v>
                </c:pt>
                <c:pt idx="2">
                  <c:v>441</c:v>
                </c:pt>
                <c:pt idx="3">
                  <c:v>169</c:v>
                </c:pt>
                <c:pt idx="4">
                  <c:v>405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64555392"/>
        <c:axId val="165155200"/>
      </c:barChart>
      <c:catAx>
        <c:axId val="164555392"/>
        <c:scaling>
          <c:orientation val="minMax"/>
        </c:scaling>
        <c:delete val="0"/>
        <c:axPos val="b"/>
        <c:majorTickMark val="none"/>
        <c:minorTickMark val="none"/>
        <c:tickLblPos val="nextTo"/>
        <c:crossAx val="165155200"/>
        <c:crosses val="autoZero"/>
        <c:auto val="1"/>
        <c:lblAlgn val="ctr"/>
        <c:lblOffset val="100"/>
        <c:noMultiLvlLbl val="0"/>
      </c:catAx>
      <c:valAx>
        <c:axId val="165155200"/>
        <c:scaling>
          <c:orientation val="minMax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crossAx val="16455539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Percentage Living in Home State in 2007, Migrants: 2012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'previous res'!$G$53:$G$56</c:f>
              <c:strCache>
                <c:ptCount val="4"/>
                <c:pt idx="0">
                  <c:v>Chuuk</c:v>
                </c:pt>
                <c:pt idx="1">
                  <c:v>Pohnpei</c:v>
                </c:pt>
                <c:pt idx="2">
                  <c:v>Yap</c:v>
                </c:pt>
                <c:pt idx="3">
                  <c:v>Kosrae</c:v>
                </c:pt>
              </c:strCache>
            </c:strRef>
          </c:cat>
          <c:val>
            <c:numRef>
              <c:f>'previous res'!$H$53:$H$56</c:f>
              <c:numCache>
                <c:formatCode>0.0</c:formatCode>
                <c:ptCount val="4"/>
                <c:pt idx="0">
                  <c:v>14.746630524809879</c:v>
                </c:pt>
                <c:pt idx="1">
                  <c:v>13.315068493150685</c:v>
                </c:pt>
                <c:pt idx="2">
                  <c:v>6.2823529411764705</c:v>
                </c:pt>
                <c:pt idx="3">
                  <c:v>11.142203001780718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65180160"/>
        <c:axId val="165181696"/>
      </c:barChart>
      <c:catAx>
        <c:axId val="165180160"/>
        <c:scaling>
          <c:orientation val="minMax"/>
        </c:scaling>
        <c:delete val="0"/>
        <c:axPos val="b"/>
        <c:majorTickMark val="none"/>
        <c:minorTickMark val="none"/>
        <c:tickLblPos val="nextTo"/>
        <c:crossAx val="165181696"/>
        <c:crosses val="autoZero"/>
        <c:auto val="1"/>
        <c:lblAlgn val="ctr"/>
        <c:lblOffset val="100"/>
        <c:noMultiLvlLbl val="0"/>
      </c:catAx>
      <c:valAx>
        <c:axId val="165181696"/>
        <c:scaling>
          <c:orientation val="minMax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spPr>
          <a:ln w="9525">
            <a:noFill/>
          </a:ln>
        </c:spPr>
        <c:crossAx val="1651801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Percent</a:t>
            </a:r>
            <a:r>
              <a:rPr lang="en-US" baseline="0"/>
              <a:t> </a:t>
            </a:r>
            <a:r>
              <a:rPr lang="en-US"/>
              <a:t>Speaking only English at home</a:t>
            </a:r>
            <a:r>
              <a:rPr lang="en-US" baseline="0"/>
              <a:t> by State, Migrants: 2012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Language!$A$10</c:f>
              <c:strCache>
                <c:ptCount val="1"/>
                <c:pt idx="0">
                  <c:v>Speak only Engliah at home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Language!$B$9:$F$9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Language!$B$10:$F$10</c:f>
              <c:numCache>
                <c:formatCode>#,##0.0</c:formatCode>
                <c:ptCount val="5"/>
                <c:pt idx="0">
                  <c:v>23.60336875877281</c:v>
                </c:pt>
                <c:pt idx="1">
                  <c:v>21.693248181414567</c:v>
                </c:pt>
                <c:pt idx="2">
                  <c:v>24.26632739609839</c:v>
                </c:pt>
                <c:pt idx="3">
                  <c:v>31.783439490445861</c:v>
                </c:pt>
                <c:pt idx="4">
                  <c:v>25.965770171149146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863744"/>
        <c:axId val="163115392"/>
      </c:barChart>
      <c:catAx>
        <c:axId val="162863744"/>
        <c:scaling>
          <c:orientation val="minMax"/>
        </c:scaling>
        <c:delete val="0"/>
        <c:axPos val="b"/>
        <c:majorTickMark val="out"/>
        <c:minorTickMark val="none"/>
        <c:tickLblPos val="nextTo"/>
        <c:crossAx val="163115392"/>
        <c:crosses val="autoZero"/>
        <c:auto val="1"/>
        <c:lblAlgn val="ctr"/>
        <c:lblOffset val="100"/>
        <c:noMultiLvlLbl val="0"/>
      </c:catAx>
      <c:valAx>
        <c:axId val="163115392"/>
        <c:scaling>
          <c:orientation val="minMax"/>
        </c:scaling>
        <c:delete val="0"/>
        <c:axPos val="l"/>
        <c:majorGridlines/>
        <c:numFmt formatCode="#,##0.0" sourceLinked="1"/>
        <c:majorTickMark val="out"/>
        <c:minorTickMark val="none"/>
        <c:tickLblPos val="nextTo"/>
        <c:crossAx val="1628637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Frequency of English Language Use by State, Migrants: 2012</a:t>
            </a:r>
          </a:p>
        </c:rich>
      </c:tx>
      <c:overlay val="0"/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Language!$A$38</c:f>
              <c:strCache>
                <c:ptCount val="1"/>
                <c:pt idx="0">
                  <c:v>Speaks other language more than English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Language!$B$37:$F$37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Language!$B$38:$F$38</c:f>
              <c:numCache>
                <c:formatCode>0.0</c:formatCode>
                <c:ptCount val="5"/>
                <c:pt idx="0">
                  <c:v>43.701934433974643</c:v>
                </c:pt>
                <c:pt idx="1">
                  <c:v>56.286798377600419</c:v>
                </c:pt>
                <c:pt idx="2">
                  <c:v>27.360286706238099</c:v>
                </c:pt>
                <c:pt idx="3">
                  <c:v>29.567382508558978</c:v>
                </c:pt>
                <c:pt idx="4">
                  <c:v>11.525759577278732</c:v>
                </c:pt>
              </c:numCache>
            </c:numRef>
          </c:val>
        </c:ser>
        <c:ser>
          <c:idx val="1"/>
          <c:order val="1"/>
          <c:tx>
            <c:strRef>
              <c:f>Language!$A$39</c:f>
              <c:strCache>
                <c:ptCount val="1"/>
                <c:pt idx="0">
                  <c:v>Both languages equally often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Language!$B$37:$F$37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Language!$B$39:$F$39</c:f>
              <c:numCache>
                <c:formatCode>0.0</c:formatCode>
                <c:ptCount val="5"/>
                <c:pt idx="0">
                  <c:v>42.964382267251111</c:v>
                </c:pt>
                <c:pt idx="1">
                  <c:v>30.184482533036764</c:v>
                </c:pt>
                <c:pt idx="2">
                  <c:v>62.51539926083548</c:v>
                </c:pt>
                <c:pt idx="3">
                  <c:v>46.187363834422655</c:v>
                </c:pt>
                <c:pt idx="4">
                  <c:v>78.698811096433289</c:v>
                </c:pt>
              </c:numCache>
            </c:numRef>
          </c:val>
        </c:ser>
        <c:ser>
          <c:idx val="2"/>
          <c:order val="2"/>
          <c:tx>
            <c:strRef>
              <c:f>Language!$A$40</c:f>
              <c:strCache>
                <c:ptCount val="1"/>
                <c:pt idx="0">
                  <c:v>Other language less than English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Language!$B$37:$F$37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Language!$B$40:$F$40</c:f>
              <c:numCache>
                <c:formatCode>0.0</c:formatCode>
                <c:ptCount val="5"/>
                <c:pt idx="0">
                  <c:v>10.740439381611067</c:v>
                </c:pt>
                <c:pt idx="1">
                  <c:v>10.715687557241921</c:v>
                </c:pt>
                <c:pt idx="2">
                  <c:v>6.6748796057789228</c:v>
                </c:pt>
                <c:pt idx="3">
                  <c:v>23.840647370059134</c:v>
                </c:pt>
                <c:pt idx="4">
                  <c:v>9.0158520475561428</c:v>
                </c:pt>
              </c:numCache>
            </c:numRef>
          </c:val>
        </c:ser>
        <c:ser>
          <c:idx val="3"/>
          <c:order val="3"/>
          <c:tx>
            <c:strRef>
              <c:f>Language!$A$41</c:f>
              <c:strCache>
                <c:ptCount val="1"/>
                <c:pt idx="0">
                  <c:v>Doesn't speak English</c:v>
                </c:pt>
              </c:strCache>
            </c:strRef>
          </c:tx>
          <c:invertIfNegative val="0"/>
          <c:cat>
            <c:strRef>
              <c:f>Language!$B$37:$F$37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Language!$B$41:$F$41</c:f>
              <c:numCache>
                <c:formatCode>0.0</c:formatCode>
                <c:ptCount val="5"/>
                <c:pt idx="0">
                  <c:v>2.5906191763563347</c:v>
                </c:pt>
                <c:pt idx="1">
                  <c:v>2.8086702429238084</c:v>
                </c:pt>
                <c:pt idx="2">
                  <c:v>3.4606338895733004</c:v>
                </c:pt>
                <c:pt idx="3">
                  <c:v>0.3734827264239029</c:v>
                </c:pt>
                <c:pt idx="4">
                  <c:v>0.75957727873183623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65211520"/>
        <c:axId val="164693120"/>
      </c:barChart>
      <c:catAx>
        <c:axId val="165211520"/>
        <c:scaling>
          <c:orientation val="minMax"/>
        </c:scaling>
        <c:delete val="0"/>
        <c:axPos val="b"/>
        <c:majorTickMark val="none"/>
        <c:minorTickMark val="none"/>
        <c:tickLblPos val="nextTo"/>
        <c:crossAx val="164693120"/>
        <c:crosses val="autoZero"/>
        <c:auto val="1"/>
        <c:lblAlgn val="ctr"/>
        <c:lblOffset val="100"/>
        <c:noMultiLvlLbl val="0"/>
      </c:catAx>
      <c:valAx>
        <c:axId val="164693120"/>
        <c:scaling>
          <c:orientation val="minMax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crossAx val="1652115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Speaks language of State at Home by State, Migrants: 2012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Language!$A$22</c:f>
              <c:strCache>
                <c:ptCount val="1"/>
                <c:pt idx="0">
                  <c:v>Speaks language of State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Language!$B$21:$E$21</c:f>
              <c:strCache>
                <c:ptCount val="4"/>
                <c:pt idx="0">
                  <c:v>Chuuk</c:v>
                </c:pt>
                <c:pt idx="1">
                  <c:v>Pohnpei</c:v>
                </c:pt>
                <c:pt idx="2">
                  <c:v>Yap</c:v>
                </c:pt>
                <c:pt idx="3">
                  <c:v>Kosrae</c:v>
                </c:pt>
              </c:strCache>
            </c:strRef>
          </c:cat>
          <c:val>
            <c:numRef>
              <c:f>Language!$B$22:$E$22</c:f>
              <c:numCache>
                <c:formatCode>#,##0.0</c:formatCode>
                <c:ptCount val="4"/>
                <c:pt idx="0">
                  <c:v>73.853352003005355</c:v>
                </c:pt>
                <c:pt idx="1">
                  <c:v>69.05852417302799</c:v>
                </c:pt>
                <c:pt idx="2">
                  <c:v>51.613588110403398</c:v>
                </c:pt>
                <c:pt idx="3">
                  <c:v>72.298288508557462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718080"/>
        <c:axId val="164719616"/>
      </c:barChart>
      <c:catAx>
        <c:axId val="164718080"/>
        <c:scaling>
          <c:orientation val="minMax"/>
        </c:scaling>
        <c:delete val="0"/>
        <c:axPos val="b"/>
        <c:majorTickMark val="out"/>
        <c:minorTickMark val="none"/>
        <c:tickLblPos val="nextTo"/>
        <c:crossAx val="164719616"/>
        <c:crosses val="autoZero"/>
        <c:auto val="1"/>
        <c:lblAlgn val="ctr"/>
        <c:lblOffset val="100"/>
        <c:noMultiLvlLbl val="0"/>
      </c:catAx>
      <c:valAx>
        <c:axId val="164719616"/>
        <c:scaling>
          <c:orientation val="minMax"/>
        </c:scaling>
        <c:delete val="0"/>
        <c:axPos val="l"/>
        <c:majorGridlines/>
        <c:numFmt formatCode="#,##0.0" sourceLinked="1"/>
        <c:majorTickMark val="out"/>
        <c:minorTickMark val="none"/>
        <c:tickLblPos val="nextTo"/>
        <c:crossAx val="1647180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Percent Speaking Own Language or only English at Home, Migrants: 2012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Language!$A$22</c:f>
              <c:strCache>
                <c:ptCount val="1"/>
                <c:pt idx="0">
                  <c:v>Speaks language of State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Language!$B$21:$E$21</c:f>
              <c:strCache>
                <c:ptCount val="4"/>
                <c:pt idx="0">
                  <c:v>Chuuk</c:v>
                </c:pt>
                <c:pt idx="1">
                  <c:v>Pohnpei</c:v>
                </c:pt>
                <c:pt idx="2">
                  <c:v>Yap</c:v>
                </c:pt>
                <c:pt idx="3">
                  <c:v>Kosrae</c:v>
                </c:pt>
              </c:strCache>
            </c:strRef>
          </c:cat>
          <c:val>
            <c:numRef>
              <c:f>Language!$B$22:$E$22</c:f>
              <c:numCache>
                <c:formatCode>#,##0.0</c:formatCode>
                <c:ptCount val="4"/>
                <c:pt idx="0">
                  <c:v>73.853352003005355</c:v>
                </c:pt>
                <c:pt idx="1">
                  <c:v>69.05852417302799</c:v>
                </c:pt>
                <c:pt idx="2">
                  <c:v>51.613588110403398</c:v>
                </c:pt>
                <c:pt idx="3">
                  <c:v>72.298288508557462</c:v>
                </c:pt>
              </c:numCache>
            </c:numRef>
          </c:val>
        </c:ser>
        <c:ser>
          <c:idx val="1"/>
          <c:order val="1"/>
          <c:tx>
            <c:strRef>
              <c:f>Language!$A$23</c:f>
              <c:strCache>
                <c:ptCount val="1"/>
                <c:pt idx="0">
                  <c:v>Speaks only English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Language!$B$21:$E$21</c:f>
              <c:strCache>
                <c:ptCount val="4"/>
                <c:pt idx="0">
                  <c:v>Chuuk</c:v>
                </c:pt>
                <c:pt idx="1">
                  <c:v>Pohnpei</c:v>
                </c:pt>
                <c:pt idx="2">
                  <c:v>Yap</c:v>
                </c:pt>
                <c:pt idx="3">
                  <c:v>Kosrae</c:v>
                </c:pt>
              </c:strCache>
            </c:strRef>
          </c:cat>
          <c:val>
            <c:numRef>
              <c:f>Language!$B$23:$E$23</c:f>
              <c:numCache>
                <c:formatCode>#,##0.0</c:formatCode>
                <c:ptCount val="4"/>
                <c:pt idx="0">
                  <c:v>21.693248181414567</c:v>
                </c:pt>
                <c:pt idx="1">
                  <c:v>24.26632739609839</c:v>
                </c:pt>
                <c:pt idx="2">
                  <c:v>31.783439490445861</c:v>
                </c:pt>
                <c:pt idx="3">
                  <c:v>25.965770171149146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64839808"/>
        <c:axId val="164841344"/>
      </c:barChart>
      <c:catAx>
        <c:axId val="164839808"/>
        <c:scaling>
          <c:orientation val="minMax"/>
        </c:scaling>
        <c:delete val="0"/>
        <c:axPos val="b"/>
        <c:majorTickMark val="none"/>
        <c:minorTickMark val="none"/>
        <c:tickLblPos val="nextTo"/>
        <c:crossAx val="164841344"/>
        <c:crosses val="autoZero"/>
        <c:auto val="1"/>
        <c:lblAlgn val="ctr"/>
        <c:lblOffset val="100"/>
        <c:noMultiLvlLbl val="0"/>
      </c:catAx>
      <c:valAx>
        <c:axId val="164841344"/>
        <c:scaling>
          <c:orientation val="minMax"/>
        </c:scaling>
        <c:delete val="0"/>
        <c:axPos val="l"/>
        <c:majorGridlines/>
        <c:numFmt formatCode="#,##0.0" sourceLinked="1"/>
        <c:majorTickMark val="none"/>
        <c:minorTickMark val="none"/>
        <c:tickLblPos val="nextTo"/>
        <c:spPr>
          <a:ln w="9525">
            <a:noFill/>
          </a:ln>
        </c:spPr>
        <c:crossAx val="16483980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Percent Speaking another Language more than English or no English by Age,</a:t>
            </a:r>
            <a:r>
              <a:rPr lang="en-US" sz="1200" baseline="0"/>
              <a:t> Migrants: 2012</a:t>
            </a:r>
            <a:endParaRPr lang="en-US" sz="1200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'lang ability'!$A$9</c:f>
              <c:strCache>
                <c:ptCount val="1"/>
                <c:pt idx="0">
                  <c:v>Other Lang more than English or no English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'lang ability'!$B$8:$F$8</c:f>
              <c:strCache>
                <c:ptCount val="5"/>
                <c:pt idx="0">
                  <c:v>0 - 14 yrs</c:v>
                </c:pt>
                <c:pt idx="1">
                  <c:v>15 - 29 yrs</c:v>
                </c:pt>
                <c:pt idx="2">
                  <c:v>30 - 44 yrs</c:v>
                </c:pt>
                <c:pt idx="3">
                  <c:v>45 - 59 yrs</c:v>
                </c:pt>
                <c:pt idx="4">
                  <c:v>60+ yrs</c:v>
                </c:pt>
              </c:strCache>
            </c:strRef>
          </c:cat>
          <c:val>
            <c:numRef>
              <c:f>'lang ability'!$B$9:$F$9</c:f>
              <c:numCache>
                <c:formatCode>#,##0.0</c:formatCode>
                <c:ptCount val="5"/>
                <c:pt idx="0">
                  <c:v>27.850467289719628</c:v>
                </c:pt>
                <c:pt idx="1">
                  <c:v>51.633311814073593</c:v>
                </c:pt>
                <c:pt idx="2">
                  <c:v>48.137660640383359</c:v>
                </c:pt>
                <c:pt idx="3">
                  <c:v>48.476257973068748</c:v>
                </c:pt>
                <c:pt idx="4">
                  <c:v>77.345844504021443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475008"/>
        <c:axId val="162480896"/>
      </c:barChart>
      <c:catAx>
        <c:axId val="162475008"/>
        <c:scaling>
          <c:orientation val="minMax"/>
        </c:scaling>
        <c:delete val="0"/>
        <c:axPos val="b"/>
        <c:majorTickMark val="out"/>
        <c:minorTickMark val="none"/>
        <c:tickLblPos val="nextTo"/>
        <c:crossAx val="162480896"/>
        <c:crosses val="autoZero"/>
        <c:auto val="1"/>
        <c:lblAlgn val="ctr"/>
        <c:lblOffset val="100"/>
        <c:noMultiLvlLbl val="0"/>
      </c:catAx>
      <c:valAx>
        <c:axId val="162480896"/>
        <c:scaling>
          <c:orientation val="minMax"/>
        </c:scaling>
        <c:delete val="0"/>
        <c:axPos val="l"/>
        <c:majorGridlines/>
        <c:numFmt formatCode="#,##0.0" sourceLinked="1"/>
        <c:majorTickMark val="out"/>
        <c:minorTickMark val="none"/>
        <c:tickLblPos val="nextTo"/>
        <c:crossAx val="1624750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Percent Having at Least One Health condition by State, Migrants: 2012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health!$A$9</c:f>
              <c:strCache>
                <c:ptCount val="1"/>
                <c:pt idx="0">
                  <c:v>Having at Least One Health condition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health!$B$8:$F$8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</c:v>
                </c:pt>
                <c:pt idx="3">
                  <c:v>Yap</c:v>
                </c:pt>
                <c:pt idx="4">
                  <c:v>Kos</c:v>
                </c:pt>
              </c:strCache>
            </c:strRef>
          </c:cat>
          <c:val>
            <c:numRef>
              <c:f>health!$B$9:$F$9</c:f>
              <c:numCache>
                <c:formatCode>#,##0.0</c:formatCode>
                <c:ptCount val="5"/>
                <c:pt idx="0">
                  <c:v>4.9548826950070186</c:v>
                </c:pt>
                <c:pt idx="1">
                  <c:v>4.907619275297975</c:v>
                </c:pt>
                <c:pt idx="2">
                  <c:v>4.6395250212044106</c:v>
                </c:pt>
                <c:pt idx="3">
                  <c:v>7.6220806794055198</c:v>
                </c:pt>
                <c:pt idx="4">
                  <c:v>3.1051344743276283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258368"/>
        <c:axId val="165259904"/>
      </c:barChart>
      <c:catAx>
        <c:axId val="165258368"/>
        <c:scaling>
          <c:orientation val="minMax"/>
        </c:scaling>
        <c:delete val="0"/>
        <c:axPos val="b"/>
        <c:majorTickMark val="out"/>
        <c:minorTickMark val="none"/>
        <c:tickLblPos val="nextTo"/>
        <c:crossAx val="165259904"/>
        <c:crosses val="autoZero"/>
        <c:auto val="1"/>
        <c:lblAlgn val="ctr"/>
        <c:lblOffset val="100"/>
        <c:noMultiLvlLbl val="0"/>
      </c:catAx>
      <c:valAx>
        <c:axId val="165259904"/>
        <c:scaling>
          <c:orientation val="minMax"/>
        </c:scaling>
        <c:delete val="0"/>
        <c:axPos val="l"/>
        <c:majorGridlines/>
        <c:numFmt formatCode="#,##0.0" sourceLinked="1"/>
        <c:majorTickMark val="out"/>
        <c:minorTickMark val="none"/>
        <c:tickLblPos val="nextTo"/>
        <c:crossAx val="1652583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Percent Voted in last FSM election by State,</a:t>
            </a:r>
            <a:r>
              <a:rPr lang="en-US" baseline="0"/>
              <a:t> Migrants: 2012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cultural!$A$27</c:f>
              <c:strCache>
                <c:ptCount val="1"/>
                <c:pt idx="0">
                  <c:v>Voted in last FSM election</c:v>
                </c:pt>
              </c:strCache>
            </c:strRef>
          </c:tx>
          <c:invertIfNegative val="0"/>
          <c:cat>
            <c:strRef>
              <c:f>cultural!$B$26:$F$26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</c:v>
                </c:pt>
                <c:pt idx="3">
                  <c:v>Yap</c:v>
                </c:pt>
                <c:pt idx="4">
                  <c:v>Kos</c:v>
                </c:pt>
              </c:strCache>
            </c:strRef>
          </c:cat>
          <c:val>
            <c:numRef>
              <c:f>cultural!$B$27:$F$27</c:f>
              <c:numCache>
                <c:formatCode>#,##0.0</c:formatCode>
                <c:ptCount val="5"/>
                <c:pt idx="0">
                  <c:v>24.349308201323442</c:v>
                </c:pt>
                <c:pt idx="1">
                  <c:v>26.679416686588574</c:v>
                </c:pt>
                <c:pt idx="2">
                  <c:v>23.6980491942324</c:v>
                </c:pt>
                <c:pt idx="3">
                  <c:v>11.18895966029724</c:v>
                </c:pt>
                <c:pt idx="4">
                  <c:v>24.645476772616139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329920"/>
        <c:axId val="165618432"/>
      </c:barChart>
      <c:catAx>
        <c:axId val="165329920"/>
        <c:scaling>
          <c:orientation val="minMax"/>
        </c:scaling>
        <c:delete val="0"/>
        <c:axPos val="b"/>
        <c:majorTickMark val="out"/>
        <c:minorTickMark val="none"/>
        <c:tickLblPos val="nextTo"/>
        <c:crossAx val="165618432"/>
        <c:crosses val="autoZero"/>
        <c:auto val="1"/>
        <c:lblAlgn val="ctr"/>
        <c:lblOffset val="100"/>
        <c:noMultiLvlLbl val="0"/>
      </c:catAx>
      <c:valAx>
        <c:axId val="165618432"/>
        <c:scaling>
          <c:orientation val="minMax"/>
        </c:scaling>
        <c:delete val="0"/>
        <c:axPos val="l"/>
        <c:majorGridlines/>
        <c:numFmt formatCode="#,##0.0" sourceLinked="1"/>
        <c:majorTickMark val="out"/>
        <c:minorTickMark val="none"/>
        <c:tickLblPos val="nextTo"/>
        <c:crossAx val="1653299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Age groups for Dependency Ratio by State, Migrants: 2012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'age,sex,marital'!$A$122</c:f>
              <c:strCache>
                <c:ptCount val="1"/>
                <c:pt idx="0">
                  <c:v>Less than 15</c:v>
                </c:pt>
              </c:strCache>
            </c:strRef>
          </c:tx>
          <c:invertIfNegative val="0"/>
          <c:cat>
            <c:strRef>
              <c:f>'age,sex,marital'!$B$121:$F$121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'age,sex,marital'!$B$122:$F$122</c:f>
              <c:numCache>
                <c:formatCode>#,##0</c:formatCode>
                <c:ptCount val="5"/>
                <c:pt idx="0">
                  <c:v>16590</c:v>
                </c:pt>
                <c:pt idx="1">
                  <c:v>9922</c:v>
                </c:pt>
                <c:pt idx="2">
                  <c:v>3654</c:v>
                </c:pt>
                <c:pt idx="3">
                  <c:v>1362</c:v>
                </c:pt>
                <c:pt idx="4">
                  <c:v>1655</c:v>
                </c:pt>
              </c:numCache>
            </c:numRef>
          </c:val>
        </c:ser>
        <c:ser>
          <c:idx val="1"/>
          <c:order val="1"/>
          <c:tx>
            <c:strRef>
              <c:f>'age,sex,marital'!$A$123</c:f>
              <c:strCache>
                <c:ptCount val="1"/>
                <c:pt idx="0">
                  <c:v>15 to 59</c:v>
                </c:pt>
              </c:strCache>
            </c:strRef>
          </c:tx>
          <c:invertIfNegative val="0"/>
          <c:cat>
            <c:strRef>
              <c:f>'age,sex,marital'!$B$121:$F$121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'age,sex,marital'!$B$123:$F$123</c:f>
              <c:numCache>
                <c:formatCode>#,##0</c:formatCode>
                <c:ptCount val="5"/>
                <c:pt idx="0">
                  <c:v>31693</c:v>
                </c:pt>
                <c:pt idx="1">
                  <c:v>18401</c:v>
                </c:pt>
                <c:pt idx="2">
                  <c:v>7781</c:v>
                </c:pt>
                <c:pt idx="3">
                  <c:v>3203</c:v>
                </c:pt>
                <c:pt idx="4">
                  <c:v>2308</c:v>
                </c:pt>
              </c:numCache>
            </c:numRef>
          </c:val>
        </c:ser>
        <c:ser>
          <c:idx val="2"/>
          <c:order val="2"/>
          <c:tx>
            <c:strRef>
              <c:f>'age,sex,marital'!$A$124</c:f>
              <c:strCache>
                <c:ptCount val="1"/>
                <c:pt idx="0">
                  <c:v>60+</c:v>
                </c:pt>
              </c:strCache>
            </c:strRef>
          </c:tx>
          <c:invertIfNegative val="0"/>
          <c:cat>
            <c:strRef>
              <c:f>'age,sex,marital'!$B$121:$F$121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'age,sex,marital'!$B$124:$F$124</c:f>
              <c:numCache>
                <c:formatCode>#,##0</c:formatCode>
                <c:ptCount val="5"/>
                <c:pt idx="0">
                  <c:v>1581</c:v>
                </c:pt>
                <c:pt idx="1">
                  <c:v>956</c:v>
                </c:pt>
                <c:pt idx="2">
                  <c:v>355</c:v>
                </c:pt>
                <c:pt idx="3">
                  <c:v>143</c:v>
                </c:pt>
                <c:pt idx="4">
                  <c:v>126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51341312"/>
        <c:axId val="151347200"/>
      </c:barChart>
      <c:catAx>
        <c:axId val="151341312"/>
        <c:scaling>
          <c:orientation val="minMax"/>
        </c:scaling>
        <c:delete val="0"/>
        <c:axPos val="b"/>
        <c:majorTickMark val="none"/>
        <c:minorTickMark val="none"/>
        <c:tickLblPos val="nextTo"/>
        <c:crossAx val="151347200"/>
        <c:crosses val="autoZero"/>
        <c:auto val="1"/>
        <c:lblAlgn val="ctr"/>
        <c:lblOffset val="100"/>
        <c:noMultiLvlLbl val="0"/>
      </c:catAx>
      <c:valAx>
        <c:axId val="151347200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1513413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Percent who Contacted FSM Office by State, Migrants: 2012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cultural!$A$34</c:f>
              <c:strCache>
                <c:ptCount val="1"/>
                <c:pt idx="0">
                  <c:v>Contacted FSM Office</c:v>
                </c:pt>
              </c:strCache>
            </c:strRef>
          </c:tx>
          <c:invertIfNegative val="0"/>
          <c:cat>
            <c:strRef>
              <c:f>cultural!$B$33:$F$33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</c:v>
                </c:pt>
                <c:pt idx="3">
                  <c:v>Yap</c:v>
                </c:pt>
                <c:pt idx="4">
                  <c:v>Kos</c:v>
                </c:pt>
              </c:strCache>
            </c:strRef>
          </c:cat>
          <c:val>
            <c:numRef>
              <c:f>cultural!$B$34:$F$34</c:f>
              <c:numCache>
                <c:formatCode>#,##0.0</c:formatCode>
                <c:ptCount val="5"/>
                <c:pt idx="0">
                  <c:v>11.060757970723882</c:v>
                </c:pt>
                <c:pt idx="1">
                  <c:v>10.750998941292989</c:v>
                </c:pt>
                <c:pt idx="2">
                  <c:v>10.975402883799831</c:v>
                </c:pt>
                <c:pt idx="3">
                  <c:v>14.45859872611465</c:v>
                </c:pt>
                <c:pt idx="4">
                  <c:v>9.5843520782396094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663104"/>
        <c:axId val="165664640"/>
      </c:barChart>
      <c:catAx>
        <c:axId val="165663104"/>
        <c:scaling>
          <c:orientation val="minMax"/>
        </c:scaling>
        <c:delete val="0"/>
        <c:axPos val="b"/>
        <c:majorTickMark val="out"/>
        <c:minorTickMark val="none"/>
        <c:tickLblPos val="nextTo"/>
        <c:crossAx val="165664640"/>
        <c:crosses val="autoZero"/>
        <c:auto val="1"/>
        <c:lblAlgn val="ctr"/>
        <c:lblOffset val="100"/>
        <c:noMultiLvlLbl val="0"/>
      </c:catAx>
      <c:valAx>
        <c:axId val="165664640"/>
        <c:scaling>
          <c:orientation val="minMax"/>
        </c:scaling>
        <c:delete val="0"/>
        <c:axPos val="l"/>
        <c:majorGridlines/>
        <c:numFmt formatCode="#,##0.0" sourceLinked="1"/>
        <c:majorTickMark val="out"/>
        <c:minorTickMark val="none"/>
        <c:tickLblPos val="nextTo"/>
        <c:crossAx val="1656631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Percent Never using mass transit by State, Migrants: 2012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cultural!$A$44</c:f>
              <c:strCache>
                <c:ptCount val="1"/>
                <c:pt idx="0">
                  <c:v>Never use mass transit</c:v>
                </c:pt>
              </c:strCache>
            </c:strRef>
          </c:tx>
          <c:invertIfNegative val="0"/>
          <c:cat>
            <c:strRef>
              <c:f>cultural!$B$43:$F$43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</c:v>
                </c:pt>
                <c:pt idx="3">
                  <c:v>Yap</c:v>
                </c:pt>
                <c:pt idx="4">
                  <c:v>Kos</c:v>
                </c:pt>
              </c:strCache>
            </c:strRef>
          </c:cat>
          <c:val>
            <c:numRef>
              <c:f>cultural!$B$44:$F$44</c:f>
              <c:numCache>
                <c:formatCode>#,##0.0</c:formatCode>
                <c:ptCount val="5"/>
                <c:pt idx="0">
                  <c:v>67.583717665931417</c:v>
                </c:pt>
                <c:pt idx="1">
                  <c:v>67.641132474983777</c:v>
                </c:pt>
                <c:pt idx="2">
                  <c:v>68.736217133163692</c:v>
                </c:pt>
                <c:pt idx="3">
                  <c:v>74.692144373673031</c:v>
                </c:pt>
                <c:pt idx="4">
                  <c:v>55.647921760391199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938688"/>
        <c:axId val="165940224"/>
      </c:barChart>
      <c:catAx>
        <c:axId val="165938688"/>
        <c:scaling>
          <c:orientation val="minMax"/>
        </c:scaling>
        <c:delete val="0"/>
        <c:axPos val="b"/>
        <c:majorTickMark val="out"/>
        <c:minorTickMark val="none"/>
        <c:tickLblPos val="nextTo"/>
        <c:crossAx val="165940224"/>
        <c:crosses val="autoZero"/>
        <c:auto val="1"/>
        <c:lblAlgn val="ctr"/>
        <c:lblOffset val="100"/>
        <c:noMultiLvlLbl val="0"/>
      </c:catAx>
      <c:valAx>
        <c:axId val="165940224"/>
        <c:scaling>
          <c:orientation val="minMax"/>
        </c:scaling>
        <c:delete val="0"/>
        <c:axPos val="l"/>
        <c:majorGridlines/>
        <c:numFmt formatCode="#,##0.0" sourceLinked="1"/>
        <c:majorTickMark val="out"/>
        <c:minorTickMark val="none"/>
        <c:tickLblPos val="nextTo"/>
        <c:crossAx val="1659386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Percent Never communicating with FSM by State,</a:t>
            </a:r>
            <a:r>
              <a:rPr lang="en-US" baseline="0"/>
              <a:t> Migrants: 2012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cultural!$A$21</c:f>
              <c:strCache>
                <c:ptCount val="1"/>
                <c:pt idx="0">
                  <c:v>Never communicate</c:v>
                </c:pt>
              </c:strCache>
            </c:strRef>
          </c:tx>
          <c:invertIfNegative val="0"/>
          <c:cat>
            <c:strRef>
              <c:f>cultural!$B$20:$F$20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</c:v>
                </c:pt>
                <c:pt idx="3">
                  <c:v>Yap</c:v>
                </c:pt>
                <c:pt idx="4">
                  <c:v>Kos</c:v>
                </c:pt>
              </c:strCache>
            </c:strRef>
          </c:cat>
          <c:val>
            <c:numRef>
              <c:f>cultural!$B$21:$F$21</c:f>
              <c:numCache>
                <c:formatCode>#,##0.0</c:formatCode>
                <c:ptCount val="5"/>
                <c:pt idx="0">
                  <c:v>32.606777621816725</c:v>
                </c:pt>
                <c:pt idx="1">
                  <c:v>37.584098903725966</c:v>
                </c:pt>
                <c:pt idx="2">
                  <c:v>27.548770144189991</c:v>
                </c:pt>
                <c:pt idx="3">
                  <c:v>22.484076433121018</c:v>
                </c:pt>
                <c:pt idx="4">
                  <c:v>23.227383863080686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972608"/>
        <c:axId val="165974400"/>
      </c:barChart>
      <c:catAx>
        <c:axId val="165972608"/>
        <c:scaling>
          <c:orientation val="minMax"/>
        </c:scaling>
        <c:delete val="0"/>
        <c:axPos val="b"/>
        <c:majorTickMark val="out"/>
        <c:minorTickMark val="none"/>
        <c:tickLblPos val="nextTo"/>
        <c:crossAx val="165974400"/>
        <c:crosses val="autoZero"/>
        <c:auto val="1"/>
        <c:lblAlgn val="ctr"/>
        <c:lblOffset val="100"/>
        <c:noMultiLvlLbl val="0"/>
      </c:catAx>
      <c:valAx>
        <c:axId val="165974400"/>
        <c:scaling>
          <c:orientation val="minMax"/>
        </c:scaling>
        <c:delete val="0"/>
        <c:axPos val="l"/>
        <c:majorGridlines/>
        <c:numFmt formatCode="#,##0.0" sourceLinked="1"/>
        <c:majorTickMark val="out"/>
        <c:minorTickMark val="none"/>
        <c:tickLblPos val="nextTo"/>
        <c:crossAx val="1659726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Percent in Labor Force by Sex and State, Migrants: 2012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'work last week'!$A$47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'work last week'!$B$46:$F$46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'work last week'!$B$47:$F$47</c:f>
              <c:numCache>
                <c:formatCode>#,##0.0</c:formatCode>
                <c:ptCount val="5"/>
                <c:pt idx="0">
                  <c:v>49.395997355610312</c:v>
                </c:pt>
                <c:pt idx="1">
                  <c:v>47.264555457973863</c:v>
                </c:pt>
                <c:pt idx="2">
                  <c:v>50.95846645367412</c:v>
                </c:pt>
                <c:pt idx="3">
                  <c:v>61.768219832735959</c:v>
                </c:pt>
                <c:pt idx="4">
                  <c:v>44.188911704312112</c:v>
                </c:pt>
              </c:numCache>
            </c:numRef>
          </c:val>
        </c:ser>
        <c:ser>
          <c:idx val="1"/>
          <c:order val="1"/>
          <c:tx>
            <c:strRef>
              <c:f>'work last week'!$A$48</c:f>
              <c:strCache>
                <c:ptCount val="1"/>
                <c:pt idx="0">
                  <c:v>Males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'work last week'!$B$46:$F$46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'work last week'!$B$48:$F$48</c:f>
              <c:numCache>
                <c:formatCode>#,##0.0</c:formatCode>
                <c:ptCount val="5"/>
                <c:pt idx="0">
                  <c:v>58.0209130323897</c:v>
                </c:pt>
                <c:pt idx="1">
                  <c:v>55.441640378548897</c:v>
                </c:pt>
                <c:pt idx="2">
                  <c:v>56.947953511874687</c:v>
                </c:pt>
                <c:pt idx="3">
                  <c:v>79.069767441860463</c:v>
                </c:pt>
                <c:pt idx="4">
                  <c:v>50.936967632027255</c:v>
                </c:pt>
              </c:numCache>
            </c:numRef>
          </c:val>
        </c:ser>
        <c:ser>
          <c:idx val="2"/>
          <c:order val="2"/>
          <c:tx>
            <c:strRef>
              <c:f>'work last week'!$A$49</c:f>
              <c:strCache>
                <c:ptCount val="1"/>
                <c:pt idx="0">
                  <c:v>Females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'work last week'!$B$46:$F$46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'work last week'!$B$49:$F$49</c:f>
              <c:numCache>
                <c:formatCode>#,##0.0</c:formatCode>
                <c:ptCount val="5"/>
                <c:pt idx="0">
                  <c:v>41.718767761736956</c:v>
                </c:pt>
                <c:pt idx="1">
                  <c:v>40.32058009731896</c:v>
                </c:pt>
                <c:pt idx="2">
                  <c:v>45.28708133971292</c:v>
                </c:pt>
                <c:pt idx="3">
                  <c:v>44.491017964071858</c:v>
                </c:pt>
                <c:pt idx="4">
                  <c:v>37.925574030087091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411840"/>
        <c:axId val="165757696"/>
      </c:barChart>
      <c:catAx>
        <c:axId val="165411840"/>
        <c:scaling>
          <c:orientation val="minMax"/>
        </c:scaling>
        <c:delete val="0"/>
        <c:axPos val="b"/>
        <c:majorTickMark val="none"/>
        <c:minorTickMark val="none"/>
        <c:tickLblPos val="nextTo"/>
        <c:crossAx val="165757696"/>
        <c:crosses val="autoZero"/>
        <c:auto val="1"/>
        <c:lblAlgn val="ctr"/>
        <c:lblOffset val="100"/>
        <c:noMultiLvlLbl val="0"/>
      </c:catAx>
      <c:valAx>
        <c:axId val="165757696"/>
        <c:scaling>
          <c:orientation val="minMax"/>
        </c:scaling>
        <c:delete val="0"/>
        <c:axPos val="l"/>
        <c:majorGridlines/>
        <c:numFmt formatCode="#,##0.0" sourceLinked="1"/>
        <c:majorTickMark val="none"/>
        <c:minorTickMark val="none"/>
        <c:tickLblPos val="nextTo"/>
        <c:crossAx val="16541184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Percent Full-time workers by State and Sex, Migrants: 2012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'work last week'!$A$54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'work last week'!$B$52:$F$53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'work last week'!$B$54:$F$54</c:f>
              <c:numCache>
                <c:formatCode>#,##0.0</c:formatCode>
                <c:ptCount val="5"/>
                <c:pt idx="0">
                  <c:v>72.798053527980542</c:v>
                </c:pt>
                <c:pt idx="1">
                  <c:v>72.09226060341058</c:v>
                </c:pt>
                <c:pt idx="2">
                  <c:v>75.982638051603573</c:v>
                </c:pt>
                <c:pt idx="3">
                  <c:v>64.347826086956516</c:v>
                </c:pt>
                <c:pt idx="4">
                  <c:v>82.806691449814124</c:v>
                </c:pt>
              </c:numCache>
            </c:numRef>
          </c:val>
        </c:ser>
        <c:ser>
          <c:idx val="1"/>
          <c:order val="1"/>
          <c:tx>
            <c:strRef>
              <c:f>'work last week'!$A$55</c:f>
              <c:strCache>
                <c:ptCount val="1"/>
                <c:pt idx="0">
                  <c:v>Males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'work last week'!$B$52:$F$53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'work last week'!$B$55:$F$55</c:f>
              <c:numCache>
                <c:formatCode>#,##0.0</c:formatCode>
                <c:ptCount val="5"/>
                <c:pt idx="0">
                  <c:v>76.571428571428569</c:v>
                </c:pt>
                <c:pt idx="1">
                  <c:v>76.732371469213575</c:v>
                </c:pt>
                <c:pt idx="2">
                  <c:v>77.427937915742788</c:v>
                </c:pt>
                <c:pt idx="3">
                  <c:v>69.381598793363494</c:v>
                </c:pt>
                <c:pt idx="4">
                  <c:v>88.461538461538467</c:v>
                </c:pt>
              </c:numCache>
            </c:numRef>
          </c:val>
        </c:ser>
        <c:ser>
          <c:idx val="2"/>
          <c:order val="2"/>
          <c:tx>
            <c:strRef>
              <c:f>'work last week'!$A$56</c:f>
              <c:strCache>
                <c:ptCount val="1"/>
                <c:pt idx="0">
                  <c:v>Females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'work last week'!$B$52:$F$53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'work last week'!$B$56:$F$56</c:f>
              <c:numCache>
                <c:formatCode>#,##0.0</c:formatCode>
                <c:ptCount val="5"/>
                <c:pt idx="0">
                  <c:v>68.079019073569484</c:v>
                </c:pt>
                <c:pt idx="1">
                  <c:v>66.706105063890206</c:v>
                </c:pt>
                <c:pt idx="2">
                  <c:v>74.299312533051292</c:v>
                </c:pt>
                <c:pt idx="3">
                  <c:v>55.316285329744282</c:v>
                </c:pt>
                <c:pt idx="4">
                  <c:v>75.5741127348643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789056"/>
        <c:axId val="17368192"/>
      </c:barChart>
      <c:catAx>
        <c:axId val="165789056"/>
        <c:scaling>
          <c:orientation val="minMax"/>
        </c:scaling>
        <c:delete val="0"/>
        <c:axPos val="b"/>
        <c:majorTickMark val="none"/>
        <c:minorTickMark val="none"/>
        <c:tickLblPos val="nextTo"/>
        <c:crossAx val="17368192"/>
        <c:crosses val="autoZero"/>
        <c:auto val="1"/>
        <c:lblAlgn val="ctr"/>
        <c:lblOffset val="100"/>
        <c:noMultiLvlLbl val="0"/>
      </c:catAx>
      <c:valAx>
        <c:axId val="17368192"/>
        <c:scaling>
          <c:orientation val="minMax"/>
        </c:scaling>
        <c:delete val="0"/>
        <c:axPos val="l"/>
        <c:majorGridlines/>
        <c:numFmt formatCode="#,##0.0" sourceLinked="1"/>
        <c:majorTickMark val="none"/>
        <c:minorTickMark val="none"/>
        <c:tickLblPos val="nextTo"/>
        <c:crossAx val="16578905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Percent Private Sector Employment by State and Sex, Migrants: 2012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'work last week'!$A$61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cat>
            <c:strRef>
              <c:f>'work last week'!$B$60:$F$60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'work last week'!$B$61:$F$61</c:f>
              <c:numCache>
                <c:formatCode>#,##0.0</c:formatCode>
                <c:ptCount val="5"/>
                <c:pt idx="0">
                  <c:v>89.537712895377126</c:v>
                </c:pt>
                <c:pt idx="1">
                  <c:v>93.189768255356356</c:v>
                </c:pt>
                <c:pt idx="2">
                  <c:v>85.073547142512666</c:v>
                </c:pt>
                <c:pt idx="3">
                  <c:v>79.710144927536234</c:v>
                </c:pt>
                <c:pt idx="4">
                  <c:v>94.423791821561338</c:v>
                </c:pt>
              </c:numCache>
            </c:numRef>
          </c:val>
        </c:ser>
        <c:ser>
          <c:idx val="1"/>
          <c:order val="1"/>
          <c:tx>
            <c:strRef>
              <c:f>'work last week'!$A$62</c:f>
              <c:strCache>
                <c:ptCount val="1"/>
                <c:pt idx="0">
                  <c:v>Males</c:v>
                </c:pt>
              </c:strCache>
            </c:strRef>
          </c:tx>
          <c:invertIfNegative val="0"/>
          <c:cat>
            <c:strRef>
              <c:f>'work last week'!$B$60:$F$60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'work last week'!$B$62:$F$62</c:f>
              <c:numCache>
                <c:formatCode>#,##0.0</c:formatCode>
                <c:ptCount val="5"/>
                <c:pt idx="0">
                  <c:v>90.329670329670336</c:v>
                </c:pt>
                <c:pt idx="1">
                  <c:v>93.253403779719562</c:v>
                </c:pt>
                <c:pt idx="2">
                  <c:v>87.627494456762747</c:v>
                </c:pt>
                <c:pt idx="3">
                  <c:v>83.40874811463047</c:v>
                </c:pt>
                <c:pt idx="4">
                  <c:v>91.80602006688963</c:v>
                </c:pt>
              </c:numCache>
            </c:numRef>
          </c:val>
        </c:ser>
        <c:ser>
          <c:idx val="2"/>
          <c:order val="2"/>
          <c:tx>
            <c:strRef>
              <c:f>'work last week'!$A$63</c:f>
              <c:strCache>
                <c:ptCount val="1"/>
                <c:pt idx="0">
                  <c:v>Females</c:v>
                </c:pt>
              </c:strCache>
            </c:strRef>
          </c:tx>
          <c:invertIfNegative val="0"/>
          <c:cat>
            <c:strRef>
              <c:f>'work last week'!$B$60:$F$60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'work last week'!$B$63:$F$63</c:f>
              <c:numCache>
                <c:formatCode>#,##0.0</c:formatCode>
                <c:ptCount val="5"/>
                <c:pt idx="0">
                  <c:v>88.542234332425068</c:v>
                </c:pt>
                <c:pt idx="1">
                  <c:v>93.137718883104597</c:v>
                </c:pt>
                <c:pt idx="2">
                  <c:v>82.125859333685881</c:v>
                </c:pt>
                <c:pt idx="3">
                  <c:v>73.082099596231501</c:v>
                </c:pt>
                <c:pt idx="4">
                  <c:v>97.494780793319421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398400"/>
        <c:axId val="17408384"/>
      </c:barChart>
      <c:catAx>
        <c:axId val="17398400"/>
        <c:scaling>
          <c:orientation val="minMax"/>
        </c:scaling>
        <c:delete val="0"/>
        <c:axPos val="b"/>
        <c:majorTickMark val="none"/>
        <c:minorTickMark val="none"/>
        <c:tickLblPos val="nextTo"/>
        <c:crossAx val="17408384"/>
        <c:crosses val="autoZero"/>
        <c:auto val="1"/>
        <c:lblAlgn val="ctr"/>
        <c:lblOffset val="100"/>
        <c:noMultiLvlLbl val="0"/>
      </c:catAx>
      <c:valAx>
        <c:axId val="17408384"/>
        <c:scaling>
          <c:orientation val="minMax"/>
          <c:max val="100"/>
        </c:scaling>
        <c:delete val="0"/>
        <c:axPos val="l"/>
        <c:majorGridlines/>
        <c:numFmt formatCode="#,##0.0" sourceLinked="1"/>
        <c:majorTickMark val="none"/>
        <c:minorTickMark val="none"/>
        <c:tickLblPos val="nextTo"/>
        <c:crossAx val="1739840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Percent Working in 2011 by State and Sex, Migrants: 2012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'work last year'!$A$47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'work last year'!$B$46:$F$46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'work last year'!$B$47:$F$47</c:f>
              <c:numCache>
                <c:formatCode>#,##0.0</c:formatCode>
                <c:ptCount val="5"/>
                <c:pt idx="0">
                  <c:v>75.590024330900249</c:v>
                </c:pt>
                <c:pt idx="1">
                  <c:v>72.846523830345433</c:v>
                </c:pt>
                <c:pt idx="2">
                  <c:v>75.862068965517238</c:v>
                </c:pt>
                <c:pt idx="3">
                  <c:v>80.917874396135261</c:v>
                </c:pt>
                <c:pt idx="4">
                  <c:v>87.45353159851301</c:v>
                </c:pt>
              </c:numCache>
            </c:numRef>
          </c:val>
        </c:ser>
        <c:ser>
          <c:idx val="1"/>
          <c:order val="1"/>
          <c:tx>
            <c:strRef>
              <c:f>'work last year'!$A$48</c:f>
              <c:strCache>
                <c:ptCount val="1"/>
                <c:pt idx="0">
                  <c:v>Males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'work last year'!$B$46:$F$46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'work last year'!$B$48:$F$48</c:f>
              <c:numCache>
                <c:formatCode>#,##0.0</c:formatCode>
                <c:ptCount val="5"/>
                <c:pt idx="0">
                  <c:v>75.263736263736263</c:v>
                </c:pt>
                <c:pt idx="1">
                  <c:v>73.196504775452141</c:v>
                </c:pt>
                <c:pt idx="2">
                  <c:v>72.904656319290467</c:v>
                </c:pt>
                <c:pt idx="3">
                  <c:v>82.428355957767721</c:v>
                </c:pt>
                <c:pt idx="4">
                  <c:v>84.949832775919731</c:v>
                </c:pt>
              </c:numCache>
            </c:numRef>
          </c:val>
        </c:ser>
        <c:ser>
          <c:idx val="2"/>
          <c:order val="2"/>
          <c:tx>
            <c:strRef>
              <c:f>'work last year'!$A$49</c:f>
              <c:strCache>
                <c:ptCount val="1"/>
                <c:pt idx="0">
                  <c:v>Females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'work last year'!$B$46:$F$46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'work last year'!$B$49:$F$49</c:f>
              <c:numCache>
                <c:formatCode>#,##0.0</c:formatCode>
                <c:ptCount val="5"/>
                <c:pt idx="0">
                  <c:v>76.008174386920984</c:v>
                </c:pt>
                <c:pt idx="1">
                  <c:v>72.479886417415997</c:v>
                </c:pt>
                <c:pt idx="2">
                  <c:v>79.428873611845589</c:v>
                </c:pt>
                <c:pt idx="3">
                  <c:v>78.331090174966349</c:v>
                </c:pt>
                <c:pt idx="4">
                  <c:v>90.396659707724424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907840"/>
        <c:axId val="165909632"/>
      </c:barChart>
      <c:catAx>
        <c:axId val="165907840"/>
        <c:scaling>
          <c:orientation val="minMax"/>
        </c:scaling>
        <c:delete val="0"/>
        <c:axPos val="b"/>
        <c:majorTickMark val="none"/>
        <c:minorTickMark val="none"/>
        <c:tickLblPos val="nextTo"/>
        <c:crossAx val="165909632"/>
        <c:crosses val="autoZero"/>
        <c:auto val="1"/>
        <c:lblAlgn val="ctr"/>
        <c:lblOffset val="100"/>
        <c:noMultiLvlLbl val="0"/>
      </c:catAx>
      <c:valAx>
        <c:axId val="165909632"/>
        <c:scaling>
          <c:orientation val="minMax"/>
        </c:scaling>
        <c:delete val="0"/>
        <c:axPos val="l"/>
        <c:majorGridlines/>
        <c:numFmt formatCode="#,##0.0" sourceLinked="1"/>
        <c:majorTickMark val="none"/>
        <c:minorTickMark val="none"/>
        <c:tickLblPos val="nextTo"/>
        <c:crossAx val="1659078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Average Wages in 2011 by State and Sex, Migrants: 2012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'type of income'!$A$56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cat>
            <c:strRef>
              <c:f>'type of income'!$B$55:$F$55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Chuuk</c:v>
                </c:pt>
              </c:strCache>
            </c:strRef>
          </c:cat>
          <c:val>
            <c:numRef>
              <c:f>'type of income'!$B$56:$F$56</c:f>
              <c:numCache>
                <c:formatCode>"$"#,##0</c:formatCode>
                <c:ptCount val="5"/>
                <c:pt idx="0">
                  <c:v>23679.23626193724</c:v>
                </c:pt>
                <c:pt idx="1">
                  <c:v>20160.34187299983</c:v>
                </c:pt>
                <c:pt idx="2">
                  <c:v>23804.42512546002</c:v>
                </c:pt>
                <c:pt idx="3">
                  <c:v>37381.306663957745</c:v>
                </c:pt>
                <c:pt idx="4">
                  <c:v>28060.40822407628</c:v>
                </c:pt>
              </c:numCache>
            </c:numRef>
          </c:val>
        </c:ser>
        <c:ser>
          <c:idx val="1"/>
          <c:order val="1"/>
          <c:tx>
            <c:strRef>
              <c:f>'type of income'!$A$57</c:f>
              <c:strCache>
                <c:ptCount val="1"/>
                <c:pt idx="0">
                  <c:v>Males</c:v>
                </c:pt>
              </c:strCache>
            </c:strRef>
          </c:tx>
          <c:invertIfNegative val="0"/>
          <c:cat>
            <c:strRef>
              <c:f>'type of income'!$B$55:$F$55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Chuuk</c:v>
                </c:pt>
              </c:strCache>
            </c:strRef>
          </c:cat>
          <c:val>
            <c:numRef>
              <c:f>'type of income'!$B$57:$F$57</c:f>
              <c:numCache>
                <c:formatCode>"$"#,##0</c:formatCode>
                <c:ptCount val="5"/>
                <c:pt idx="0">
                  <c:v>26006.343289710032</c:v>
                </c:pt>
                <c:pt idx="1">
                  <c:v>21750.573126742089</c:v>
                </c:pt>
                <c:pt idx="2">
                  <c:v>26021.971296009899</c:v>
                </c:pt>
                <c:pt idx="3">
                  <c:v>41333.123228070173</c:v>
                </c:pt>
                <c:pt idx="4">
                  <c:v>30427.320171673819</c:v>
                </c:pt>
              </c:numCache>
            </c:numRef>
          </c:val>
        </c:ser>
        <c:ser>
          <c:idx val="2"/>
          <c:order val="2"/>
          <c:tx>
            <c:strRef>
              <c:f>'type of income'!$A$58</c:f>
              <c:strCache>
                <c:ptCount val="1"/>
                <c:pt idx="0">
                  <c:v>Females</c:v>
                </c:pt>
              </c:strCache>
            </c:strRef>
          </c:tx>
          <c:invertIfNegative val="0"/>
          <c:cat>
            <c:strRef>
              <c:f>'type of income'!$B$55:$F$55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Chuuk</c:v>
                </c:pt>
              </c:strCache>
            </c:strRef>
          </c:cat>
          <c:val>
            <c:numRef>
              <c:f>'type of income'!$B$58:$F$58</c:f>
              <c:numCache>
                <c:formatCode>"$"#,##0</c:formatCode>
                <c:ptCount val="5"/>
                <c:pt idx="0">
                  <c:v>21038.217990291258</c:v>
                </c:pt>
                <c:pt idx="1">
                  <c:v>18482.487445887444</c:v>
                </c:pt>
                <c:pt idx="2">
                  <c:v>21194.818804664723</c:v>
                </c:pt>
                <c:pt idx="3">
                  <c:v>31959.626859903383</c:v>
                </c:pt>
                <c:pt idx="4">
                  <c:v>25100.088590604028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038912"/>
        <c:axId val="165811328"/>
      </c:barChart>
      <c:catAx>
        <c:axId val="166038912"/>
        <c:scaling>
          <c:orientation val="minMax"/>
        </c:scaling>
        <c:delete val="0"/>
        <c:axPos val="b"/>
        <c:majorTickMark val="none"/>
        <c:minorTickMark val="none"/>
        <c:tickLblPos val="nextTo"/>
        <c:crossAx val="165811328"/>
        <c:crosses val="autoZero"/>
        <c:auto val="1"/>
        <c:lblAlgn val="ctr"/>
        <c:lblOffset val="100"/>
        <c:noMultiLvlLbl val="0"/>
      </c:catAx>
      <c:valAx>
        <c:axId val="165811328"/>
        <c:scaling>
          <c:orientation val="minMax"/>
        </c:scaling>
        <c:delete val="0"/>
        <c:axPos val="l"/>
        <c:majorGridlines/>
        <c:numFmt formatCode="&quot;$&quot;#,##0" sourceLinked="1"/>
        <c:majorTickMark val="none"/>
        <c:minorTickMark val="none"/>
        <c:tickLblPos val="nextTo"/>
        <c:crossAx val="16603891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Median Wages by State and Sex, Migrants: 2012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'type of income'!$A$62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cat>
            <c:strRef>
              <c:f>'type of income'!$B$61:$F$61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Chuuk</c:v>
                </c:pt>
              </c:strCache>
            </c:strRef>
          </c:cat>
          <c:val>
            <c:numRef>
              <c:f>'type of income'!$B$62:$F$62</c:f>
              <c:numCache>
                <c:formatCode>#,##0</c:formatCode>
                <c:ptCount val="5"/>
                <c:pt idx="0">
                  <c:v>17086.102282577289</c:v>
                </c:pt>
                <c:pt idx="1">
                  <c:v>13807.212205270458</c:v>
                </c:pt>
                <c:pt idx="2">
                  <c:v>18882.544861337683</c:v>
                </c:pt>
                <c:pt idx="3">
                  <c:v>26709.844559585494</c:v>
                </c:pt>
                <c:pt idx="4">
                  <c:v>19407.514450867053</c:v>
                </c:pt>
              </c:numCache>
            </c:numRef>
          </c:val>
        </c:ser>
        <c:ser>
          <c:idx val="1"/>
          <c:order val="1"/>
          <c:tx>
            <c:strRef>
              <c:f>'type of income'!$A$63</c:f>
              <c:strCache>
                <c:ptCount val="1"/>
                <c:pt idx="0">
                  <c:v>Males</c:v>
                </c:pt>
              </c:strCache>
            </c:strRef>
          </c:tx>
          <c:invertIfNegative val="0"/>
          <c:cat>
            <c:strRef>
              <c:f>'type of income'!$B$61:$F$61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Chuuk</c:v>
                </c:pt>
              </c:strCache>
            </c:strRef>
          </c:cat>
          <c:val>
            <c:numRef>
              <c:f>'type of income'!$B$63:$F$63</c:f>
              <c:numCache>
                <c:formatCode>#,##0</c:formatCode>
                <c:ptCount val="5"/>
                <c:pt idx="0">
                  <c:v>18027.25420275089</c:v>
                </c:pt>
                <c:pt idx="1">
                  <c:v>14661.137440758295</c:v>
                </c:pt>
                <c:pt idx="2">
                  <c:v>20151.397515527951</c:v>
                </c:pt>
                <c:pt idx="3">
                  <c:v>29867.021276595744</c:v>
                </c:pt>
                <c:pt idx="4">
                  <c:v>22287.390029325514</c:v>
                </c:pt>
              </c:numCache>
            </c:numRef>
          </c:val>
        </c:ser>
        <c:ser>
          <c:idx val="2"/>
          <c:order val="2"/>
          <c:tx>
            <c:strRef>
              <c:f>'type of income'!$A$64</c:f>
              <c:strCache>
                <c:ptCount val="1"/>
                <c:pt idx="0">
                  <c:v>Females</c:v>
                </c:pt>
              </c:strCache>
            </c:strRef>
          </c:tx>
          <c:invertIfNegative val="0"/>
          <c:cat>
            <c:strRef>
              <c:f>'type of income'!$B$61:$F$61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Chuuk</c:v>
                </c:pt>
              </c:strCache>
            </c:strRef>
          </c:cat>
          <c:val>
            <c:numRef>
              <c:f>'type of income'!$B$64:$F$64</c:f>
              <c:numCache>
                <c:formatCode>#,##0</c:formatCode>
                <c:ptCount val="5"/>
                <c:pt idx="0">
                  <c:v>15847.797062750335</c:v>
                </c:pt>
                <c:pt idx="1">
                  <c:v>12986.92515779982</c:v>
                </c:pt>
                <c:pt idx="2">
                  <c:v>17461.538461538461</c:v>
                </c:pt>
                <c:pt idx="3">
                  <c:v>25243.589743589742</c:v>
                </c:pt>
                <c:pt idx="4">
                  <c:v>16917.989417989418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358208"/>
        <c:axId val="165835136"/>
      </c:barChart>
      <c:catAx>
        <c:axId val="165358208"/>
        <c:scaling>
          <c:orientation val="minMax"/>
        </c:scaling>
        <c:delete val="0"/>
        <c:axPos val="b"/>
        <c:majorTickMark val="none"/>
        <c:minorTickMark val="none"/>
        <c:tickLblPos val="nextTo"/>
        <c:crossAx val="165835136"/>
        <c:crosses val="autoZero"/>
        <c:auto val="1"/>
        <c:lblAlgn val="ctr"/>
        <c:lblOffset val="100"/>
        <c:noMultiLvlLbl val="0"/>
      </c:catAx>
      <c:valAx>
        <c:axId val="165835136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16535820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Mean and Median Wage Income in 2011 by State, Migrants: 2012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3525240594925633"/>
          <c:y val="0.2287153689122193"/>
          <c:w val="0.82556802274715657"/>
          <c:h val="0.655304753572470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'type of income'!$A$20</c:f>
              <c:strCache>
                <c:ptCount val="1"/>
                <c:pt idx="0">
                  <c:v>Median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'type of income'!$B$19:$F$19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'type of income'!$B$20:$F$20</c:f>
              <c:numCache>
                <c:formatCode>"$"#,##0</c:formatCode>
                <c:ptCount val="5"/>
                <c:pt idx="0">
                  <c:v>17086.102282577289</c:v>
                </c:pt>
                <c:pt idx="1">
                  <c:v>13807.212205270458</c:v>
                </c:pt>
                <c:pt idx="2">
                  <c:v>18882.544861337683</c:v>
                </c:pt>
                <c:pt idx="3">
                  <c:v>26709.844559585494</c:v>
                </c:pt>
                <c:pt idx="4">
                  <c:v>19407.514450867053</c:v>
                </c:pt>
              </c:numCache>
            </c:numRef>
          </c:val>
        </c:ser>
        <c:ser>
          <c:idx val="1"/>
          <c:order val="1"/>
          <c:tx>
            <c:strRef>
              <c:f>'type of income'!$A$21</c:f>
              <c:strCache>
                <c:ptCount val="1"/>
                <c:pt idx="0">
                  <c:v>Mean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'type of income'!$B$19:$F$19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'type of income'!$B$21:$F$21</c:f>
              <c:numCache>
                <c:formatCode>"$"#,##0</c:formatCode>
                <c:ptCount val="5"/>
                <c:pt idx="0">
                  <c:v>23679.23626193724</c:v>
                </c:pt>
                <c:pt idx="1">
                  <c:v>20160.34187299983</c:v>
                </c:pt>
                <c:pt idx="2">
                  <c:v>23804.42512546002</c:v>
                </c:pt>
                <c:pt idx="3">
                  <c:v>37381.306663957745</c:v>
                </c:pt>
                <c:pt idx="4">
                  <c:v>28060.40822407628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865344"/>
        <c:axId val="165866880"/>
      </c:barChart>
      <c:catAx>
        <c:axId val="165865344"/>
        <c:scaling>
          <c:orientation val="minMax"/>
        </c:scaling>
        <c:delete val="0"/>
        <c:axPos val="b"/>
        <c:majorTickMark val="none"/>
        <c:minorTickMark val="none"/>
        <c:tickLblPos val="nextTo"/>
        <c:crossAx val="165866880"/>
        <c:crosses val="autoZero"/>
        <c:auto val="1"/>
        <c:lblAlgn val="ctr"/>
        <c:lblOffset val="100"/>
        <c:noMultiLvlLbl val="0"/>
      </c:catAx>
      <c:valAx>
        <c:axId val="165866880"/>
        <c:scaling>
          <c:orientation val="minMax"/>
        </c:scaling>
        <c:delete val="0"/>
        <c:axPos val="l"/>
        <c:majorGridlines/>
        <c:numFmt formatCode="&quot;$&quot;#,##0" sourceLinked="1"/>
        <c:majorTickMark val="none"/>
        <c:minorTickMark val="none"/>
        <c:tickLblPos val="nextTo"/>
        <c:crossAx val="1658653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1637598425196845"/>
          <c:y val="0.10216243802857979"/>
          <c:w val="0.13362401574803148"/>
          <c:h val="0.1674343832020997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Dependency Ratio, Migrants: 2012</a:t>
            </a:r>
          </a:p>
        </c:rich>
      </c:tx>
      <c:layout>
        <c:manualLayout>
          <c:xMode val="edge"/>
          <c:yMode val="edge"/>
          <c:x val="0.11124999999999999"/>
          <c:y val="2.7777777777777776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'age,sex,marital'!$A$126</c:f>
              <c:strCache>
                <c:ptCount val="1"/>
                <c:pt idx="0">
                  <c:v>Dependency Ratio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'age,sex,marital'!$B$125:$F$125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'age,sex,marital'!$B$126:$F$126</c:f>
              <c:numCache>
                <c:formatCode>0.0</c:formatCode>
                <c:ptCount val="5"/>
                <c:pt idx="0">
                  <c:v>57.334427160571735</c:v>
                </c:pt>
                <c:pt idx="1">
                  <c:v>59.116352372153692</c:v>
                </c:pt>
                <c:pt idx="2">
                  <c:v>51.522940496080196</c:v>
                </c:pt>
                <c:pt idx="3">
                  <c:v>46.987199500468314</c:v>
                </c:pt>
                <c:pt idx="4">
                  <c:v>77.16637781629116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376256"/>
        <c:axId val="151377792"/>
      </c:barChart>
      <c:catAx>
        <c:axId val="151376256"/>
        <c:scaling>
          <c:orientation val="minMax"/>
        </c:scaling>
        <c:delete val="0"/>
        <c:axPos val="b"/>
        <c:majorTickMark val="out"/>
        <c:minorTickMark val="none"/>
        <c:tickLblPos val="nextTo"/>
        <c:crossAx val="151377792"/>
        <c:crosses val="autoZero"/>
        <c:auto val="1"/>
        <c:lblAlgn val="ctr"/>
        <c:lblOffset val="100"/>
        <c:noMultiLvlLbl val="0"/>
      </c:catAx>
      <c:valAx>
        <c:axId val="15137779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513762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Median Rent by State and Time Householder Moved, Migrants: 2012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'Building,tenure,rent'!$B$48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cat>
            <c:strRef>
              <c:f>'Building,tenure,rent'!$A$49:$A$53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'Building,tenure,rent'!$B$49:$B$53</c:f>
              <c:numCache>
                <c:formatCode>General</c:formatCode>
                <c:ptCount val="5"/>
                <c:pt idx="0">
                  <c:v>702</c:v>
                </c:pt>
                <c:pt idx="1">
                  <c:v>694.41913439635539</c:v>
                </c:pt>
                <c:pt idx="2">
                  <c:v>681.5113240418118</c:v>
                </c:pt>
                <c:pt idx="3">
                  <c:v>666.79331306990889</c:v>
                </c:pt>
                <c:pt idx="4">
                  <c:v>885.86956521739125</c:v>
                </c:pt>
              </c:numCache>
            </c:numRef>
          </c:val>
        </c:ser>
        <c:ser>
          <c:idx val="1"/>
          <c:order val="1"/>
          <c:tx>
            <c:strRef>
              <c:f>'Building,tenure,rent'!$C$48</c:f>
              <c:strCache>
                <c:ptCount val="1"/>
                <c:pt idx="0">
                  <c:v>2000-12</c:v>
                </c:pt>
              </c:strCache>
            </c:strRef>
          </c:tx>
          <c:invertIfNegative val="0"/>
          <c:cat>
            <c:strRef>
              <c:f>'Building,tenure,rent'!$A$49:$A$53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'Building,tenure,rent'!$C$49:$C$53</c:f>
              <c:numCache>
                <c:formatCode>General</c:formatCode>
                <c:ptCount val="5"/>
                <c:pt idx="0">
                  <c:v>721.10389610389609</c:v>
                </c:pt>
                <c:pt idx="1">
                  <c:v>701.94684796044498</c:v>
                </c:pt>
                <c:pt idx="2">
                  <c:v>736.22448979591832</c:v>
                </c:pt>
                <c:pt idx="3">
                  <c:v>710.36585365853659</c:v>
                </c:pt>
                <c:pt idx="4">
                  <c:v>954.16666666666663</c:v>
                </c:pt>
              </c:numCache>
            </c:numRef>
          </c:val>
        </c:ser>
        <c:ser>
          <c:idx val="2"/>
          <c:order val="2"/>
          <c:tx>
            <c:strRef>
              <c:f>'Building,tenure,rent'!$D$48</c:f>
              <c:strCache>
                <c:ptCount val="1"/>
                <c:pt idx="0">
                  <c:v>Pre 2000</c:v>
                </c:pt>
              </c:strCache>
            </c:strRef>
          </c:tx>
          <c:invertIfNegative val="0"/>
          <c:cat>
            <c:strRef>
              <c:f>'Building,tenure,rent'!$A$49:$A$53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'Building,tenure,rent'!$D$49:$D$53</c:f>
              <c:numCache>
                <c:formatCode>General</c:formatCode>
                <c:ptCount val="5"/>
                <c:pt idx="0">
                  <c:v>693.89653889095644</c:v>
                </c:pt>
                <c:pt idx="1">
                  <c:v>689.97837058399421</c:v>
                </c:pt>
                <c:pt idx="2">
                  <c:v>666.57427937915736</c:v>
                </c:pt>
                <c:pt idx="3">
                  <c:v>652.83400809716602</c:v>
                </c:pt>
                <c:pt idx="4">
                  <c:v>871.16858237547888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4999040"/>
        <c:axId val="175000576"/>
      </c:barChart>
      <c:catAx>
        <c:axId val="174999040"/>
        <c:scaling>
          <c:orientation val="minMax"/>
        </c:scaling>
        <c:delete val="0"/>
        <c:axPos val="b"/>
        <c:majorTickMark val="none"/>
        <c:minorTickMark val="none"/>
        <c:tickLblPos val="nextTo"/>
        <c:crossAx val="175000576"/>
        <c:crosses val="autoZero"/>
        <c:auto val="1"/>
        <c:lblAlgn val="ctr"/>
        <c:lblOffset val="100"/>
        <c:noMultiLvlLbl val="0"/>
      </c:catAx>
      <c:valAx>
        <c:axId val="17500057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749990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Percent living in house by State and Year Householder Moved, Migrants: 2012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'Building,tenure,rent'!$S$48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cat>
            <c:strRef>
              <c:f>'Building,tenure,rent'!$R$49:$R$53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'Building,tenure,rent'!$S$49:$S$53</c:f>
              <c:numCache>
                <c:formatCode>General</c:formatCode>
                <c:ptCount val="5"/>
                <c:pt idx="0">
                  <c:v>44.3</c:v>
                </c:pt>
                <c:pt idx="1">
                  <c:v>46.1</c:v>
                </c:pt>
                <c:pt idx="2">
                  <c:v>39.299999999999997</c:v>
                </c:pt>
                <c:pt idx="3">
                  <c:v>60.7</c:v>
                </c:pt>
                <c:pt idx="4">
                  <c:v>24.4</c:v>
                </c:pt>
              </c:numCache>
            </c:numRef>
          </c:val>
        </c:ser>
        <c:ser>
          <c:idx val="1"/>
          <c:order val="1"/>
          <c:tx>
            <c:strRef>
              <c:f>'Building,tenure,rent'!$T$48</c:f>
              <c:strCache>
                <c:ptCount val="1"/>
                <c:pt idx="0">
                  <c:v>2000-12</c:v>
                </c:pt>
              </c:strCache>
            </c:strRef>
          </c:tx>
          <c:invertIfNegative val="0"/>
          <c:cat>
            <c:strRef>
              <c:f>'Building,tenure,rent'!$R$49:$R$53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'Building,tenure,rent'!$T$49:$T$53</c:f>
              <c:numCache>
                <c:formatCode>General</c:formatCode>
                <c:ptCount val="5"/>
                <c:pt idx="0">
                  <c:v>37.9</c:v>
                </c:pt>
                <c:pt idx="1">
                  <c:v>38.1</c:v>
                </c:pt>
                <c:pt idx="2">
                  <c:v>34.799999999999997</c:v>
                </c:pt>
                <c:pt idx="3">
                  <c:v>58.5</c:v>
                </c:pt>
                <c:pt idx="4">
                  <c:v>13.5</c:v>
                </c:pt>
              </c:numCache>
            </c:numRef>
          </c:val>
        </c:ser>
        <c:ser>
          <c:idx val="2"/>
          <c:order val="2"/>
          <c:tx>
            <c:strRef>
              <c:f>'Building,tenure,rent'!$U$48</c:f>
              <c:strCache>
                <c:ptCount val="1"/>
                <c:pt idx="0">
                  <c:v>Pre 2000</c:v>
                </c:pt>
              </c:strCache>
            </c:strRef>
          </c:tx>
          <c:invertIfNegative val="0"/>
          <c:cat>
            <c:strRef>
              <c:f>'Building,tenure,rent'!$R$49:$R$53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'Building,tenure,rent'!$U$49:$U$53</c:f>
              <c:numCache>
                <c:formatCode>General</c:formatCode>
                <c:ptCount val="5"/>
                <c:pt idx="0">
                  <c:v>47.5</c:v>
                </c:pt>
                <c:pt idx="1">
                  <c:v>50.8</c:v>
                </c:pt>
                <c:pt idx="2">
                  <c:v>41.2</c:v>
                </c:pt>
                <c:pt idx="3">
                  <c:v>61.7</c:v>
                </c:pt>
                <c:pt idx="4">
                  <c:v>28.3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5031040"/>
        <c:axId val="175032576"/>
      </c:barChart>
      <c:catAx>
        <c:axId val="175031040"/>
        <c:scaling>
          <c:orientation val="minMax"/>
        </c:scaling>
        <c:delete val="0"/>
        <c:axPos val="b"/>
        <c:majorTickMark val="none"/>
        <c:minorTickMark val="none"/>
        <c:tickLblPos val="nextTo"/>
        <c:crossAx val="175032576"/>
        <c:crosses val="autoZero"/>
        <c:auto val="1"/>
        <c:lblAlgn val="ctr"/>
        <c:lblOffset val="100"/>
        <c:noMultiLvlLbl val="0"/>
      </c:catAx>
      <c:valAx>
        <c:axId val="17503257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750310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Percent Renting by State and Year Householder</a:t>
            </a:r>
          </a:p>
          <a:p>
            <a:pPr>
              <a:defRPr sz="1200"/>
            </a:pPr>
            <a:r>
              <a:rPr lang="en-US" sz="1200"/>
              <a:t> Moved, Migrants, 2012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607174103237096E-2"/>
          <c:y val="0.2287153689122193"/>
          <c:w val="0.88573490813648292"/>
          <c:h val="0.655304753572470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'Building,tenure,rent'!$AJ$48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'Building,tenure,rent'!$AI$49:$AI$53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'Building,tenure,rent'!$AJ$49:$AJ$53</c:f>
              <c:numCache>
                <c:formatCode>General</c:formatCode>
                <c:ptCount val="5"/>
                <c:pt idx="0">
                  <c:v>82.8</c:v>
                </c:pt>
                <c:pt idx="1">
                  <c:v>85.2</c:v>
                </c:pt>
                <c:pt idx="2">
                  <c:v>81</c:v>
                </c:pt>
                <c:pt idx="3">
                  <c:v>67.8</c:v>
                </c:pt>
                <c:pt idx="4">
                  <c:v>92.5</c:v>
                </c:pt>
              </c:numCache>
            </c:numRef>
          </c:val>
        </c:ser>
        <c:ser>
          <c:idx val="1"/>
          <c:order val="1"/>
          <c:tx>
            <c:strRef>
              <c:f>'Building,tenure,rent'!$AK$48</c:f>
              <c:strCache>
                <c:ptCount val="1"/>
                <c:pt idx="0">
                  <c:v>2000-12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'Building,tenure,rent'!$AI$49:$AI$53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'Building,tenure,rent'!$AK$49:$AK$53</c:f>
              <c:numCache>
                <c:formatCode>General</c:formatCode>
                <c:ptCount val="5"/>
                <c:pt idx="0">
                  <c:v>88.8</c:v>
                </c:pt>
                <c:pt idx="1">
                  <c:v>91.6</c:v>
                </c:pt>
                <c:pt idx="2">
                  <c:v>87.6</c:v>
                </c:pt>
                <c:pt idx="3">
                  <c:v>72.7</c:v>
                </c:pt>
                <c:pt idx="4">
                  <c:v>93.7</c:v>
                </c:pt>
              </c:numCache>
            </c:numRef>
          </c:val>
        </c:ser>
        <c:ser>
          <c:idx val="2"/>
          <c:order val="2"/>
          <c:tx>
            <c:strRef>
              <c:f>'Building,tenure,rent'!$AL$48</c:f>
              <c:strCache>
                <c:ptCount val="1"/>
                <c:pt idx="0">
                  <c:v>Pre 2000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'Building,tenure,rent'!$AI$49:$AI$53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'Building,tenure,rent'!$AL$49:$AL$53</c:f>
              <c:numCache>
                <c:formatCode>General</c:formatCode>
                <c:ptCount val="5"/>
                <c:pt idx="0">
                  <c:v>79.7</c:v>
                </c:pt>
                <c:pt idx="1">
                  <c:v>81.5</c:v>
                </c:pt>
                <c:pt idx="2">
                  <c:v>78.2</c:v>
                </c:pt>
                <c:pt idx="3">
                  <c:v>65.599999999999994</c:v>
                </c:pt>
                <c:pt idx="4">
                  <c:v>91.9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5424640"/>
        <c:axId val="175426176"/>
      </c:barChart>
      <c:catAx>
        <c:axId val="175424640"/>
        <c:scaling>
          <c:orientation val="minMax"/>
        </c:scaling>
        <c:delete val="0"/>
        <c:axPos val="b"/>
        <c:majorTickMark val="none"/>
        <c:minorTickMark val="none"/>
        <c:tickLblPos val="nextTo"/>
        <c:crossAx val="175426176"/>
        <c:crosses val="autoZero"/>
        <c:auto val="1"/>
        <c:lblAlgn val="ctr"/>
        <c:lblOffset val="100"/>
        <c:noMultiLvlLbl val="0"/>
      </c:catAx>
      <c:valAx>
        <c:axId val="17542617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754246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742344706911636"/>
          <c:y val="0.16342592592592589"/>
          <c:w val="0.32848643919510062"/>
          <c:h val="7.2533902012248463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Median Rent by State, Migrants: 2012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'Building,tenure,rent'!$B$48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Lbls>
            <c:numFmt formatCode="&quot;$&quot;#,##0" sourceLinked="0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'Building,tenure,rent'!$A$49:$A$53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'Building,tenure,rent'!$B$49:$B$53</c:f>
              <c:numCache>
                <c:formatCode>General</c:formatCode>
                <c:ptCount val="5"/>
                <c:pt idx="0">
                  <c:v>702</c:v>
                </c:pt>
                <c:pt idx="1">
                  <c:v>694.41913439635539</c:v>
                </c:pt>
                <c:pt idx="2">
                  <c:v>681.5113240418118</c:v>
                </c:pt>
                <c:pt idx="3">
                  <c:v>666.79331306990889</c:v>
                </c:pt>
                <c:pt idx="4">
                  <c:v>885.86956521739125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367360"/>
        <c:axId val="166232832"/>
      </c:barChart>
      <c:catAx>
        <c:axId val="164367360"/>
        <c:scaling>
          <c:orientation val="minMax"/>
        </c:scaling>
        <c:delete val="0"/>
        <c:axPos val="b"/>
        <c:majorTickMark val="out"/>
        <c:minorTickMark val="none"/>
        <c:tickLblPos val="nextTo"/>
        <c:crossAx val="166232832"/>
        <c:crosses val="autoZero"/>
        <c:auto val="1"/>
        <c:lblAlgn val="ctr"/>
        <c:lblOffset val="100"/>
        <c:noMultiLvlLbl val="0"/>
      </c:catAx>
      <c:valAx>
        <c:axId val="1662328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43673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Percent Living in a House by State, Migrants: 2012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'Building,tenure,rent'!$S$48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'Building,tenure,rent'!$R$49:$R$53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'Building,tenure,rent'!$S$49:$S$53</c:f>
              <c:numCache>
                <c:formatCode>General</c:formatCode>
                <c:ptCount val="5"/>
                <c:pt idx="0">
                  <c:v>44.3</c:v>
                </c:pt>
                <c:pt idx="1">
                  <c:v>46.1</c:v>
                </c:pt>
                <c:pt idx="2">
                  <c:v>39.299999999999997</c:v>
                </c:pt>
                <c:pt idx="3">
                  <c:v>60.7</c:v>
                </c:pt>
                <c:pt idx="4">
                  <c:v>24.4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5719168"/>
        <c:axId val="175720704"/>
      </c:barChart>
      <c:catAx>
        <c:axId val="175719168"/>
        <c:scaling>
          <c:orientation val="minMax"/>
        </c:scaling>
        <c:delete val="0"/>
        <c:axPos val="b"/>
        <c:majorTickMark val="out"/>
        <c:minorTickMark val="none"/>
        <c:tickLblPos val="nextTo"/>
        <c:crossAx val="175720704"/>
        <c:crosses val="autoZero"/>
        <c:auto val="1"/>
        <c:lblAlgn val="ctr"/>
        <c:lblOffset val="100"/>
        <c:noMultiLvlLbl val="0"/>
      </c:catAx>
      <c:valAx>
        <c:axId val="1757207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57191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Percent Households with Hot Water by State and Year Householder Moved, Migrants: 2012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plumbing!$B$38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cat>
            <c:strRef>
              <c:f>plumbing!$A$39:$A$43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plumbing!$B$39:$B$43</c:f>
              <c:numCache>
                <c:formatCode>#,##0.0</c:formatCode>
                <c:ptCount val="5"/>
                <c:pt idx="0">
                  <c:v>88.710109949048004</c:v>
                </c:pt>
                <c:pt idx="1">
                  <c:v>86.725663716814154</c:v>
                </c:pt>
                <c:pt idx="2">
                  <c:v>89.729159338726703</c:v>
                </c:pt>
                <c:pt idx="3">
                  <c:v>90.008058017727635</c:v>
                </c:pt>
                <c:pt idx="4">
                  <c:v>97.418630751964088</c:v>
                </c:pt>
              </c:numCache>
            </c:numRef>
          </c:val>
        </c:ser>
        <c:ser>
          <c:idx val="1"/>
          <c:order val="1"/>
          <c:tx>
            <c:strRef>
              <c:f>plumbing!$C$38</c:f>
              <c:strCache>
                <c:ptCount val="1"/>
                <c:pt idx="0">
                  <c:v>2000-12</c:v>
                </c:pt>
              </c:strCache>
            </c:strRef>
          </c:tx>
          <c:invertIfNegative val="0"/>
          <c:cat>
            <c:strRef>
              <c:f>plumbing!$A$39:$A$43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plumbing!$C$39:$C$43</c:f>
              <c:numCache>
                <c:formatCode>#,##0.0</c:formatCode>
                <c:ptCount val="5"/>
                <c:pt idx="0">
                  <c:v>89.452603471295063</c:v>
                </c:pt>
                <c:pt idx="1">
                  <c:v>86.473429951690818</c:v>
                </c:pt>
                <c:pt idx="2">
                  <c:v>92.033293697978593</c:v>
                </c:pt>
                <c:pt idx="3">
                  <c:v>96.134020618556704</c:v>
                </c:pt>
                <c:pt idx="4">
                  <c:v>98.734177215189874</c:v>
                </c:pt>
              </c:numCache>
            </c:numRef>
          </c:val>
        </c:ser>
        <c:ser>
          <c:idx val="2"/>
          <c:order val="2"/>
          <c:tx>
            <c:strRef>
              <c:f>plumbing!$D$38</c:f>
              <c:strCache>
                <c:ptCount val="1"/>
                <c:pt idx="0">
                  <c:v>Pre-2000</c:v>
                </c:pt>
              </c:strCache>
            </c:strRef>
          </c:tx>
          <c:invertIfNegative val="0"/>
          <c:cat>
            <c:strRef>
              <c:f>plumbing!$A$39:$A$43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plumbing!$D$39:$D$43</c:f>
              <c:numCache>
                <c:formatCode>#,##0.0</c:formatCode>
                <c:ptCount val="5"/>
                <c:pt idx="0">
                  <c:v>88.321462169063295</c:v>
                </c:pt>
                <c:pt idx="1">
                  <c:v>86.915650406504071</c:v>
                </c:pt>
                <c:pt idx="2">
                  <c:v>88.805597201399294</c:v>
                </c:pt>
                <c:pt idx="3">
                  <c:v>87.426556991774376</c:v>
                </c:pt>
                <c:pt idx="4">
                  <c:v>96.788990825688074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081088"/>
        <c:axId val="165082624"/>
      </c:barChart>
      <c:catAx>
        <c:axId val="165081088"/>
        <c:scaling>
          <c:orientation val="minMax"/>
        </c:scaling>
        <c:delete val="0"/>
        <c:axPos val="b"/>
        <c:majorTickMark val="none"/>
        <c:minorTickMark val="none"/>
        <c:tickLblPos val="nextTo"/>
        <c:crossAx val="165082624"/>
        <c:crosses val="autoZero"/>
        <c:auto val="1"/>
        <c:lblAlgn val="ctr"/>
        <c:lblOffset val="100"/>
        <c:noMultiLvlLbl val="0"/>
      </c:catAx>
      <c:valAx>
        <c:axId val="165082624"/>
        <c:scaling>
          <c:orientation val="minMax"/>
        </c:scaling>
        <c:delete val="0"/>
        <c:axPos val="l"/>
        <c:majorGridlines/>
        <c:numFmt formatCode="#,##0.0" sourceLinked="1"/>
        <c:majorTickMark val="none"/>
        <c:minorTickMark val="none"/>
        <c:tickLblPos val="nextTo"/>
        <c:crossAx val="1650810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Percent of Households with Hot and Cold Running Water by State, Migrants: 2012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plumbing!$B$38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plumbing!$A$39:$A$43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plumbing!$B$39:$B$43</c:f>
              <c:numCache>
                <c:formatCode>#,##0.0</c:formatCode>
                <c:ptCount val="5"/>
                <c:pt idx="0">
                  <c:v>88.710109949048004</c:v>
                </c:pt>
                <c:pt idx="1">
                  <c:v>86.725663716814154</c:v>
                </c:pt>
                <c:pt idx="2">
                  <c:v>89.729159338726703</c:v>
                </c:pt>
                <c:pt idx="3">
                  <c:v>90.008058017727635</c:v>
                </c:pt>
                <c:pt idx="4">
                  <c:v>97.418630751964088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4913408"/>
        <c:axId val="174914944"/>
      </c:barChart>
      <c:catAx>
        <c:axId val="174913408"/>
        <c:scaling>
          <c:orientation val="minMax"/>
        </c:scaling>
        <c:delete val="0"/>
        <c:axPos val="b"/>
        <c:majorTickMark val="out"/>
        <c:minorTickMark val="none"/>
        <c:tickLblPos val="nextTo"/>
        <c:crossAx val="174914944"/>
        <c:crosses val="autoZero"/>
        <c:auto val="1"/>
        <c:lblAlgn val="ctr"/>
        <c:lblOffset val="100"/>
        <c:noMultiLvlLbl val="0"/>
      </c:catAx>
      <c:valAx>
        <c:axId val="174914944"/>
        <c:scaling>
          <c:orientation val="minMax"/>
          <c:max val="98"/>
          <c:min val="84"/>
        </c:scaling>
        <c:delete val="0"/>
        <c:axPos val="l"/>
        <c:majorGridlines/>
        <c:numFmt formatCode="#,##0.0" sourceLinked="1"/>
        <c:majorTickMark val="out"/>
        <c:minorTickMark val="none"/>
        <c:tickLblPos val="nextTo"/>
        <c:crossAx val="1749134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Percent Household with No Vehicles by State</a:t>
            </a:r>
          </a:p>
          <a:p>
            <a:pPr>
              <a:defRPr/>
            </a:pPr>
            <a:r>
              <a:rPr lang="en-US" sz="1200"/>
              <a:t> and Year Householder Moved, Migrants: 2012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3085739282589675E-2"/>
          <c:y val="0.2287153689122193"/>
          <c:w val="0.87094313210848651"/>
          <c:h val="0.655304753572470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'kitchen,vehicles'!$B$40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'kitchen,vehicles'!$A$41:$A$45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'kitchen,vehicles'!$B$41:$B$45</c:f>
              <c:numCache>
                <c:formatCode>#,##0.0</c:formatCode>
                <c:ptCount val="5"/>
                <c:pt idx="0">
                  <c:v>17.171717171717173</c:v>
                </c:pt>
                <c:pt idx="1">
                  <c:v>21.528559935639581</c:v>
                </c:pt>
                <c:pt idx="2">
                  <c:v>13.682729511079845</c:v>
                </c:pt>
                <c:pt idx="3">
                  <c:v>6.8493150684931505</c:v>
                </c:pt>
                <c:pt idx="4">
                  <c:v>12.233445566778901</c:v>
                </c:pt>
              </c:numCache>
            </c:numRef>
          </c:val>
        </c:ser>
        <c:ser>
          <c:idx val="1"/>
          <c:order val="1"/>
          <c:tx>
            <c:strRef>
              <c:f>'kitchen,vehicles'!$C$40</c:f>
              <c:strCache>
                <c:ptCount val="1"/>
                <c:pt idx="0">
                  <c:v>2000-12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'kitchen,vehicles'!$A$41:$A$45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'kitchen,vehicles'!$C$41:$C$45</c:f>
              <c:numCache>
                <c:formatCode>#,##0.0</c:formatCode>
                <c:ptCount val="5"/>
                <c:pt idx="0">
                  <c:v>26.728971962616821</c:v>
                </c:pt>
                <c:pt idx="1">
                  <c:v>30.346947738252087</c:v>
                </c:pt>
                <c:pt idx="2">
                  <c:v>26.634958382877528</c:v>
                </c:pt>
                <c:pt idx="3">
                  <c:v>4.1237113402061851</c:v>
                </c:pt>
                <c:pt idx="4">
                  <c:v>28.691983122362871</c:v>
                </c:pt>
              </c:numCache>
            </c:numRef>
          </c:val>
        </c:ser>
        <c:ser>
          <c:idx val="2"/>
          <c:order val="2"/>
          <c:tx>
            <c:strRef>
              <c:f>'kitchen,vehicles'!$D$40</c:f>
              <c:strCache>
                <c:ptCount val="1"/>
                <c:pt idx="0">
                  <c:v>Pre-2000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'kitchen,vehicles'!$A$41:$A$45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'kitchen,vehicles'!$D$41:$D$45</c:f>
              <c:numCache>
                <c:formatCode>#,##0.0</c:formatCode>
                <c:ptCount val="5"/>
                <c:pt idx="0">
                  <c:v>12.377368633248219</c:v>
                </c:pt>
                <c:pt idx="1">
                  <c:v>16.463414634146343</c:v>
                </c:pt>
                <c:pt idx="2">
                  <c:v>8.2458770614692654</c:v>
                </c:pt>
                <c:pt idx="3">
                  <c:v>7.9905992949471214</c:v>
                </c:pt>
                <c:pt idx="4">
                  <c:v>6.2691131498470947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5511808"/>
        <c:axId val="175542272"/>
      </c:barChart>
      <c:catAx>
        <c:axId val="175511808"/>
        <c:scaling>
          <c:orientation val="minMax"/>
        </c:scaling>
        <c:delete val="0"/>
        <c:axPos val="b"/>
        <c:majorTickMark val="none"/>
        <c:minorTickMark val="none"/>
        <c:tickLblPos val="nextTo"/>
        <c:crossAx val="175542272"/>
        <c:crosses val="autoZero"/>
        <c:auto val="1"/>
        <c:lblAlgn val="ctr"/>
        <c:lblOffset val="100"/>
        <c:noMultiLvlLbl val="0"/>
      </c:catAx>
      <c:valAx>
        <c:axId val="175542272"/>
        <c:scaling>
          <c:orientation val="minMax"/>
        </c:scaling>
        <c:delete val="0"/>
        <c:axPos val="l"/>
        <c:majorGridlines/>
        <c:numFmt formatCode="#,##0.0" sourceLinked="1"/>
        <c:majorTickMark val="none"/>
        <c:minorTickMark val="none"/>
        <c:tickLblPos val="nextTo"/>
        <c:crossAx val="1755118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3625109361329841"/>
          <c:y val="2.3266622922134737E-2"/>
          <c:w val="0.14986001749781278"/>
          <c:h val="0.25115157480314959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Percent of Households with No Vehicle by State, Migrants: 2012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'kitchen,vehicles'!$B$40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'kitchen,vehicles'!$A$41:$A$45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'kitchen,vehicles'!$B$41:$B$45</c:f>
              <c:numCache>
                <c:formatCode>#,##0.0</c:formatCode>
                <c:ptCount val="5"/>
                <c:pt idx="0">
                  <c:v>17.171717171717173</c:v>
                </c:pt>
                <c:pt idx="1">
                  <c:v>21.528559935639581</c:v>
                </c:pt>
                <c:pt idx="2">
                  <c:v>13.682729511079845</c:v>
                </c:pt>
                <c:pt idx="3">
                  <c:v>6.8493150684931505</c:v>
                </c:pt>
                <c:pt idx="4">
                  <c:v>12.233445566778901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5637248"/>
        <c:axId val="175638784"/>
      </c:barChart>
      <c:catAx>
        <c:axId val="175637248"/>
        <c:scaling>
          <c:orientation val="minMax"/>
        </c:scaling>
        <c:delete val="0"/>
        <c:axPos val="b"/>
        <c:majorTickMark val="out"/>
        <c:minorTickMark val="none"/>
        <c:tickLblPos val="nextTo"/>
        <c:crossAx val="175638784"/>
        <c:crosses val="autoZero"/>
        <c:auto val="1"/>
        <c:lblAlgn val="ctr"/>
        <c:lblOffset val="100"/>
        <c:noMultiLvlLbl val="0"/>
      </c:catAx>
      <c:valAx>
        <c:axId val="175638784"/>
        <c:scaling>
          <c:orientation val="minMax"/>
        </c:scaling>
        <c:delete val="0"/>
        <c:axPos val="l"/>
        <c:majorGridlines/>
        <c:numFmt formatCode="#,##0.0" sourceLinked="1"/>
        <c:majorTickMark val="out"/>
        <c:minorTickMark val="none"/>
        <c:tickLblPos val="nextTo"/>
        <c:crossAx val="1756372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Percent Households with Computer by State</a:t>
            </a:r>
            <a:r>
              <a:rPr lang="en-US" sz="1200" baseline="0"/>
              <a:t> and Year Householder Moved, Migrants: 2012</a:t>
            </a:r>
            <a:endParaRPr lang="en-US" sz="1200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appliances!$B$42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cat>
            <c:strRef>
              <c:f>appliances!$A$43:$A$47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appliances!$B$43:$B$47</c:f>
              <c:numCache>
                <c:formatCode>#,##0.0</c:formatCode>
                <c:ptCount val="5"/>
                <c:pt idx="0">
                  <c:v>55.5</c:v>
                </c:pt>
                <c:pt idx="1">
                  <c:v>44.5</c:v>
                </c:pt>
                <c:pt idx="2">
                  <c:v>67.3</c:v>
                </c:pt>
                <c:pt idx="3">
                  <c:v>76.5</c:v>
                </c:pt>
                <c:pt idx="4">
                  <c:v>65</c:v>
                </c:pt>
              </c:numCache>
            </c:numRef>
          </c:val>
        </c:ser>
        <c:ser>
          <c:idx val="1"/>
          <c:order val="1"/>
          <c:tx>
            <c:strRef>
              <c:f>appliances!$C$42</c:f>
              <c:strCache>
                <c:ptCount val="1"/>
                <c:pt idx="0">
                  <c:v>2000-12</c:v>
                </c:pt>
              </c:strCache>
            </c:strRef>
          </c:tx>
          <c:invertIfNegative val="0"/>
          <c:cat>
            <c:strRef>
              <c:f>appliances!$A$43:$A$47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appliances!$C$43:$C$47</c:f>
              <c:numCache>
                <c:formatCode>#,##0.0</c:formatCode>
                <c:ptCount val="5"/>
                <c:pt idx="0">
                  <c:v>49.2</c:v>
                </c:pt>
                <c:pt idx="1">
                  <c:v>32.700000000000003</c:v>
                </c:pt>
                <c:pt idx="2">
                  <c:v>71.099999999999994</c:v>
                </c:pt>
                <c:pt idx="3">
                  <c:v>83.2</c:v>
                </c:pt>
                <c:pt idx="4">
                  <c:v>75.900000000000006</c:v>
                </c:pt>
              </c:numCache>
            </c:numRef>
          </c:val>
        </c:ser>
        <c:ser>
          <c:idx val="2"/>
          <c:order val="2"/>
          <c:tx>
            <c:strRef>
              <c:f>appliances!$D$42</c:f>
              <c:strCache>
                <c:ptCount val="1"/>
                <c:pt idx="0">
                  <c:v>Pre-2000</c:v>
                </c:pt>
              </c:strCache>
            </c:strRef>
          </c:tx>
          <c:invertIfNegative val="0"/>
          <c:cat>
            <c:strRef>
              <c:f>appliances!$A$43:$A$47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appliances!$D$43:$D$47</c:f>
              <c:numCache>
                <c:formatCode>#,##0.0</c:formatCode>
                <c:ptCount val="5"/>
                <c:pt idx="0">
                  <c:v>58.7</c:v>
                </c:pt>
                <c:pt idx="1">
                  <c:v>51.4</c:v>
                </c:pt>
                <c:pt idx="2">
                  <c:v>65.7</c:v>
                </c:pt>
                <c:pt idx="3">
                  <c:v>73.599999999999994</c:v>
                </c:pt>
                <c:pt idx="4">
                  <c:v>61.2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5808512"/>
        <c:axId val="175810048"/>
      </c:barChart>
      <c:catAx>
        <c:axId val="175808512"/>
        <c:scaling>
          <c:orientation val="minMax"/>
        </c:scaling>
        <c:delete val="0"/>
        <c:axPos val="b"/>
        <c:majorTickMark val="none"/>
        <c:minorTickMark val="none"/>
        <c:tickLblPos val="nextTo"/>
        <c:crossAx val="175810048"/>
        <c:crosses val="autoZero"/>
        <c:auto val="1"/>
        <c:lblAlgn val="ctr"/>
        <c:lblOffset val="100"/>
        <c:noMultiLvlLbl val="0"/>
      </c:catAx>
      <c:valAx>
        <c:axId val="175810048"/>
        <c:scaling>
          <c:orientation val="minMax"/>
        </c:scaling>
        <c:delete val="0"/>
        <c:axPos val="l"/>
        <c:majorGridlines/>
        <c:numFmt formatCode="#,##0.0" sourceLinked="1"/>
        <c:majorTickMark val="none"/>
        <c:minorTickMark val="none"/>
        <c:tickLblPos val="nextTo"/>
        <c:crossAx val="1758085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Mean children by State, Migrants: 2012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'age,sex,marital'!$A$62</c:f>
              <c:strCache>
                <c:ptCount val="1"/>
                <c:pt idx="0">
                  <c:v>Mean children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'age,sex,marital'!$B$61:$F$61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'age,sex,marital'!$B$62:$F$62</c:f>
              <c:numCache>
                <c:formatCode>0.00</c:formatCode>
                <c:ptCount val="5"/>
                <c:pt idx="0">
                  <c:v>1.5688302830510401</c:v>
                </c:pt>
                <c:pt idx="1">
                  <c:v>1.6033775403110391</c:v>
                </c:pt>
                <c:pt idx="2">
                  <c:v>1.4150717703349283</c:v>
                </c:pt>
                <c:pt idx="3">
                  <c:v>1.3988023952095809</c:v>
                </c:pt>
                <c:pt idx="4">
                  <c:v>2.0007917656373713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670464"/>
        <c:axId val="162672000"/>
      </c:barChart>
      <c:catAx>
        <c:axId val="162670464"/>
        <c:scaling>
          <c:orientation val="minMax"/>
        </c:scaling>
        <c:delete val="0"/>
        <c:axPos val="b"/>
        <c:majorTickMark val="out"/>
        <c:minorTickMark val="none"/>
        <c:tickLblPos val="nextTo"/>
        <c:crossAx val="162672000"/>
        <c:crosses val="autoZero"/>
        <c:auto val="1"/>
        <c:lblAlgn val="ctr"/>
        <c:lblOffset val="100"/>
        <c:noMultiLvlLbl val="0"/>
      </c:catAx>
      <c:valAx>
        <c:axId val="1626720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26704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Percent Households with No Air Conditioner by State and Year Householder Moved, Migrants: 2012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appliances!$T$42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cat>
            <c:strRef>
              <c:f>appliances!$S$43:$S$47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appliances!$T$43:$T$47</c:f>
              <c:numCache>
                <c:formatCode>General</c:formatCode>
                <c:ptCount val="5"/>
                <c:pt idx="0" formatCode="#,##0.0">
                  <c:v>29.1</c:v>
                </c:pt>
                <c:pt idx="1">
                  <c:v>35.6</c:v>
                </c:pt>
                <c:pt idx="2">
                  <c:v>23.2</c:v>
                </c:pt>
                <c:pt idx="3">
                  <c:v>8.1</c:v>
                </c:pt>
                <c:pt idx="4">
                  <c:v>32.1</c:v>
                </c:pt>
              </c:numCache>
            </c:numRef>
          </c:val>
        </c:ser>
        <c:ser>
          <c:idx val="1"/>
          <c:order val="1"/>
          <c:tx>
            <c:strRef>
              <c:f>appliances!$U$42</c:f>
              <c:strCache>
                <c:ptCount val="1"/>
                <c:pt idx="0">
                  <c:v>2000-12</c:v>
                </c:pt>
              </c:strCache>
            </c:strRef>
          </c:tx>
          <c:invertIfNegative val="0"/>
          <c:cat>
            <c:strRef>
              <c:f>appliances!$S$43:$S$47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appliances!$U$43:$U$47</c:f>
              <c:numCache>
                <c:formatCode>General</c:formatCode>
                <c:ptCount val="5"/>
                <c:pt idx="0" formatCode="#,##0.0">
                  <c:v>37.9</c:v>
                </c:pt>
                <c:pt idx="1">
                  <c:v>46.9</c:v>
                </c:pt>
                <c:pt idx="2">
                  <c:v>29.7</c:v>
                </c:pt>
                <c:pt idx="3">
                  <c:v>9.3000000000000007</c:v>
                </c:pt>
                <c:pt idx="4">
                  <c:v>27</c:v>
                </c:pt>
              </c:numCache>
            </c:numRef>
          </c:val>
        </c:ser>
        <c:ser>
          <c:idx val="2"/>
          <c:order val="2"/>
          <c:tx>
            <c:strRef>
              <c:f>appliances!$V$42</c:f>
              <c:strCache>
                <c:ptCount val="1"/>
                <c:pt idx="0">
                  <c:v>Pre-2000</c:v>
                </c:pt>
              </c:strCache>
            </c:strRef>
          </c:tx>
          <c:invertIfNegative val="0"/>
          <c:cat>
            <c:strRef>
              <c:f>appliances!$S$43:$S$47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appliances!$V$43:$V$47</c:f>
              <c:numCache>
                <c:formatCode>General</c:formatCode>
                <c:ptCount val="5"/>
                <c:pt idx="0" formatCode="#,##0.0">
                  <c:v>24.7</c:v>
                </c:pt>
                <c:pt idx="1">
                  <c:v>29</c:v>
                </c:pt>
                <c:pt idx="2">
                  <c:v>20.3</c:v>
                </c:pt>
                <c:pt idx="3">
                  <c:v>7.6</c:v>
                </c:pt>
                <c:pt idx="4">
                  <c:v>34.1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5827968"/>
        <c:axId val="176161536"/>
      </c:barChart>
      <c:catAx>
        <c:axId val="175827968"/>
        <c:scaling>
          <c:orientation val="minMax"/>
        </c:scaling>
        <c:delete val="0"/>
        <c:axPos val="b"/>
        <c:majorTickMark val="none"/>
        <c:minorTickMark val="none"/>
        <c:tickLblPos val="nextTo"/>
        <c:crossAx val="176161536"/>
        <c:crosses val="autoZero"/>
        <c:auto val="1"/>
        <c:lblAlgn val="ctr"/>
        <c:lblOffset val="100"/>
        <c:noMultiLvlLbl val="0"/>
      </c:catAx>
      <c:valAx>
        <c:axId val="176161536"/>
        <c:scaling>
          <c:orientation val="minMax"/>
        </c:scaling>
        <c:delete val="0"/>
        <c:axPos val="l"/>
        <c:majorGridlines/>
        <c:numFmt formatCode="#,##0.0" sourceLinked="1"/>
        <c:majorTickMark val="none"/>
        <c:minorTickMark val="none"/>
        <c:tickLblPos val="nextTo"/>
        <c:crossAx val="1758279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Percent Households with Cable TV by State and Year Householder Moved, Migrants: 2012</a:t>
            </a:r>
          </a:p>
        </c:rich>
      </c:tx>
      <c:layout>
        <c:manualLayout>
          <c:xMode val="edge"/>
          <c:yMode val="edge"/>
          <c:x val="0.11356955380577428"/>
          <c:y val="4.1666666666666664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appliances!$AL$42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cat>
            <c:strRef>
              <c:f>appliances!$AK$43:$AK$47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appliances!$AL$43:$AL$47</c:f>
              <c:numCache>
                <c:formatCode>General</c:formatCode>
                <c:ptCount val="5"/>
                <c:pt idx="0" formatCode="#,##0.0">
                  <c:v>49.450254759989271</c:v>
                </c:pt>
                <c:pt idx="1">
                  <c:v>34.529364440868868</c:v>
                </c:pt>
                <c:pt idx="2">
                  <c:v>64.016883573689768</c:v>
                </c:pt>
                <c:pt idx="3">
                  <c:v>71.635777598710717</c:v>
                </c:pt>
                <c:pt idx="4">
                  <c:v>76.094276094276097</c:v>
                </c:pt>
              </c:numCache>
            </c:numRef>
          </c:val>
        </c:ser>
        <c:ser>
          <c:idx val="1"/>
          <c:order val="1"/>
          <c:tx>
            <c:strRef>
              <c:f>appliances!$AM$42</c:f>
              <c:strCache>
                <c:ptCount val="1"/>
                <c:pt idx="0">
                  <c:v>2000-12</c:v>
                </c:pt>
              </c:strCache>
            </c:strRef>
          </c:tx>
          <c:invertIfNegative val="0"/>
          <c:cat>
            <c:strRef>
              <c:f>appliances!$AK$43:$AK$47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appliances!$AM$43:$AM$47</c:f>
              <c:numCache>
                <c:formatCode>General</c:formatCode>
                <c:ptCount val="5"/>
                <c:pt idx="0" formatCode="#,##0.0">
                  <c:v>43.097463284379174</c:v>
                </c:pt>
                <c:pt idx="1">
                  <c:v>30.698287220026351</c:v>
                </c:pt>
                <c:pt idx="2">
                  <c:v>57.669441141498218</c:v>
                </c:pt>
                <c:pt idx="3">
                  <c:v>75.257731958762889</c:v>
                </c:pt>
                <c:pt idx="4">
                  <c:v>59.071729957805907</c:v>
                </c:pt>
              </c:numCache>
            </c:numRef>
          </c:val>
        </c:ser>
        <c:ser>
          <c:idx val="2"/>
          <c:order val="2"/>
          <c:tx>
            <c:strRef>
              <c:f>appliances!$AN$42</c:f>
              <c:strCache>
                <c:ptCount val="1"/>
                <c:pt idx="0">
                  <c:v>Pre-2000</c:v>
                </c:pt>
              </c:strCache>
            </c:strRef>
          </c:tx>
          <c:invertIfNegative val="0"/>
          <c:cat>
            <c:strRef>
              <c:f>appliances!$AK$43:$AK$47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appliances!$AN$43:$AN$47</c:f>
              <c:numCache>
                <c:formatCode>General</c:formatCode>
                <c:ptCount val="5"/>
                <c:pt idx="0" formatCode="#,##0.0">
                  <c:v>52.654213143394706</c:v>
                </c:pt>
                <c:pt idx="1">
                  <c:v>36.788617886178862</c:v>
                </c:pt>
                <c:pt idx="2">
                  <c:v>66.716641679160418</c:v>
                </c:pt>
                <c:pt idx="3">
                  <c:v>70.270270270270274</c:v>
                </c:pt>
                <c:pt idx="4">
                  <c:v>82.26299694189602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95840"/>
        <c:axId val="176205824"/>
      </c:barChart>
      <c:catAx>
        <c:axId val="176195840"/>
        <c:scaling>
          <c:orientation val="minMax"/>
        </c:scaling>
        <c:delete val="0"/>
        <c:axPos val="b"/>
        <c:majorTickMark val="none"/>
        <c:minorTickMark val="none"/>
        <c:tickLblPos val="nextTo"/>
        <c:crossAx val="176205824"/>
        <c:crosses val="autoZero"/>
        <c:auto val="1"/>
        <c:lblAlgn val="ctr"/>
        <c:lblOffset val="100"/>
        <c:noMultiLvlLbl val="0"/>
      </c:catAx>
      <c:valAx>
        <c:axId val="176205824"/>
        <c:scaling>
          <c:orientation val="minMax"/>
        </c:scaling>
        <c:delete val="0"/>
        <c:axPos val="l"/>
        <c:majorGridlines/>
        <c:numFmt formatCode="#,##0.0" sourceLinked="1"/>
        <c:majorTickMark val="none"/>
        <c:minorTickMark val="none"/>
        <c:tickLblPos val="nextTo"/>
        <c:crossAx val="1761958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Percent of Households with no Air Conditioning by State, Migrants: 2012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appliances!$T$42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appliances!$S$43:$S$47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appliances!$T$43:$T$47</c:f>
              <c:numCache>
                <c:formatCode>General</c:formatCode>
                <c:ptCount val="5"/>
                <c:pt idx="0" formatCode="#,##0.0">
                  <c:v>29.1</c:v>
                </c:pt>
                <c:pt idx="1">
                  <c:v>35.6</c:v>
                </c:pt>
                <c:pt idx="2">
                  <c:v>23.2</c:v>
                </c:pt>
                <c:pt idx="3">
                  <c:v>8.1</c:v>
                </c:pt>
                <c:pt idx="4">
                  <c:v>32.1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238976"/>
        <c:axId val="176240512"/>
      </c:barChart>
      <c:catAx>
        <c:axId val="176238976"/>
        <c:scaling>
          <c:orientation val="minMax"/>
        </c:scaling>
        <c:delete val="0"/>
        <c:axPos val="b"/>
        <c:majorTickMark val="out"/>
        <c:minorTickMark val="none"/>
        <c:tickLblPos val="nextTo"/>
        <c:crossAx val="176240512"/>
        <c:crosses val="autoZero"/>
        <c:auto val="1"/>
        <c:lblAlgn val="ctr"/>
        <c:lblOffset val="100"/>
        <c:noMultiLvlLbl val="0"/>
      </c:catAx>
      <c:valAx>
        <c:axId val="176240512"/>
        <c:scaling>
          <c:orientation val="minMax"/>
        </c:scaling>
        <c:delete val="0"/>
        <c:axPos val="l"/>
        <c:majorGridlines/>
        <c:numFmt formatCode="#,##0.0" sourceLinked="1"/>
        <c:majorTickMark val="out"/>
        <c:minorTickMark val="none"/>
        <c:tickLblPos val="nextTo"/>
        <c:crossAx val="1762389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Percent of Households with Cable TV by State, Migrants: 2012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appliances!$AL$49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appliances!$AK$50:$AK$54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appliances!$AL$50:$AL$54</c:f>
              <c:numCache>
                <c:formatCode>0.0</c:formatCode>
                <c:ptCount val="5"/>
                <c:pt idx="0">
                  <c:v>49.5</c:v>
                </c:pt>
                <c:pt idx="1">
                  <c:v>34.5</c:v>
                </c:pt>
                <c:pt idx="2">
                  <c:v>64</c:v>
                </c:pt>
                <c:pt idx="3">
                  <c:v>71.599999999999994</c:v>
                </c:pt>
                <c:pt idx="4">
                  <c:v>76.099999999999994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260992"/>
        <c:axId val="176262528"/>
      </c:barChart>
      <c:catAx>
        <c:axId val="176260992"/>
        <c:scaling>
          <c:orientation val="minMax"/>
        </c:scaling>
        <c:delete val="0"/>
        <c:axPos val="b"/>
        <c:majorTickMark val="out"/>
        <c:minorTickMark val="none"/>
        <c:tickLblPos val="nextTo"/>
        <c:crossAx val="176262528"/>
        <c:crosses val="autoZero"/>
        <c:auto val="1"/>
        <c:lblAlgn val="ctr"/>
        <c:lblOffset val="100"/>
        <c:noMultiLvlLbl val="0"/>
      </c:catAx>
      <c:valAx>
        <c:axId val="17626252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762609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Percent Households with FSM Land Holdings by State and Year Householder Moved, Migrants; 2012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'vslue of house'!$B$40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cat>
            <c:strRef>
              <c:f>'vslue of house'!$A$41:$A$45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'vslue of house'!$B$41:$B$45</c:f>
              <c:numCache>
                <c:formatCode>General</c:formatCode>
                <c:ptCount val="5"/>
                <c:pt idx="0" formatCode="#,##0.0">
                  <c:v>57.96013229641548</c:v>
                </c:pt>
                <c:pt idx="1">
                  <c:v>48.270313757039418</c:v>
                </c:pt>
                <c:pt idx="2">
                  <c:v>65.845937390080906</c:v>
                </c:pt>
                <c:pt idx="3">
                  <c:v>77.03464947622885</c:v>
                </c:pt>
                <c:pt idx="4">
                  <c:v>73.512906846240185</c:v>
                </c:pt>
              </c:numCache>
            </c:numRef>
          </c:val>
        </c:ser>
        <c:ser>
          <c:idx val="1"/>
          <c:order val="1"/>
          <c:tx>
            <c:strRef>
              <c:f>'vslue of house'!$C$40</c:f>
              <c:strCache>
                <c:ptCount val="1"/>
                <c:pt idx="0">
                  <c:v>2000-12</c:v>
                </c:pt>
              </c:strCache>
            </c:strRef>
          </c:tx>
          <c:invertIfNegative val="0"/>
          <c:cat>
            <c:strRef>
              <c:f>'vslue of house'!$A$41:$A$45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'vslue of house'!$C$41:$C$45</c:f>
              <c:numCache>
                <c:formatCode>General</c:formatCode>
                <c:ptCount val="5"/>
                <c:pt idx="0" formatCode="#,##0.0">
                  <c:v>53.297730307076101</c:v>
                </c:pt>
                <c:pt idx="1">
                  <c:v>42.731664470794904</c:v>
                </c:pt>
                <c:pt idx="2">
                  <c:v>61.950059453032104</c:v>
                </c:pt>
                <c:pt idx="3">
                  <c:v>85.051546391752581</c:v>
                </c:pt>
                <c:pt idx="4">
                  <c:v>72.573839662447256</c:v>
                </c:pt>
              </c:numCache>
            </c:numRef>
          </c:val>
        </c:ser>
        <c:ser>
          <c:idx val="2"/>
          <c:order val="2"/>
          <c:tx>
            <c:strRef>
              <c:f>'vslue of house'!$D$40</c:f>
              <c:strCache>
                <c:ptCount val="1"/>
                <c:pt idx="0">
                  <c:v>Pre-2000</c:v>
                </c:pt>
              </c:strCache>
            </c:strRef>
          </c:tx>
          <c:invertIfNegative val="0"/>
          <c:cat>
            <c:strRef>
              <c:f>'vslue of house'!$A$41:$A$45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'vslue of house'!$D$41:$D$45</c:f>
              <c:numCache>
                <c:formatCode>General</c:formatCode>
                <c:ptCount val="5"/>
                <c:pt idx="0" formatCode="#,##0.0">
                  <c:v>60.314473861040184</c:v>
                </c:pt>
                <c:pt idx="1">
                  <c:v>51.47357723577236</c:v>
                </c:pt>
                <c:pt idx="2">
                  <c:v>67.56621689155422</c:v>
                </c:pt>
                <c:pt idx="3">
                  <c:v>73.560517038777903</c:v>
                </c:pt>
                <c:pt idx="4">
                  <c:v>74.159021406727831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391296"/>
        <c:axId val="176392832"/>
      </c:barChart>
      <c:catAx>
        <c:axId val="176391296"/>
        <c:scaling>
          <c:orientation val="minMax"/>
        </c:scaling>
        <c:delete val="0"/>
        <c:axPos val="b"/>
        <c:majorTickMark val="none"/>
        <c:minorTickMark val="none"/>
        <c:tickLblPos val="nextTo"/>
        <c:crossAx val="176392832"/>
        <c:crosses val="autoZero"/>
        <c:auto val="1"/>
        <c:lblAlgn val="ctr"/>
        <c:lblOffset val="100"/>
        <c:noMultiLvlLbl val="0"/>
      </c:catAx>
      <c:valAx>
        <c:axId val="176392832"/>
        <c:scaling>
          <c:orientation val="minMax"/>
        </c:scaling>
        <c:delete val="0"/>
        <c:axPos val="l"/>
        <c:majorGridlines/>
        <c:numFmt formatCode="#,##0.0" sourceLinked="1"/>
        <c:majorTickMark val="none"/>
        <c:minorTickMark val="none"/>
        <c:tickLblPos val="nextTo"/>
        <c:crossAx val="1763912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Percent of Households with at least one PTA member by State, Migrants: 2012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culture!$G$50</c:f>
              <c:strCache>
                <c:ptCount val="1"/>
                <c:pt idx="0">
                  <c:v>PTA member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culture!$H$49:$L$49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culture!$H$50:$L$50</c:f>
              <c:numCache>
                <c:formatCode>0.0</c:formatCode>
                <c:ptCount val="5"/>
                <c:pt idx="0">
                  <c:v>31.161169214266561</c:v>
                </c:pt>
                <c:pt idx="1">
                  <c:v>27.320997586484314</c:v>
                </c:pt>
                <c:pt idx="2">
                  <c:v>34.998241294407315</c:v>
                </c:pt>
                <c:pt idx="3">
                  <c:v>32.47381144238517</c:v>
                </c:pt>
                <c:pt idx="4">
                  <c:v>43.995510662177331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4784512"/>
        <c:axId val="174786048"/>
      </c:barChart>
      <c:catAx>
        <c:axId val="174784512"/>
        <c:scaling>
          <c:orientation val="minMax"/>
        </c:scaling>
        <c:delete val="0"/>
        <c:axPos val="b"/>
        <c:majorTickMark val="out"/>
        <c:minorTickMark val="none"/>
        <c:tickLblPos val="nextTo"/>
        <c:crossAx val="174786048"/>
        <c:crosses val="autoZero"/>
        <c:auto val="1"/>
        <c:lblAlgn val="ctr"/>
        <c:lblOffset val="100"/>
        <c:noMultiLvlLbl val="0"/>
      </c:catAx>
      <c:valAx>
        <c:axId val="17478604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747845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Percent of Households participating</a:t>
            </a:r>
            <a:r>
              <a:rPr lang="en-US" baseline="0"/>
              <a:t> in </a:t>
            </a:r>
            <a:r>
              <a:rPr lang="en-US"/>
              <a:t>Sports by State, Migrants: 2012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culture!$G$54</c:f>
              <c:strCache>
                <c:ptCount val="1"/>
                <c:pt idx="0">
                  <c:v>Sports Organization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culture!$H$53:$L$53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culture!$H$54:$L$54</c:f>
              <c:numCache>
                <c:formatCode>0.0</c:formatCode>
                <c:ptCount val="5"/>
                <c:pt idx="0">
                  <c:v>29.525341914722446</c:v>
                </c:pt>
                <c:pt idx="1">
                  <c:v>18.197908286403862</c:v>
                </c:pt>
                <c:pt idx="2">
                  <c:v>45.409778403095324</c:v>
                </c:pt>
                <c:pt idx="3">
                  <c:v>36.180499597099114</c:v>
                </c:pt>
                <c:pt idx="4">
                  <c:v>48.372615039281705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4802432"/>
        <c:axId val="174803968"/>
      </c:barChart>
      <c:catAx>
        <c:axId val="174802432"/>
        <c:scaling>
          <c:orientation val="minMax"/>
        </c:scaling>
        <c:delete val="0"/>
        <c:axPos val="b"/>
        <c:majorTickMark val="out"/>
        <c:minorTickMark val="none"/>
        <c:tickLblPos val="nextTo"/>
        <c:crossAx val="174803968"/>
        <c:crosses val="autoZero"/>
        <c:auto val="1"/>
        <c:lblAlgn val="ctr"/>
        <c:lblOffset val="100"/>
        <c:noMultiLvlLbl val="0"/>
      </c:catAx>
      <c:valAx>
        <c:axId val="17480396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748024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Percent of Households Volunteering by State, Migrants:</a:t>
            </a:r>
            <a:r>
              <a:rPr lang="en-US" baseline="0"/>
              <a:t> 2012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culture!$G$58</c:f>
              <c:strCache>
                <c:ptCount val="1"/>
                <c:pt idx="0">
                  <c:v>Volunteer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culture!$H$57:$L$57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culture!$H$58:$L$58</c:f>
              <c:numCache>
                <c:formatCode>0.0</c:formatCode>
                <c:ptCount val="5"/>
                <c:pt idx="0">
                  <c:v>32.287476535264148</c:v>
                </c:pt>
                <c:pt idx="1">
                  <c:v>22.719227674979887</c:v>
                </c:pt>
                <c:pt idx="2">
                  <c:v>45.585648962363699</c:v>
                </c:pt>
                <c:pt idx="3">
                  <c:v>45.608380338436746</c:v>
                </c:pt>
                <c:pt idx="4">
                  <c:v>38.159371492704828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4849024"/>
        <c:axId val="175117056"/>
      </c:barChart>
      <c:catAx>
        <c:axId val="174849024"/>
        <c:scaling>
          <c:orientation val="minMax"/>
        </c:scaling>
        <c:delete val="0"/>
        <c:axPos val="b"/>
        <c:majorTickMark val="out"/>
        <c:minorTickMark val="none"/>
        <c:tickLblPos val="nextTo"/>
        <c:crossAx val="175117056"/>
        <c:crosses val="autoZero"/>
        <c:auto val="1"/>
        <c:lblAlgn val="ctr"/>
        <c:lblOffset val="100"/>
        <c:noMultiLvlLbl val="0"/>
      </c:catAx>
      <c:valAx>
        <c:axId val="17511705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748490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Percent Being Members of Non-Micronesian Church by State, Migrants: 2012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culture!$G$62</c:f>
              <c:strCache>
                <c:ptCount val="1"/>
                <c:pt idx="0">
                  <c:v>Member of Non-Micronesian Church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culture!$H$61:$L$61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culture!$H$62:$L$62</c:f>
              <c:numCache>
                <c:formatCode>0.0</c:formatCode>
                <c:ptCount val="5"/>
                <c:pt idx="0">
                  <c:v>60.320014302315187</c:v>
                </c:pt>
                <c:pt idx="1">
                  <c:v>55.333869670152858</c:v>
                </c:pt>
                <c:pt idx="2">
                  <c:v>66.373549067886032</c:v>
                </c:pt>
                <c:pt idx="3">
                  <c:v>75.423045930701051</c:v>
                </c:pt>
                <c:pt idx="4">
                  <c:v>54.433221099887767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698112"/>
        <c:axId val="176699648"/>
      </c:barChart>
      <c:catAx>
        <c:axId val="176698112"/>
        <c:scaling>
          <c:orientation val="minMax"/>
        </c:scaling>
        <c:delete val="0"/>
        <c:axPos val="b"/>
        <c:majorTickMark val="out"/>
        <c:minorTickMark val="none"/>
        <c:tickLblPos val="nextTo"/>
        <c:crossAx val="176699648"/>
        <c:crosses val="autoZero"/>
        <c:auto val="1"/>
        <c:lblAlgn val="ctr"/>
        <c:lblOffset val="100"/>
        <c:noMultiLvlLbl val="0"/>
      </c:catAx>
      <c:valAx>
        <c:axId val="17669964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766981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Percent Displaying FSM flag by State, Migrants: 2012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culture!$G$79</c:f>
              <c:strCache>
                <c:ptCount val="1"/>
                <c:pt idx="0">
                  <c:v>Has FSM flag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culture!$H$78:$L$78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culture!$H$79:$L$79</c:f>
              <c:numCache>
                <c:formatCode>0.0</c:formatCode>
                <c:ptCount val="5"/>
                <c:pt idx="0">
                  <c:v>26.208992580673996</c:v>
                </c:pt>
                <c:pt idx="1">
                  <c:v>18.761061946902654</c:v>
                </c:pt>
                <c:pt idx="2">
                  <c:v>32.254660569820615</c:v>
                </c:pt>
                <c:pt idx="3">
                  <c:v>30.056406124093474</c:v>
                </c:pt>
                <c:pt idx="4">
                  <c:v>53.310886644219977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728320"/>
        <c:axId val="176734208"/>
      </c:barChart>
      <c:catAx>
        <c:axId val="176728320"/>
        <c:scaling>
          <c:orientation val="minMax"/>
        </c:scaling>
        <c:delete val="0"/>
        <c:axPos val="b"/>
        <c:majorTickMark val="out"/>
        <c:minorTickMark val="none"/>
        <c:tickLblPos val="nextTo"/>
        <c:crossAx val="176734208"/>
        <c:crosses val="autoZero"/>
        <c:auto val="1"/>
        <c:lblAlgn val="ctr"/>
        <c:lblOffset val="100"/>
        <c:noMultiLvlLbl val="0"/>
      </c:catAx>
      <c:valAx>
        <c:axId val="17673420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767283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Sex Ratio by State (Smoothed), Migrants: 2012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'age,sex,marital'!$Y$85</c:f>
              <c:strCache>
                <c:ptCount val="1"/>
                <c:pt idx="0">
                  <c:v>Total</c:v>
                </c:pt>
              </c:strCache>
            </c:strRef>
          </c:tx>
          <c:marker>
            <c:symbol val="none"/>
          </c:marker>
          <c:cat>
            <c:strRef>
              <c:f>'age,sex,marital'!$X$86:$X$101</c:f>
              <c:strCache>
                <c:ptCount val="16"/>
                <c:pt idx="0">
                  <c:v>0 - 4</c:v>
                </c:pt>
                <c:pt idx="1">
                  <c:v>5-9</c:v>
                </c:pt>
                <c:pt idx="2">
                  <c:v>10-14</c:v>
                </c:pt>
                <c:pt idx="3">
                  <c:v>15 - 19 </c:v>
                </c:pt>
                <c:pt idx="4">
                  <c:v>20 - 24 </c:v>
                </c:pt>
                <c:pt idx="5">
                  <c:v>25 - 29 </c:v>
                </c:pt>
                <c:pt idx="6">
                  <c:v>30 - 34 </c:v>
                </c:pt>
                <c:pt idx="7">
                  <c:v>35 - 39 </c:v>
                </c:pt>
                <c:pt idx="8">
                  <c:v>40 - 44 </c:v>
                </c:pt>
                <c:pt idx="9">
                  <c:v>45 - 49 </c:v>
                </c:pt>
                <c:pt idx="10">
                  <c:v>50 - 54 </c:v>
                </c:pt>
                <c:pt idx="11">
                  <c:v>55 - 59 </c:v>
                </c:pt>
                <c:pt idx="12">
                  <c:v>60 - 64 </c:v>
                </c:pt>
                <c:pt idx="13">
                  <c:v>65 - 69 </c:v>
                </c:pt>
                <c:pt idx="14">
                  <c:v>70 - 74 </c:v>
                </c:pt>
                <c:pt idx="15">
                  <c:v>75  and over</c:v>
                </c:pt>
              </c:strCache>
            </c:strRef>
          </c:cat>
          <c:val>
            <c:numRef>
              <c:f>'age,sex,marital'!$Y$86:$Y$101</c:f>
              <c:numCache>
                <c:formatCode>0.0</c:formatCode>
                <c:ptCount val="16"/>
                <c:pt idx="0">
                  <c:v>100</c:v>
                </c:pt>
                <c:pt idx="1">
                  <c:v>90.737463197520057</c:v>
                </c:pt>
                <c:pt idx="2">
                  <c:v>84.728442391467382</c:v>
                </c:pt>
                <c:pt idx="3">
                  <c:v>82.779329225737001</c:v>
                </c:pt>
                <c:pt idx="4">
                  <c:v>81.366727034811447</c:v>
                </c:pt>
                <c:pt idx="5">
                  <c:v>81.121975053226791</c:v>
                </c:pt>
                <c:pt idx="6">
                  <c:v>86.47976955111011</c:v>
                </c:pt>
                <c:pt idx="7">
                  <c:v>96.715516504839385</c:v>
                </c:pt>
                <c:pt idx="8">
                  <c:v>106.94987181674855</c:v>
                </c:pt>
                <c:pt idx="9">
                  <c:v>110.75566830063804</c:v>
                </c:pt>
                <c:pt idx="10">
                  <c:v>101.87592291195135</c:v>
                </c:pt>
                <c:pt idx="11">
                  <c:v>90.132783310053938</c:v>
                </c:pt>
                <c:pt idx="12">
                  <c:v>82.951231894213322</c:v>
                </c:pt>
                <c:pt idx="13">
                  <c:v>73.794073690804794</c:v>
                </c:pt>
                <c:pt idx="14">
                  <c:v>71.688209715798777</c:v>
                </c:pt>
                <c:pt idx="15">
                  <c:v>70.39473684210526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'age,sex,marital'!$Z$85</c:f>
              <c:strCache>
                <c:ptCount val="1"/>
                <c:pt idx="0">
                  <c:v>Chuuk</c:v>
                </c:pt>
              </c:strCache>
            </c:strRef>
          </c:tx>
          <c:marker>
            <c:symbol val="none"/>
          </c:marker>
          <c:cat>
            <c:strRef>
              <c:f>'age,sex,marital'!$X$86:$X$101</c:f>
              <c:strCache>
                <c:ptCount val="16"/>
                <c:pt idx="0">
                  <c:v>0 - 4</c:v>
                </c:pt>
                <c:pt idx="1">
                  <c:v>5-9</c:v>
                </c:pt>
                <c:pt idx="2">
                  <c:v>10-14</c:v>
                </c:pt>
                <c:pt idx="3">
                  <c:v>15 - 19 </c:v>
                </c:pt>
                <c:pt idx="4">
                  <c:v>20 - 24 </c:v>
                </c:pt>
                <c:pt idx="5">
                  <c:v>25 - 29 </c:v>
                </c:pt>
                <c:pt idx="6">
                  <c:v>30 - 34 </c:v>
                </c:pt>
                <c:pt idx="7">
                  <c:v>35 - 39 </c:v>
                </c:pt>
                <c:pt idx="8">
                  <c:v>40 - 44 </c:v>
                </c:pt>
                <c:pt idx="9">
                  <c:v>45 - 49 </c:v>
                </c:pt>
                <c:pt idx="10">
                  <c:v>50 - 54 </c:v>
                </c:pt>
                <c:pt idx="11">
                  <c:v>55 - 59 </c:v>
                </c:pt>
                <c:pt idx="12">
                  <c:v>60 - 64 </c:v>
                </c:pt>
                <c:pt idx="13">
                  <c:v>65 - 69 </c:v>
                </c:pt>
                <c:pt idx="14">
                  <c:v>70 - 74 </c:v>
                </c:pt>
                <c:pt idx="15">
                  <c:v>75  and over</c:v>
                </c:pt>
              </c:strCache>
            </c:strRef>
          </c:cat>
          <c:val>
            <c:numRef>
              <c:f>'age,sex,marital'!$Z$86:$Z$101</c:f>
              <c:numCache>
                <c:formatCode>0.0</c:formatCode>
                <c:ptCount val="16"/>
                <c:pt idx="0">
                  <c:v>89.517014270032931</c:v>
                </c:pt>
                <c:pt idx="1">
                  <c:v>89.466133761150971</c:v>
                </c:pt>
                <c:pt idx="2">
                  <c:v>85.138303517074391</c:v>
                </c:pt>
                <c:pt idx="3">
                  <c:v>78.419399493296183</c:v>
                </c:pt>
                <c:pt idx="4">
                  <c:v>76.953924276878752</c:v>
                </c:pt>
                <c:pt idx="5">
                  <c:v>79.917116657421616</c:v>
                </c:pt>
                <c:pt idx="6">
                  <c:v>87.113264436583108</c:v>
                </c:pt>
                <c:pt idx="7">
                  <c:v>94.990981746339074</c:v>
                </c:pt>
                <c:pt idx="8">
                  <c:v>94.276699778885188</c:v>
                </c:pt>
                <c:pt idx="9">
                  <c:v>94.345969367198606</c:v>
                </c:pt>
                <c:pt idx="10">
                  <c:v>90.337535376253697</c:v>
                </c:pt>
                <c:pt idx="11">
                  <c:v>87.007417877273767</c:v>
                </c:pt>
                <c:pt idx="12">
                  <c:v>85.594656225468285</c:v>
                </c:pt>
                <c:pt idx="13">
                  <c:v>93.807916804659484</c:v>
                </c:pt>
                <c:pt idx="14">
                  <c:v>103.16790371584892</c:v>
                </c:pt>
                <c:pt idx="15">
                  <c:v>101.36986301369863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'age,sex,marital'!$AA$85</c:f>
              <c:strCache>
                <c:ptCount val="1"/>
                <c:pt idx="0">
                  <c:v>Pohnpei</c:v>
                </c:pt>
              </c:strCache>
            </c:strRef>
          </c:tx>
          <c:marker>
            <c:symbol val="none"/>
          </c:marker>
          <c:cat>
            <c:strRef>
              <c:f>'age,sex,marital'!$X$86:$X$101</c:f>
              <c:strCache>
                <c:ptCount val="16"/>
                <c:pt idx="0">
                  <c:v>0 - 4</c:v>
                </c:pt>
                <c:pt idx="1">
                  <c:v>5-9</c:v>
                </c:pt>
                <c:pt idx="2">
                  <c:v>10-14</c:v>
                </c:pt>
                <c:pt idx="3">
                  <c:v>15 - 19 </c:v>
                </c:pt>
                <c:pt idx="4">
                  <c:v>20 - 24 </c:v>
                </c:pt>
                <c:pt idx="5">
                  <c:v>25 - 29 </c:v>
                </c:pt>
                <c:pt idx="6">
                  <c:v>30 - 34 </c:v>
                </c:pt>
                <c:pt idx="7">
                  <c:v>35 - 39 </c:v>
                </c:pt>
                <c:pt idx="8">
                  <c:v>40 - 44 </c:v>
                </c:pt>
                <c:pt idx="9">
                  <c:v>45 - 49 </c:v>
                </c:pt>
                <c:pt idx="10">
                  <c:v>50 - 54 </c:v>
                </c:pt>
                <c:pt idx="11">
                  <c:v>55 - 59 </c:v>
                </c:pt>
                <c:pt idx="12">
                  <c:v>60 - 64 </c:v>
                </c:pt>
                <c:pt idx="13">
                  <c:v>65 - 69 </c:v>
                </c:pt>
                <c:pt idx="14">
                  <c:v>70 - 74 </c:v>
                </c:pt>
                <c:pt idx="15">
                  <c:v>75  and over</c:v>
                </c:pt>
              </c:strCache>
            </c:strRef>
          </c:cat>
          <c:val>
            <c:numRef>
              <c:f>'age,sex,marital'!$AA$86:$AA$101</c:f>
              <c:numCache>
                <c:formatCode>0.0</c:formatCode>
                <c:ptCount val="16"/>
                <c:pt idx="0">
                  <c:v>119.3490054249548</c:v>
                </c:pt>
                <c:pt idx="1">
                  <c:v>96.860738252086705</c:v>
                </c:pt>
                <c:pt idx="2">
                  <c:v>87.244690963054566</c:v>
                </c:pt>
                <c:pt idx="3">
                  <c:v>98.35231554328243</c:v>
                </c:pt>
                <c:pt idx="4">
                  <c:v>92.343741536062211</c:v>
                </c:pt>
                <c:pt idx="5">
                  <c:v>88.715774704874562</c:v>
                </c:pt>
                <c:pt idx="6">
                  <c:v>88.310604229451883</c:v>
                </c:pt>
                <c:pt idx="7">
                  <c:v>97.099868826643316</c:v>
                </c:pt>
                <c:pt idx="8">
                  <c:v>109.17474252468342</c:v>
                </c:pt>
                <c:pt idx="9">
                  <c:v>109.85130703239942</c:v>
                </c:pt>
                <c:pt idx="10">
                  <c:v>101.40370910187467</c:v>
                </c:pt>
                <c:pt idx="11">
                  <c:v>101.53984771573603</c:v>
                </c:pt>
                <c:pt idx="12">
                  <c:v>108.27727272727275</c:v>
                </c:pt>
                <c:pt idx="13">
                  <c:v>88.83576329331045</c:v>
                </c:pt>
                <c:pt idx="14">
                  <c:v>71.707384914932092</c:v>
                </c:pt>
                <c:pt idx="15">
                  <c:v>64.86486486486487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'age,sex,marital'!$AB$85</c:f>
              <c:strCache>
                <c:ptCount val="1"/>
                <c:pt idx="0">
                  <c:v>Yap</c:v>
                </c:pt>
              </c:strCache>
            </c:strRef>
          </c:tx>
          <c:marker>
            <c:symbol val="none"/>
          </c:marker>
          <c:cat>
            <c:strRef>
              <c:f>'age,sex,marital'!$X$86:$X$101</c:f>
              <c:strCache>
                <c:ptCount val="16"/>
                <c:pt idx="0">
                  <c:v>0 - 4</c:v>
                </c:pt>
                <c:pt idx="1">
                  <c:v>5-9</c:v>
                </c:pt>
                <c:pt idx="2">
                  <c:v>10-14</c:v>
                </c:pt>
                <c:pt idx="3">
                  <c:v>15 - 19 </c:v>
                </c:pt>
                <c:pt idx="4">
                  <c:v>20 - 24 </c:v>
                </c:pt>
                <c:pt idx="5">
                  <c:v>25 - 29 </c:v>
                </c:pt>
                <c:pt idx="6">
                  <c:v>30 - 34 </c:v>
                </c:pt>
                <c:pt idx="7">
                  <c:v>35 - 39 </c:v>
                </c:pt>
                <c:pt idx="8">
                  <c:v>40 - 44 </c:v>
                </c:pt>
                <c:pt idx="9">
                  <c:v>45 - 49 </c:v>
                </c:pt>
                <c:pt idx="10">
                  <c:v>50 - 54 </c:v>
                </c:pt>
                <c:pt idx="11">
                  <c:v>55 - 59 </c:v>
                </c:pt>
                <c:pt idx="12">
                  <c:v>60 - 64 </c:v>
                </c:pt>
                <c:pt idx="13">
                  <c:v>65 - 69 </c:v>
                </c:pt>
                <c:pt idx="14">
                  <c:v>70 - 74 </c:v>
                </c:pt>
                <c:pt idx="15">
                  <c:v>75  and over</c:v>
                </c:pt>
              </c:strCache>
            </c:strRef>
          </c:cat>
          <c:val>
            <c:numRef>
              <c:f>'age,sex,marital'!$AB$86:$AB$101</c:f>
              <c:numCache>
                <c:formatCode>0.0</c:formatCode>
                <c:ptCount val="16"/>
                <c:pt idx="0">
                  <c:v>84.39716312056737</c:v>
                </c:pt>
                <c:pt idx="1">
                  <c:v>88.592249482507043</c:v>
                </c:pt>
                <c:pt idx="2">
                  <c:v>78.473329789119262</c:v>
                </c:pt>
                <c:pt idx="3">
                  <c:v>68.283689020531128</c:v>
                </c:pt>
                <c:pt idx="4">
                  <c:v>92.596880186284167</c:v>
                </c:pt>
                <c:pt idx="5">
                  <c:v>100.11532706643317</c:v>
                </c:pt>
                <c:pt idx="6">
                  <c:v>93.326443594955848</c:v>
                </c:pt>
                <c:pt idx="7">
                  <c:v>91.264662296711734</c:v>
                </c:pt>
                <c:pt idx="8">
                  <c:v>115.73274740309472</c:v>
                </c:pt>
                <c:pt idx="9">
                  <c:v>138.83600905302788</c:v>
                </c:pt>
                <c:pt idx="10">
                  <c:v>149.83818770226537</c:v>
                </c:pt>
                <c:pt idx="11">
                  <c:v>102.4697666496338</c:v>
                </c:pt>
                <c:pt idx="12">
                  <c:v>74.853801169590653</c:v>
                </c:pt>
                <c:pt idx="13">
                  <c:v>26.655602971392444</c:v>
                </c:pt>
                <c:pt idx="14">
                  <c:v>30.528089064674433</c:v>
                </c:pt>
                <c:pt idx="15">
                  <c:v>19.512195121951219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'age,sex,marital'!$AC$85</c:f>
              <c:strCache>
                <c:ptCount val="1"/>
                <c:pt idx="0">
                  <c:v>Kosrae</c:v>
                </c:pt>
              </c:strCache>
            </c:strRef>
          </c:tx>
          <c:marker>
            <c:symbol val="none"/>
          </c:marker>
          <c:cat>
            <c:strRef>
              <c:f>'age,sex,marital'!$X$86:$X$101</c:f>
              <c:strCache>
                <c:ptCount val="16"/>
                <c:pt idx="0">
                  <c:v>0 - 4</c:v>
                </c:pt>
                <c:pt idx="1">
                  <c:v>5-9</c:v>
                </c:pt>
                <c:pt idx="2">
                  <c:v>10-14</c:v>
                </c:pt>
                <c:pt idx="3">
                  <c:v>15 - 19 </c:v>
                </c:pt>
                <c:pt idx="4">
                  <c:v>20 - 24 </c:v>
                </c:pt>
                <c:pt idx="5">
                  <c:v>25 - 29 </c:v>
                </c:pt>
                <c:pt idx="6">
                  <c:v>30 - 34 </c:v>
                </c:pt>
                <c:pt idx="7">
                  <c:v>35 - 39 </c:v>
                </c:pt>
                <c:pt idx="8">
                  <c:v>40 - 44 </c:v>
                </c:pt>
                <c:pt idx="9">
                  <c:v>45 - 49 </c:v>
                </c:pt>
                <c:pt idx="10">
                  <c:v>50 - 54 </c:v>
                </c:pt>
                <c:pt idx="11">
                  <c:v>55 - 59 </c:v>
                </c:pt>
                <c:pt idx="12">
                  <c:v>60 - 64 </c:v>
                </c:pt>
                <c:pt idx="13">
                  <c:v>65 - 69 </c:v>
                </c:pt>
                <c:pt idx="14">
                  <c:v>70 - 74 </c:v>
                </c:pt>
                <c:pt idx="15">
                  <c:v>75  and over</c:v>
                </c:pt>
              </c:strCache>
            </c:strRef>
          </c:cat>
          <c:val>
            <c:numRef>
              <c:f>'age,sex,marital'!$AC$86:$AC$101</c:f>
              <c:numCache>
                <c:formatCode>0.0</c:formatCode>
                <c:ptCount val="16"/>
                <c:pt idx="0">
                  <c:v>160.36866359447004</c:v>
                </c:pt>
                <c:pt idx="1">
                  <c:v>100.4544596343426</c:v>
                </c:pt>
                <c:pt idx="2">
                  <c:v>98.783952721900206</c:v>
                </c:pt>
                <c:pt idx="3">
                  <c:v>107.34989648033127</c:v>
                </c:pt>
                <c:pt idx="4">
                  <c:v>91.053242683677468</c:v>
                </c:pt>
                <c:pt idx="5">
                  <c:v>58.206922337357121</c:v>
                </c:pt>
                <c:pt idx="6">
                  <c:v>64.808879661278183</c:v>
                </c:pt>
                <c:pt idx="7">
                  <c:v>109.93460239894121</c:v>
                </c:pt>
                <c:pt idx="8">
                  <c:v>152.78382634572617</c:v>
                </c:pt>
                <c:pt idx="9">
                  <c:v>177.43379624968051</c:v>
                </c:pt>
                <c:pt idx="10">
                  <c:v>129.03867508132871</c:v>
                </c:pt>
                <c:pt idx="11">
                  <c:v>108.91672386181652</c:v>
                </c:pt>
                <c:pt idx="12">
                  <c:v>46.505376344086017</c:v>
                </c:pt>
                <c:pt idx="13">
                  <c:v>72.777777777777771</c:v>
                </c:pt>
                <c:pt idx="14">
                  <c:v>31.111111111111111</c:v>
                </c:pt>
                <c:pt idx="1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715904"/>
        <c:axId val="162717696"/>
      </c:lineChart>
      <c:catAx>
        <c:axId val="162715904"/>
        <c:scaling>
          <c:orientation val="minMax"/>
        </c:scaling>
        <c:delete val="0"/>
        <c:axPos val="b"/>
        <c:majorTickMark val="none"/>
        <c:minorTickMark val="none"/>
        <c:tickLblPos val="nextTo"/>
        <c:crossAx val="162717696"/>
        <c:crosses val="autoZero"/>
        <c:auto val="1"/>
        <c:lblAlgn val="ctr"/>
        <c:lblOffset val="100"/>
        <c:noMultiLvlLbl val="0"/>
      </c:catAx>
      <c:valAx>
        <c:axId val="162717696"/>
        <c:scaling>
          <c:orientation val="minMax"/>
        </c:scaling>
        <c:delete val="0"/>
        <c:axPos val="l"/>
        <c:majorGridlines/>
        <c:title>
          <c:overlay val="0"/>
        </c:title>
        <c:numFmt formatCode="0.0" sourceLinked="1"/>
        <c:majorTickMark val="none"/>
        <c:minorTickMark val="none"/>
        <c:tickLblPos val="nextTo"/>
        <c:crossAx val="162715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367979002624669"/>
          <c:y val="0.44730424321959755"/>
          <c:w val="0.17632020997375328"/>
          <c:h val="0.4185859580052493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Percent Displaying Micronesian handicrafts by State, Migrants: 2012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culture!$G$83</c:f>
              <c:strCache>
                <c:ptCount val="1"/>
                <c:pt idx="0">
                  <c:v>Has Micronesian handicrafts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culture!$H$82:$L$82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culture!$H$83:$L$83</c:f>
              <c:numCache>
                <c:formatCode>0.0</c:formatCode>
                <c:ptCount val="5"/>
                <c:pt idx="0">
                  <c:v>55.144363993921516</c:v>
                </c:pt>
                <c:pt idx="1">
                  <c:v>47.224456958970237</c:v>
                </c:pt>
                <c:pt idx="2">
                  <c:v>65.107281041153712</c:v>
                </c:pt>
                <c:pt idx="3">
                  <c:v>69.540692989524572</c:v>
                </c:pt>
                <c:pt idx="4">
                  <c:v>58.02469135802469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754688"/>
        <c:axId val="176756224"/>
      </c:barChart>
      <c:catAx>
        <c:axId val="176754688"/>
        <c:scaling>
          <c:orientation val="minMax"/>
        </c:scaling>
        <c:delete val="0"/>
        <c:axPos val="b"/>
        <c:majorTickMark val="out"/>
        <c:minorTickMark val="none"/>
        <c:tickLblPos val="nextTo"/>
        <c:crossAx val="176756224"/>
        <c:crosses val="autoZero"/>
        <c:auto val="1"/>
        <c:lblAlgn val="ctr"/>
        <c:lblOffset val="100"/>
        <c:noMultiLvlLbl val="0"/>
      </c:catAx>
      <c:valAx>
        <c:axId val="17675622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767546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Percent Wearing Island clothing by State, Migrants: 2012</a:t>
            </a:r>
          </a:p>
        </c:rich>
      </c:tx>
      <c:layout>
        <c:manualLayout>
          <c:xMode val="edge"/>
          <c:yMode val="edge"/>
          <c:x val="0.11685411198600175"/>
          <c:y val="4.1666666666666664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culture!$G$87</c:f>
              <c:strCache>
                <c:ptCount val="1"/>
                <c:pt idx="0">
                  <c:v>Wears Island clothing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culture!$H$86:$L$86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culture!$H$87:$L$87</c:f>
              <c:numCache>
                <c:formatCode>0.0</c:formatCode>
                <c:ptCount val="5"/>
                <c:pt idx="0">
                  <c:v>85.197103781174576</c:v>
                </c:pt>
                <c:pt idx="1">
                  <c:v>86.999195494770717</c:v>
                </c:pt>
                <c:pt idx="2">
                  <c:v>88.568413647555403</c:v>
                </c:pt>
                <c:pt idx="3">
                  <c:v>67.042707493956485</c:v>
                </c:pt>
                <c:pt idx="4">
                  <c:v>86.756453423120092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784896"/>
        <c:axId val="176786432"/>
      </c:barChart>
      <c:catAx>
        <c:axId val="176784896"/>
        <c:scaling>
          <c:orientation val="minMax"/>
        </c:scaling>
        <c:delete val="0"/>
        <c:axPos val="b"/>
        <c:majorTickMark val="out"/>
        <c:minorTickMark val="none"/>
        <c:tickLblPos val="nextTo"/>
        <c:crossAx val="176786432"/>
        <c:crosses val="autoZero"/>
        <c:auto val="1"/>
        <c:lblAlgn val="ctr"/>
        <c:lblOffset val="100"/>
        <c:noMultiLvlLbl val="0"/>
      </c:catAx>
      <c:valAx>
        <c:axId val="17678643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767848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Percent Households with a PTA member by State,</a:t>
            </a:r>
            <a:r>
              <a:rPr lang="en-US" baseline="0"/>
              <a:t> Migrants: 2012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Sheet1!$A$8</c:f>
              <c:strCache>
                <c:ptCount val="1"/>
                <c:pt idx="0">
                  <c:v>PTA member</c:v>
                </c:pt>
              </c:strCache>
            </c:strRef>
          </c:tx>
          <c:invertIfNegative val="0"/>
          <c:cat>
            <c:strRef>
              <c:f>Sheet1!$B$7:$F$7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Sheet1!$B$8:$F$8</c:f>
              <c:numCache>
                <c:formatCode>0.0</c:formatCode>
                <c:ptCount val="5"/>
                <c:pt idx="0">
                  <c:v>31.161169214266561</c:v>
                </c:pt>
                <c:pt idx="1">
                  <c:v>27.320997586484314</c:v>
                </c:pt>
                <c:pt idx="2">
                  <c:v>34.998241294407315</c:v>
                </c:pt>
                <c:pt idx="3">
                  <c:v>32.47381144238517</c:v>
                </c:pt>
                <c:pt idx="4">
                  <c:v>43.995510662177331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454656"/>
        <c:axId val="176485120"/>
      </c:barChart>
      <c:catAx>
        <c:axId val="176454656"/>
        <c:scaling>
          <c:orientation val="minMax"/>
        </c:scaling>
        <c:delete val="0"/>
        <c:axPos val="b"/>
        <c:majorTickMark val="out"/>
        <c:minorTickMark val="none"/>
        <c:tickLblPos val="nextTo"/>
        <c:crossAx val="176485120"/>
        <c:crosses val="autoZero"/>
        <c:auto val="1"/>
        <c:lblAlgn val="ctr"/>
        <c:lblOffset val="100"/>
        <c:noMultiLvlLbl val="0"/>
      </c:catAx>
      <c:valAx>
        <c:axId val="17648512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764546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Percent Households with member in Sports Organization by State, Migrants: 2012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Sheet1!$A$14</c:f>
              <c:strCache>
                <c:ptCount val="1"/>
                <c:pt idx="0">
                  <c:v>Sports Organization</c:v>
                </c:pt>
              </c:strCache>
            </c:strRef>
          </c:tx>
          <c:invertIfNegative val="0"/>
          <c:cat>
            <c:strRef>
              <c:f>Sheet1!$B$13:$F$13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Sheet1!$B$14:$F$14</c:f>
              <c:numCache>
                <c:formatCode>0.0</c:formatCode>
                <c:ptCount val="5"/>
                <c:pt idx="0">
                  <c:v>29.525341914722446</c:v>
                </c:pt>
                <c:pt idx="1">
                  <c:v>18.197908286403862</c:v>
                </c:pt>
                <c:pt idx="2">
                  <c:v>45.409778403095324</c:v>
                </c:pt>
                <c:pt idx="3">
                  <c:v>36.180499597099114</c:v>
                </c:pt>
                <c:pt idx="4">
                  <c:v>48.372615039281705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529792"/>
        <c:axId val="176531328"/>
      </c:barChart>
      <c:catAx>
        <c:axId val="176529792"/>
        <c:scaling>
          <c:orientation val="minMax"/>
        </c:scaling>
        <c:delete val="0"/>
        <c:axPos val="b"/>
        <c:majorTickMark val="out"/>
        <c:minorTickMark val="none"/>
        <c:tickLblPos val="nextTo"/>
        <c:crossAx val="176531328"/>
        <c:crosses val="autoZero"/>
        <c:auto val="1"/>
        <c:lblAlgn val="ctr"/>
        <c:lblOffset val="100"/>
        <c:noMultiLvlLbl val="0"/>
      </c:catAx>
      <c:valAx>
        <c:axId val="17653132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765297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Percent Households in Volunteer Organization by State, Migrants: 2012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Sheet1!$A$20</c:f>
              <c:strCache>
                <c:ptCount val="1"/>
                <c:pt idx="0">
                  <c:v>Volunteer</c:v>
                </c:pt>
              </c:strCache>
            </c:strRef>
          </c:tx>
          <c:invertIfNegative val="0"/>
          <c:cat>
            <c:strRef>
              <c:f>Sheet1!$B$19:$F$19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Sheet1!$B$20:$F$20</c:f>
              <c:numCache>
                <c:formatCode>0.0</c:formatCode>
                <c:ptCount val="5"/>
                <c:pt idx="0">
                  <c:v>32.287476535264148</c:v>
                </c:pt>
                <c:pt idx="1">
                  <c:v>22.719227674979887</c:v>
                </c:pt>
                <c:pt idx="2">
                  <c:v>45.585648962363699</c:v>
                </c:pt>
                <c:pt idx="3">
                  <c:v>45.608380338436746</c:v>
                </c:pt>
                <c:pt idx="4">
                  <c:v>38.159371492704828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543232"/>
        <c:axId val="176544768"/>
      </c:barChart>
      <c:catAx>
        <c:axId val="176543232"/>
        <c:scaling>
          <c:orientation val="minMax"/>
        </c:scaling>
        <c:delete val="0"/>
        <c:axPos val="b"/>
        <c:majorTickMark val="out"/>
        <c:minorTickMark val="none"/>
        <c:tickLblPos val="nextTo"/>
        <c:crossAx val="176544768"/>
        <c:crosses val="autoZero"/>
        <c:auto val="1"/>
        <c:lblAlgn val="ctr"/>
        <c:lblOffset val="100"/>
        <c:noMultiLvlLbl val="0"/>
      </c:catAx>
      <c:valAx>
        <c:axId val="17654476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765432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Percent Households with Member of Non-Micronesian Church by State, Migrants: 2012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Sheet1!$A$26</c:f>
              <c:strCache>
                <c:ptCount val="1"/>
                <c:pt idx="0">
                  <c:v>Member of Non-Micronesian Church</c:v>
                </c:pt>
              </c:strCache>
            </c:strRef>
          </c:tx>
          <c:invertIfNegative val="0"/>
          <c:cat>
            <c:strRef>
              <c:f>Sheet1!$B$25:$F$25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Sheet1!$B$26:$F$26</c:f>
              <c:numCache>
                <c:formatCode>0.0</c:formatCode>
                <c:ptCount val="5"/>
                <c:pt idx="0">
                  <c:v>60.320014302315187</c:v>
                </c:pt>
                <c:pt idx="1">
                  <c:v>55.333869670152858</c:v>
                </c:pt>
                <c:pt idx="2">
                  <c:v>66.373549067886032</c:v>
                </c:pt>
                <c:pt idx="3">
                  <c:v>75.423045930701051</c:v>
                </c:pt>
                <c:pt idx="4">
                  <c:v>54.433221099887767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650880"/>
        <c:axId val="176652672"/>
      </c:barChart>
      <c:catAx>
        <c:axId val="176650880"/>
        <c:scaling>
          <c:orientation val="minMax"/>
        </c:scaling>
        <c:delete val="0"/>
        <c:axPos val="b"/>
        <c:majorTickMark val="out"/>
        <c:minorTickMark val="none"/>
        <c:tickLblPos val="nextTo"/>
        <c:crossAx val="176652672"/>
        <c:crosses val="autoZero"/>
        <c:auto val="1"/>
        <c:lblAlgn val="ctr"/>
        <c:lblOffset val="100"/>
        <c:noMultiLvlLbl val="0"/>
      </c:catAx>
      <c:valAx>
        <c:axId val="17665267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766508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Frequency</a:t>
            </a:r>
            <a:r>
              <a:rPr lang="en-US" sz="1200" baseline="0"/>
              <a:t> of Gatherings by State, Migrants: 2012</a:t>
            </a:r>
            <a:endParaRPr lang="en-US" sz="1200"/>
          </a:p>
        </c:rich>
      </c:tx>
      <c:overlay val="0"/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Sheet1!$A$36</c:f>
              <c:strCache>
                <c:ptCount val="1"/>
                <c:pt idx="0">
                  <c:v>Daily</c:v>
                </c:pt>
              </c:strCache>
            </c:strRef>
          </c:tx>
          <c:invertIfNegative val="0"/>
          <c:cat>
            <c:strRef>
              <c:f>Sheet1!$B$35:$F$35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Sheet1!$B$36:$F$36</c:f>
              <c:numCache>
                <c:formatCode>General</c:formatCode>
                <c:ptCount val="5"/>
                <c:pt idx="0">
                  <c:v>1790</c:v>
                </c:pt>
                <c:pt idx="1">
                  <c:v>729</c:v>
                </c:pt>
                <c:pt idx="2">
                  <c:v>736</c:v>
                </c:pt>
                <c:pt idx="3">
                  <c:v>172</c:v>
                </c:pt>
                <c:pt idx="4">
                  <c:v>151</c:v>
                </c:pt>
              </c:numCache>
            </c:numRef>
          </c:val>
        </c:ser>
        <c:ser>
          <c:idx val="1"/>
          <c:order val="1"/>
          <c:tx>
            <c:strRef>
              <c:f>Sheet1!$A$37</c:f>
              <c:strCache>
                <c:ptCount val="1"/>
                <c:pt idx="0">
                  <c:v>Weekly</c:v>
                </c:pt>
              </c:strCache>
            </c:strRef>
          </c:tx>
          <c:invertIfNegative val="0"/>
          <c:cat>
            <c:strRef>
              <c:f>Sheet1!$B$35:$F$35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Sheet1!$B$37:$F$37</c:f>
              <c:numCache>
                <c:formatCode>General</c:formatCode>
                <c:ptCount val="5"/>
                <c:pt idx="0">
                  <c:v>3740</c:v>
                </c:pt>
                <c:pt idx="1">
                  <c:v>1721</c:v>
                </c:pt>
                <c:pt idx="2">
                  <c:v>1106</c:v>
                </c:pt>
                <c:pt idx="3">
                  <c:v>390</c:v>
                </c:pt>
                <c:pt idx="4">
                  <c:v>523</c:v>
                </c:pt>
              </c:numCache>
            </c:numRef>
          </c:val>
        </c:ser>
        <c:ser>
          <c:idx val="2"/>
          <c:order val="2"/>
          <c:tx>
            <c:strRef>
              <c:f>Sheet1!$A$38</c:f>
              <c:strCache>
                <c:ptCount val="1"/>
                <c:pt idx="0">
                  <c:v>Monthly</c:v>
                </c:pt>
              </c:strCache>
            </c:strRef>
          </c:tx>
          <c:invertIfNegative val="0"/>
          <c:cat>
            <c:strRef>
              <c:f>Sheet1!$B$35:$F$35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Sheet1!$B$38:$F$38</c:f>
              <c:numCache>
                <c:formatCode>General</c:formatCode>
                <c:ptCount val="5"/>
                <c:pt idx="0">
                  <c:v>3062</c:v>
                </c:pt>
                <c:pt idx="1">
                  <c:v>2037</c:v>
                </c:pt>
                <c:pt idx="2">
                  <c:v>535</c:v>
                </c:pt>
                <c:pt idx="3">
                  <c:v>394</c:v>
                </c:pt>
                <c:pt idx="4">
                  <c:v>96</c:v>
                </c:pt>
              </c:numCache>
            </c:numRef>
          </c:val>
        </c:ser>
        <c:ser>
          <c:idx val="3"/>
          <c:order val="3"/>
          <c:tx>
            <c:strRef>
              <c:f>Sheet1!$A$39</c:f>
              <c:strCache>
                <c:ptCount val="1"/>
                <c:pt idx="0">
                  <c:v>Less frequent</c:v>
                </c:pt>
              </c:strCache>
            </c:strRef>
          </c:tx>
          <c:invertIfNegative val="0"/>
          <c:cat>
            <c:strRef>
              <c:f>Sheet1!$B$35:$F$35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Sheet1!$B$39:$F$39</c:f>
              <c:numCache>
                <c:formatCode>General</c:formatCode>
                <c:ptCount val="5"/>
                <c:pt idx="0">
                  <c:v>1768</c:v>
                </c:pt>
                <c:pt idx="1">
                  <c:v>1010</c:v>
                </c:pt>
                <c:pt idx="2">
                  <c:v>413</c:v>
                </c:pt>
                <c:pt idx="3">
                  <c:v>264</c:v>
                </c:pt>
                <c:pt idx="4">
                  <c:v>82</c:v>
                </c:pt>
              </c:numCache>
            </c:numRef>
          </c:val>
        </c:ser>
        <c:ser>
          <c:idx val="4"/>
          <c:order val="4"/>
          <c:tx>
            <c:strRef>
              <c:f>Sheet1!$A$40</c:f>
              <c:strCache>
                <c:ptCount val="1"/>
                <c:pt idx="0">
                  <c:v>Never</c:v>
                </c:pt>
              </c:strCache>
            </c:strRef>
          </c:tx>
          <c:invertIfNegative val="0"/>
          <c:cat>
            <c:strRef>
              <c:f>Sheet1!$B$35:$F$35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Sheet1!$B$40:$F$40</c:f>
              <c:numCache>
                <c:formatCode>General</c:formatCode>
                <c:ptCount val="5"/>
                <c:pt idx="0">
                  <c:v>829</c:v>
                </c:pt>
                <c:pt idx="1">
                  <c:v>717</c:v>
                </c:pt>
                <c:pt idx="2">
                  <c:v>52</c:v>
                </c:pt>
                <c:pt idx="3">
                  <c:v>19</c:v>
                </c:pt>
                <c:pt idx="4">
                  <c:v>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76671744"/>
        <c:axId val="176681728"/>
      </c:barChart>
      <c:catAx>
        <c:axId val="176671744"/>
        <c:scaling>
          <c:orientation val="minMax"/>
        </c:scaling>
        <c:delete val="0"/>
        <c:axPos val="b"/>
        <c:majorTickMark val="none"/>
        <c:minorTickMark val="none"/>
        <c:tickLblPos val="nextTo"/>
        <c:crossAx val="176681728"/>
        <c:crosses val="autoZero"/>
        <c:auto val="1"/>
        <c:lblAlgn val="ctr"/>
        <c:lblOffset val="100"/>
        <c:noMultiLvlLbl val="0"/>
      </c:catAx>
      <c:valAx>
        <c:axId val="176681728"/>
        <c:scaling>
          <c:orientation val="minMax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crossAx val="1766717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Percent Households</a:t>
            </a:r>
            <a:r>
              <a:rPr lang="en-US" sz="1200" baseline="0"/>
              <a:t> Displaying </a:t>
            </a:r>
            <a:r>
              <a:rPr lang="en-US" sz="1200"/>
              <a:t>FSM Flag by State, Migrants: 2012 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Sheet1!$A$45</c:f>
              <c:strCache>
                <c:ptCount val="1"/>
                <c:pt idx="0">
                  <c:v>Has FSM flag</c:v>
                </c:pt>
              </c:strCache>
            </c:strRef>
          </c:tx>
          <c:invertIfNegative val="0"/>
          <c:cat>
            <c:strRef>
              <c:f>Sheet1!$B$44:$F$44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Sheet1!$B$45:$F$45</c:f>
              <c:numCache>
                <c:formatCode>0.0</c:formatCode>
                <c:ptCount val="5"/>
                <c:pt idx="0">
                  <c:v>26.208992580673996</c:v>
                </c:pt>
                <c:pt idx="1">
                  <c:v>18.761061946902654</c:v>
                </c:pt>
                <c:pt idx="2">
                  <c:v>32.254660569820615</c:v>
                </c:pt>
                <c:pt idx="3">
                  <c:v>30.056406124093474</c:v>
                </c:pt>
                <c:pt idx="4">
                  <c:v>53.310886644219977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7357568"/>
        <c:axId val="177359104"/>
      </c:barChart>
      <c:catAx>
        <c:axId val="177357568"/>
        <c:scaling>
          <c:orientation val="minMax"/>
        </c:scaling>
        <c:delete val="0"/>
        <c:axPos val="b"/>
        <c:majorTickMark val="out"/>
        <c:minorTickMark val="none"/>
        <c:tickLblPos val="nextTo"/>
        <c:crossAx val="177359104"/>
        <c:crosses val="autoZero"/>
        <c:auto val="1"/>
        <c:lblAlgn val="ctr"/>
        <c:lblOffset val="100"/>
        <c:noMultiLvlLbl val="0"/>
      </c:catAx>
      <c:valAx>
        <c:axId val="17735910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773575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Percent Households Displaying Micronesian Handicrafts by State, Migrants: 2012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Sheet1!$A$51</c:f>
              <c:strCache>
                <c:ptCount val="1"/>
                <c:pt idx="0">
                  <c:v>Has Micronesian handicrafts</c:v>
                </c:pt>
              </c:strCache>
            </c:strRef>
          </c:tx>
          <c:invertIfNegative val="0"/>
          <c:cat>
            <c:strRef>
              <c:f>Sheet1!$B$50:$F$50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Sheet1!$B$51:$F$51</c:f>
              <c:numCache>
                <c:formatCode>0.0</c:formatCode>
                <c:ptCount val="5"/>
                <c:pt idx="0">
                  <c:v>55.144363993921516</c:v>
                </c:pt>
                <c:pt idx="1">
                  <c:v>47.224456958970237</c:v>
                </c:pt>
                <c:pt idx="2">
                  <c:v>65.107281041153712</c:v>
                </c:pt>
                <c:pt idx="3">
                  <c:v>69.540692989524572</c:v>
                </c:pt>
                <c:pt idx="4">
                  <c:v>58.02469135802469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7383296"/>
        <c:axId val="177384832"/>
      </c:barChart>
      <c:catAx>
        <c:axId val="177383296"/>
        <c:scaling>
          <c:orientation val="minMax"/>
        </c:scaling>
        <c:delete val="0"/>
        <c:axPos val="b"/>
        <c:majorTickMark val="out"/>
        <c:minorTickMark val="none"/>
        <c:tickLblPos val="nextTo"/>
        <c:crossAx val="177384832"/>
        <c:crosses val="autoZero"/>
        <c:auto val="1"/>
        <c:lblAlgn val="ctr"/>
        <c:lblOffset val="100"/>
        <c:noMultiLvlLbl val="0"/>
      </c:catAx>
      <c:valAx>
        <c:axId val="17738483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773832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Percent Households Wearing Island Clothing by State, Migrants: 2012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Sheet1!$A$57</c:f>
              <c:strCache>
                <c:ptCount val="1"/>
                <c:pt idx="0">
                  <c:v>Wears Island clothing</c:v>
                </c:pt>
              </c:strCache>
            </c:strRef>
          </c:tx>
          <c:invertIfNegative val="0"/>
          <c:cat>
            <c:strRef>
              <c:f>Sheet1!$B$56:$F$56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Sheet1!$B$57:$F$57</c:f>
              <c:numCache>
                <c:formatCode>0.0</c:formatCode>
                <c:ptCount val="5"/>
                <c:pt idx="0">
                  <c:v>85.197103781174576</c:v>
                </c:pt>
                <c:pt idx="1">
                  <c:v>86.999195494770717</c:v>
                </c:pt>
                <c:pt idx="2">
                  <c:v>88.568413647555403</c:v>
                </c:pt>
                <c:pt idx="3">
                  <c:v>67.042707493956485</c:v>
                </c:pt>
                <c:pt idx="4">
                  <c:v>86.756453423120092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7400832"/>
        <c:axId val="177107712"/>
      </c:barChart>
      <c:catAx>
        <c:axId val="177400832"/>
        <c:scaling>
          <c:orientation val="minMax"/>
        </c:scaling>
        <c:delete val="0"/>
        <c:axPos val="b"/>
        <c:majorTickMark val="out"/>
        <c:minorTickMark val="none"/>
        <c:tickLblPos val="nextTo"/>
        <c:crossAx val="177107712"/>
        <c:crosses val="autoZero"/>
        <c:auto val="1"/>
        <c:lblAlgn val="ctr"/>
        <c:lblOffset val="100"/>
        <c:noMultiLvlLbl val="0"/>
      </c:catAx>
      <c:valAx>
        <c:axId val="17710771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774008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Religion by State, Migrants: 2012</a:t>
            </a:r>
          </a:p>
        </c:rich>
      </c:tx>
      <c:overlay val="0"/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'relation,religion'!$A$45</c:f>
              <c:strCache>
                <c:ptCount val="1"/>
                <c:pt idx="0">
                  <c:v>Catholic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'relation,religion'!$B$44:$F$44</c:f>
              <c:strCache>
                <c:ptCount val="5"/>
                <c:pt idx="0">
                  <c:v>Total</c:v>
                </c:pt>
                <c:pt idx="1">
                  <c:v>Yap</c:v>
                </c:pt>
                <c:pt idx="2">
                  <c:v>Chuuk</c:v>
                </c:pt>
                <c:pt idx="3">
                  <c:v>Pohnpei</c:v>
                </c:pt>
                <c:pt idx="4">
                  <c:v>Kosrae</c:v>
                </c:pt>
              </c:strCache>
            </c:strRef>
          </c:cat>
          <c:val>
            <c:numRef>
              <c:f>'relation,religion'!$B$45:$F$45</c:f>
              <c:numCache>
                <c:formatCode>#,##0</c:formatCode>
                <c:ptCount val="5"/>
                <c:pt idx="0">
                  <c:v>28154</c:v>
                </c:pt>
                <c:pt idx="1">
                  <c:v>3935</c:v>
                </c:pt>
                <c:pt idx="2">
                  <c:v>17774</c:v>
                </c:pt>
                <c:pt idx="3">
                  <c:v>6023</c:v>
                </c:pt>
                <c:pt idx="4">
                  <c:v>422</c:v>
                </c:pt>
              </c:numCache>
            </c:numRef>
          </c:val>
        </c:ser>
        <c:ser>
          <c:idx val="1"/>
          <c:order val="1"/>
          <c:tx>
            <c:strRef>
              <c:f>'relation,religion'!$A$46</c:f>
              <c:strCache>
                <c:ptCount val="1"/>
                <c:pt idx="0">
                  <c:v>Protestant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'relation,religion'!$B$44:$F$44</c:f>
              <c:strCache>
                <c:ptCount val="5"/>
                <c:pt idx="0">
                  <c:v>Total</c:v>
                </c:pt>
                <c:pt idx="1">
                  <c:v>Yap</c:v>
                </c:pt>
                <c:pt idx="2">
                  <c:v>Chuuk</c:v>
                </c:pt>
                <c:pt idx="3">
                  <c:v>Pohnpei</c:v>
                </c:pt>
                <c:pt idx="4">
                  <c:v>Kosrae</c:v>
                </c:pt>
              </c:strCache>
            </c:strRef>
          </c:cat>
          <c:val>
            <c:numRef>
              <c:f>'relation,religion'!$B$46:$F$46</c:f>
              <c:numCache>
                <c:formatCode>#,##0</c:formatCode>
                <c:ptCount val="5"/>
                <c:pt idx="0">
                  <c:v>18257</c:v>
                </c:pt>
                <c:pt idx="1">
                  <c:v>367</c:v>
                </c:pt>
                <c:pt idx="2">
                  <c:v>9721</c:v>
                </c:pt>
                <c:pt idx="3">
                  <c:v>4812</c:v>
                </c:pt>
                <c:pt idx="4">
                  <c:v>3359</c:v>
                </c:pt>
              </c:numCache>
            </c:numRef>
          </c:val>
        </c:ser>
        <c:ser>
          <c:idx val="2"/>
          <c:order val="2"/>
          <c:tx>
            <c:strRef>
              <c:f>'relation,religion'!$A$47</c:f>
              <c:strCache>
                <c:ptCount val="1"/>
                <c:pt idx="0">
                  <c:v>Others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'relation,religion'!$B$44:$F$44</c:f>
              <c:strCache>
                <c:ptCount val="5"/>
                <c:pt idx="0">
                  <c:v>Total</c:v>
                </c:pt>
                <c:pt idx="1">
                  <c:v>Yap</c:v>
                </c:pt>
                <c:pt idx="2">
                  <c:v>Chuuk</c:v>
                </c:pt>
                <c:pt idx="3">
                  <c:v>Pohnpei</c:v>
                </c:pt>
                <c:pt idx="4">
                  <c:v>Kosrae</c:v>
                </c:pt>
              </c:strCache>
            </c:strRef>
          </c:cat>
          <c:val>
            <c:numRef>
              <c:f>'relation,religion'!$B$47:$F$47</c:f>
              <c:numCache>
                <c:formatCode>#,##0</c:formatCode>
                <c:ptCount val="5"/>
                <c:pt idx="0">
                  <c:v>3459</c:v>
                </c:pt>
                <c:pt idx="1">
                  <c:v>408</c:v>
                </c:pt>
                <c:pt idx="2">
                  <c:v>1786</c:v>
                </c:pt>
                <c:pt idx="3">
                  <c:v>955</c:v>
                </c:pt>
                <c:pt idx="4">
                  <c:v>309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62172928"/>
        <c:axId val="162174464"/>
      </c:barChart>
      <c:catAx>
        <c:axId val="162172928"/>
        <c:scaling>
          <c:orientation val="minMax"/>
        </c:scaling>
        <c:delete val="0"/>
        <c:axPos val="b"/>
        <c:majorTickMark val="none"/>
        <c:minorTickMark val="none"/>
        <c:tickLblPos val="nextTo"/>
        <c:crossAx val="162174464"/>
        <c:crosses val="autoZero"/>
        <c:auto val="1"/>
        <c:lblAlgn val="ctr"/>
        <c:lblOffset val="100"/>
        <c:noMultiLvlLbl val="0"/>
      </c:catAx>
      <c:valAx>
        <c:axId val="162174464"/>
        <c:scaling>
          <c:orientation val="minMax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crossAx val="1621729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Percent Households with no Health Insurance by State and Year Householder Moved, Migrants; 2012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1344326969452282E-2"/>
          <c:y val="0.2237939736581625"/>
          <c:w val="0.89638120424210566"/>
          <c:h val="0.662721752079970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'health insrunace'!$B$14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'health insrunace'!$A$15:$A$19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'health insrunace'!$B$15:$B$19</c:f>
              <c:numCache>
                <c:formatCode>0.0</c:formatCode>
                <c:ptCount val="5"/>
                <c:pt idx="0">
                  <c:v>55.564494502547603</c:v>
                </c:pt>
                <c:pt idx="1">
                  <c:v>68.994368463395006</c:v>
                </c:pt>
                <c:pt idx="2">
                  <c:v>44.811818501582835</c:v>
                </c:pt>
                <c:pt idx="3">
                  <c:v>22.723609991941981</c:v>
                </c:pt>
                <c:pt idx="4">
                  <c:v>41.750841750841751</c:v>
                </c:pt>
              </c:numCache>
            </c:numRef>
          </c:val>
        </c:ser>
        <c:ser>
          <c:idx val="1"/>
          <c:order val="1"/>
          <c:tx>
            <c:strRef>
              <c:f>'health insrunace'!$C$14</c:f>
              <c:strCache>
                <c:ptCount val="1"/>
                <c:pt idx="0">
                  <c:v>2000-12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'health insrunace'!$A$15:$A$19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'health insrunace'!$C$15:$C$19</c:f>
              <c:numCache>
                <c:formatCode>0.0</c:formatCode>
                <c:ptCount val="5"/>
                <c:pt idx="0">
                  <c:v>62.429906542056074</c:v>
                </c:pt>
                <c:pt idx="1">
                  <c:v>79.797979797979792</c:v>
                </c:pt>
                <c:pt idx="2">
                  <c:v>41.379310344827587</c:v>
                </c:pt>
                <c:pt idx="3">
                  <c:v>28.608247422680414</c:v>
                </c:pt>
                <c:pt idx="4">
                  <c:v>27.004219409282701</c:v>
                </c:pt>
              </c:numCache>
            </c:numRef>
          </c:val>
        </c:ser>
        <c:ser>
          <c:idx val="2"/>
          <c:order val="2"/>
          <c:tx>
            <c:strRef>
              <c:f>'health insrunace'!$D$14</c:f>
              <c:strCache>
                <c:ptCount val="1"/>
                <c:pt idx="0">
                  <c:v>Pre 2000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'health insrunace'!$A$15:$A$19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'health insrunace'!$D$15:$D$19</c:f>
              <c:numCache>
                <c:formatCode>0.0</c:formatCode>
                <c:ptCount val="5"/>
                <c:pt idx="0">
                  <c:v>52.103211933879855</c:v>
                </c:pt>
                <c:pt idx="1">
                  <c:v>62.804878048780488</c:v>
                </c:pt>
                <c:pt idx="2">
                  <c:v>46.276861569215392</c:v>
                </c:pt>
                <c:pt idx="3">
                  <c:v>20.094007050528791</c:v>
                </c:pt>
                <c:pt idx="4">
                  <c:v>47.094801223241589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442752"/>
        <c:axId val="176923776"/>
      </c:barChart>
      <c:catAx>
        <c:axId val="176442752"/>
        <c:scaling>
          <c:orientation val="minMax"/>
        </c:scaling>
        <c:delete val="0"/>
        <c:axPos val="b"/>
        <c:majorTickMark val="none"/>
        <c:minorTickMark val="none"/>
        <c:tickLblPos val="nextTo"/>
        <c:crossAx val="176923776"/>
        <c:crosses val="autoZero"/>
        <c:auto val="1"/>
        <c:lblAlgn val="ctr"/>
        <c:lblOffset val="100"/>
        <c:noMultiLvlLbl val="0"/>
      </c:catAx>
      <c:valAx>
        <c:axId val="176923776"/>
        <c:scaling>
          <c:orientation val="minMax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crossAx val="1764427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736212343725457"/>
          <c:y val="0.12815437707885607"/>
          <c:w val="0.14763779527559054"/>
          <c:h val="0.16508145994774437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Percent of Households with Food Stamps by State and Year Householder Moved, Migrants: 2012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1988407699037624E-2"/>
          <c:y val="0.2287153689122193"/>
          <c:w val="0.88505468066491688"/>
          <c:h val="0.655304753572470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overseas!$B$49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overseas!$A$50:$A$54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overseas!$B$50:$B$54</c:f>
              <c:numCache>
                <c:formatCode>#,##0.0</c:formatCode>
                <c:ptCount val="5"/>
                <c:pt idx="0">
                  <c:v>43.452221328327525</c:v>
                </c:pt>
                <c:pt idx="1">
                  <c:v>53.065164923572006</c:v>
                </c:pt>
                <c:pt idx="2">
                  <c:v>38.867393598311644</c:v>
                </c:pt>
                <c:pt idx="3">
                  <c:v>15.06849315068493</c:v>
                </c:pt>
                <c:pt idx="4">
                  <c:v>30.864197530864203</c:v>
                </c:pt>
              </c:numCache>
            </c:numRef>
          </c:val>
        </c:ser>
        <c:ser>
          <c:idx val="1"/>
          <c:order val="1"/>
          <c:tx>
            <c:strRef>
              <c:f>overseas!$C$49</c:f>
              <c:strCache>
                <c:ptCount val="1"/>
                <c:pt idx="0">
                  <c:v>2000-12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overseas!$A$50:$A$54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overseas!$C$50:$C$54</c:f>
              <c:numCache>
                <c:formatCode>#,##0.0</c:formatCode>
                <c:ptCount val="5"/>
                <c:pt idx="0">
                  <c:v>45.981308411214954</c:v>
                </c:pt>
                <c:pt idx="1">
                  <c:v>55.028546332894159</c:v>
                </c:pt>
                <c:pt idx="2">
                  <c:v>36.741973840665871</c:v>
                </c:pt>
                <c:pt idx="3">
                  <c:v>11.597938144329902</c:v>
                </c:pt>
                <c:pt idx="4">
                  <c:v>48.101265822784811</c:v>
                </c:pt>
              </c:numCache>
            </c:numRef>
          </c:val>
        </c:ser>
        <c:ser>
          <c:idx val="2"/>
          <c:order val="2"/>
          <c:tx>
            <c:strRef>
              <c:f>overseas!$D$49</c:f>
              <c:strCache>
                <c:ptCount val="1"/>
                <c:pt idx="0">
                  <c:v>&lt; 2000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overseas!$A$50:$A$54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overseas!$D$50:$D$54</c:f>
              <c:numCache>
                <c:formatCode>#,##0.0</c:formatCode>
                <c:ptCount val="5"/>
                <c:pt idx="0">
                  <c:v>42.171751108721949</c:v>
                </c:pt>
                <c:pt idx="1">
                  <c:v>51.905487804878049</c:v>
                </c:pt>
                <c:pt idx="2">
                  <c:v>39.73013493253373</c:v>
                </c:pt>
                <c:pt idx="3">
                  <c:v>16.451233842538187</c:v>
                </c:pt>
                <c:pt idx="4">
                  <c:v>24.464831804281346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816128"/>
        <c:axId val="176817664"/>
      </c:barChart>
      <c:catAx>
        <c:axId val="176816128"/>
        <c:scaling>
          <c:orientation val="minMax"/>
        </c:scaling>
        <c:delete val="0"/>
        <c:axPos val="b"/>
        <c:majorTickMark val="none"/>
        <c:minorTickMark val="none"/>
        <c:tickLblPos val="nextTo"/>
        <c:crossAx val="176817664"/>
        <c:crosses val="autoZero"/>
        <c:auto val="1"/>
        <c:lblAlgn val="ctr"/>
        <c:lblOffset val="100"/>
        <c:noMultiLvlLbl val="0"/>
      </c:catAx>
      <c:valAx>
        <c:axId val="176817664"/>
        <c:scaling>
          <c:orientation val="minMax"/>
        </c:scaling>
        <c:delete val="0"/>
        <c:axPos val="l"/>
        <c:majorGridlines/>
        <c:numFmt formatCode="#,##0.0" sourceLinked="1"/>
        <c:majorTickMark val="none"/>
        <c:minorTickMark val="none"/>
        <c:tickLblPos val="nextTo"/>
        <c:crossAx val="176816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3482086614173223"/>
          <c:y val="0.1297481044036162"/>
          <c:w val="0.14017913385826772"/>
          <c:h val="0.20022564887722369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Median Monthly Dollars</a:t>
            </a:r>
            <a:r>
              <a:rPr lang="en-US" sz="1200" baseline="0"/>
              <a:t> of </a:t>
            </a:r>
            <a:r>
              <a:rPr lang="en-US" sz="1200"/>
              <a:t>Food Stamps by State, Migrants: 2012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overseas!$F$50</c:f>
              <c:strCache>
                <c:ptCount val="1"/>
                <c:pt idx="0">
                  <c:v>Median Food Stamps</c:v>
                </c:pt>
              </c:strCache>
            </c:strRef>
          </c:tx>
          <c:invertIfNegative val="0"/>
          <c:dLbls>
            <c:numFmt formatCode="&quot;$&quot;#,##0" sourceLinked="0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overseas!$G$49:$K$49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overseas!$G$50:$K$50</c:f>
              <c:numCache>
                <c:formatCode>General</c:formatCode>
                <c:ptCount val="5"/>
                <c:pt idx="0">
                  <c:v>429</c:v>
                </c:pt>
                <c:pt idx="1">
                  <c:v>442</c:v>
                </c:pt>
                <c:pt idx="2">
                  <c:v>422</c:v>
                </c:pt>
                <c:pt idx="3">
                  <c:v>358</c:v>
                </c:pt>
                <c:pt idx="4">
                  <c:v>381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830336"/>
        <c:axId val="176831872"/>
      </c:barChart>
      <c:catAx>
        <c:axId val="176830336"/>
        <c:scaling>
          <c:orientation val="minMax"/>
        </c:scaling>
        <c:delete val="0"/>
        <c:axPos val="b"/>
        <c:majorTickMark val="out"/>
        <c:minorTickMark val="none"/>
        <c:tickLblPos val="nextTo"/>
        <c:crossAx val="176831872"/>
        <c:crosses val="autoZero"/>
        <c:auto val="1"/>
        <c:lblAlgn val="ctr"/>
        <c:lblOffset val="100"/>
        <c:noMultiLvlLbl val="0"/>
      </c:catAx>
      <c:valAx>
        <c:axId val="176831872"/>
        <c:scaling>
          <c:orientation val="minMax"/>
          <c:min val="30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68303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Percent Households Using</a:t>
            </a:r>
            <a:r>
              <a:rPr lang="en-US" sz="1200" baseline="0"/>
              <a:t> at Least one Health Service by State, Migrants: 2012</a:t>
            </a:r>
            <a:endParaRPr lang="en-US" sz="1200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'health services'!$B$10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'health services'!$A$11:$A$15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'health services'!$B$11:$B$15</c:f>
              <c:numCache>
                <c:formatCode>#,##0.0</c:formatCode>
                <c:ptCount val="5"/>
                <c:pt idx="0">
                  <c:v>66.005184589255393</c:v>
                </c:pt>
                <c:pt idx="1">
                  <c:v>69.895414320193083</c:v>
                </c:pt>
                <c:pt idx="2">
                  <c:v>57.931762223003872</c:v>
                </c:pt>
                <c:pt idx="3">
                  <c:v>54.713940370668816</c:v>
                </c:pt>
                <c:pt idx="4">
                  <c:v>80.022446689113352</c:v>
                </c:pt>
              </c:numCache>
            </c:numRef>
          </c:val>
        </c:ser>
        <c:ser>
          <c:idx val="1"/>
          <c:order val="1"/>
          <c:tx>
            <c:strRef>
              <c:f>'health services'!$C$10</c:f>
              <c:strCache>
                <c:ptCount val="1"/>
                <c:pt idx="0">
                  <c:v>2000-12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'health services'!$A$11:$A$15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'health services'!$C$11:$C$15</c:f>
              <c:numCache>
                <c:formatCode>#,##0.0</c:formatCode>
                <c:ptCount val="5"/>
                <c:pt idx="0">
                  <c:v>62.937249666221632</c:v>
                </c:pt>
                <c:pt idx="1">
                  <c:v>65.085638998682484</c:v>
                </c:pt>
                <c:pt idx="2">
                  <c:v>50.772889417360282</c:v>
                </c:pt>
                <c:pt idx="3">
                  <c:v>69.329896907216494</c:v>
                </c:pt>
                <c:pt idx="4">
                  <c:v>74.683544303797461</c:v>
                </c:pt>
              </c:numCache>
            </c:numRef>
          </c:val>
        </c:ser>
        <c:ser>
          <c:idx val="2"/>
          <c:order val="2"/>
          <c:tx>
            <c:strRef>
              <c:f>'health services'!$D$10</c:f>
              <c:strCache>
                <c:ptCount val="1"/>
                <c:pt idx="0">
                  <c:v>Pre 2000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'health services'!$A$11:$A$15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'health services'!$D$11:$D$15</c:f>
              <c:numCache>
                <c:formatCode>#,##0.0</c:formatCode>
                <c:ptCount val="5"/>
                <c:pt idx="0">
                  <c:v>67.558123908076865</c:v>
                </c:pt>
                <c:pt idx="1">
                  <c:v>72.6880081300813</c:v>
                </c:pt>
                <c:pt idx="2">
                  <c:v>60.919540229885058</c:v>
                </c:pt>
                <c:pt idx="3">
                  <c:v>48.1786133960047</c:v>
                </c:pt>
                <c:pt idx="4">
                  <c:v>82.11009174311927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7281280"/>
        <c:axId val="177299456"/>
      </c:barChart>
      <c:catAx>
        <c:axId val="177281280"/>
        <c:scaling>
          <c:orientation val="minMax"/>
        </c:scaling>
        <c:delete val="0"/>
        <c:axPos val="b"/>
        <c:majorTickMark val="none"/>
        <c:minorTickMark val="none"/>
        <c:tickLblPos val="nextTo"/>
        <c:crossAx val="177299456"/>
        <c:crosses val="autoZero"/>
        <c:auto val="1"/>
        <c:lblAlgn val="ctr"/>
        <c:lblOffset val="100"/>
        <c:noMultiLvlLbl val="0"/>
      </c:catAx>
      <c:valAx>
        <c:axId val="177299456"/>
        <c:scaling>
          <c:orientation val="minMax"/>
        </c:scaling>
        <c:delete val="0"/>
        <c:axPos val="l"/>
        <c:majorGridlines/>
        <c:numFmt formatCode="#,##0.0" sourceLinked="1"/>
        <c:majorTickMark val="none"/>
        <c:minorTickMark val="none"/>
        <c:tickLblPos val="nextTo"/>
        <c:crossAx val="17728128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Percent Households Using WIC by State, Migrants: 2012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'health services'!$B$21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'health services'!$A$22:$A$26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'health services'!$B$22:$B$26</c:f>
              <c:numCache>
                <c:formatCode>#,##0.0</c:formatCode>
                <c:ptCount val="5"/>
                <c:pt idx="0">
                  <c:v>26.503977831411461</c:v>
                </c:pt>
                <c:pt idx="1">
                  <c:v>31.166532582461787</c:v>
                </c:pt>
                <c:pt idx="2">
                  <c:v>21.069293000351742</c:v>
                </c:pt>
                <c:pt idx="3">
                  <c:v>9.6696212731668005</c:v>
                </c:pt>
                <c:pt idx="4">
                  <c:v>34.455667789001126</c:v>
                </c:pt>
              </c:numCache>
            </c:numRef>
          </c:val>
        </c:ser>
        <c:ser>
          <c:idx val="1"/>
          <c:order val="1"/>
          <c:tx>
            <c:strRef>
              <c:f>'health services'!$C$21</c:f>
              <c:strCache>
                <c:ptCount val="1"/>
                <c:pt idx="0">
                  <c:v>2000-12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'health services'!$A$22:$A$26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'health services'!$C$22:$C$26</c:f>
              <c:numCache>
                <c:formatCode>#,##0.0</c:formatCode>
                <c:ptCount val="5"/>
                <c:pt idx="0">
                  <c:v>28.598130841121495</c:v>
                </c:pt>
                <c:pt idx="1">
                  <c:v>32.718489240228372</c:v>
                </c:pt>
                <c:pt idx="2">
                  <c:v>23.305588585017837</c:v>
                </c:pt>
                <c:pt idx="3">
                  <c:v>10.309278350515465</c:v>
                </c:pt>
                <c:pt idx="4">
                  <c:v>38.396624472573841</c:v>
                </c:pt>
              </c:numCache>
            </c:numRef>
          </c:val>
        </c:ser>
        <c:ser>
          <c:idx val="2"/>
          <c:order val="2"/>
          <c:tx>
            <c:strRef>
              <c:f>'health services'!$D$21</c:f>
              <c:strCache>
                <c:ptCount val="1"/>
                <c:pt idx="0">
                  <c:v>Pre 2000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'health services'!$A$22:$A$26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'health services'!$D$22:$D$26</c:f>
              <c:numCache>
                <c:formatCode>#,##0.0</c:formatCode>
                <c:ptCount val="5"/>
                <c:pt idx="0">
                  <c:v>25.426689961026742</c:v>
                </c:pt>
                <c:pt idx="1">
                  <c:v>30.284552845528456</c:v>
                </c:pt>
                <c:pt idx="2">
                  <c:v>20.139930034982509</c:v>
                </c:pt>
                <c:pt idx="3">
                  <c:v>9.5182138660399538</c:v>
                </c:pt>
                <c:pt idx="4">
                  <c:v>33.180428134556578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7326720"/>
        <c:axId val="177734016"/>
      </c:barChart>
      <c:catAx>
        <c:axId val="177326720"/>
        <c:scaling>
          <c:orientation val="minMax"/>
        </c:scaling>
        <c:delete val="0"/>
        <c:axPos val="b"/>
        <c:majorTickMark val="none"/>
        <c:minorTickMark val="none"/>
        <c:tickLblPos val="nextTo"/>
        <c:crossAx val="177734016"/>
        <c:crosses val="autoZero"/>
        <c:auto val="1"/>
        <c:lblAlgn val="ctr"/>
        <c:lblOffset val="100"/>
        <c:noMultiLvlLbl val="0"/>
      </c:catAx>
      <c:valAx>
        <c:axId val="177734016"/>
        <c:scaling>
          <c:orientation val="minMax"/>
        </c:scaling>
        <c:delete val="0"/>
        <c:axPos val="l"/>
        <c:majorGridlines/>
        <c:numFmt formatCode="#,##0.0" sourceLinked="1"/>
        <c:majorTickMark val="none"/>
        <c:minorTickMark val="none"/>
        <c:tickLblPos val="nextTo"/>
        <c:crossAx val="17732672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Percent of Households using Immigration Clinics by State, Migrants: 2012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'health services'!$B$32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cat>
            <c:strRef>
              <c:f>'health services'!$A$33:$A$37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'health services'!$B$33:$B$37</c:f>
              <c:numCache>
                <c:formatCode>#,##0.0</c:formatCode>
                <c:ptCount val="5"/>
                <c:pt idx="0">
                  <c:v>36.730133190310184</c:v>
                </c:pt>
                <c:pt idx="1">
                  <c:v>38.567980691874496</c:v>
                </c:pt>
                <c:pt idx="2">
                  <c:v>35.138937741822019</c:v>
                </c:pt>
                <c:pt idx="3">
                  <c:v>24.415793714746172</c:v>
                </c:pt>
                <c:pt idx="4">
                  <c:v>46.240179573512904</c:v>
                </c:pt>
              </c:numCache>
            </c:numRef>
          </c:val>
        </c:ser>
        <c:ser>
          <c:idx val="1"/>
          <c:order val="1"/>
          <c:tx>
            <c:strRef>
              <c:f>'health services'!$C$32</c:f>
              <c:strCache>
                <c:ptCount val="1"/>
                <c:pt idx="0">
                  <c:v>2000-12</c:v>
                </c:pt>
              </c:strCache>
            </c:strRef>
          </c:tx>
          <c:invertIfNegative val="0"/>
          <c:cat>
            <c:strRef>
              <c:f>'health services'!$A$33:$A$37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'health services'!$C$33:$C$37</c:f>
              <c:numCache>
                <c:formatCode>#,##0.0</c:formatCode>
                <c:ptCount val="5"/>
                <c:pt idx="0">
                  <c:v>32.042723631508679</c:v>
                </c:pt>
                <c:pt idx="1">
                  <c:v>34.079929732103643</c:v>
                </c:pt>
                <c:pt idx="2">
                  <c:v>27.586206896551722</c:v>
                </c:pt>
                <c:pt idx="3">
                  <c:v>22.422680412371133</c:v>
                </c:pt>
                <c:pt idx="4">
                  <c:v>43.037974683544306</c:v>
                </c:pt>
              </c:numCache>
            </c:numRef>
          </c:val>
        </c:ser>
        <c:ser>
          <c:idx val="2"/>
          <c:order val="2"/>
          <c:tx>
            <c:strRef>
              <c:f>'health services'!$D$32</c:f>
              <c:strCache>
                <c:ptCount val="1"/>
                <c:pt idx="0">
                  <c:v>Pre 2000</c:v>
                </c:pt>
              </c:strCache>
            </c:strRef>
          </c:tx>
          <c:invertIfNegative val="0"/>
          <c:cat>
            <c:strRef>
              <c:f>'health services'!$A$33:$A$37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'health services'!$D$33:$D$37</c:f>
              <c:numCache>
                <c:formatCode>#,##0.0</c:formatCode>
                <c:ptCount val="5"/>
                <c:pt idx="0">
                  <c:v>39.094207767773149</c:v>
                </c:pt>
                <c:pt idx="1">
                  <c:v>41.209349593495936</c:v>
                </c:pt>
                <c:pt idx="2">
                  <c:v>38.23088455772114</c:v>
                </c:pt>
                <c:pt idx="3">
                  <c:v>25.264394829612222</c:v>
                </c:pt>
                <c:pt idx="4">
                  <c:v>46.941896024464832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7772416"/>
        <c:axId val="177773952"/>
      </c:barChart>
      <c:catAx>
        <c:axId val="177772416"/>
        <c:scaling>
          <c:orientation val="minMax"/>
        </c:scaling>
        <c:delete val="0"/>
        <c:axPos val="b"/>
        <c:majorTickMark val="none"/>
        <c:minorTickMark val="none"/>
        <c:tickLblPos val="nextTo"/>
        <c:crossAx val="177773952"/>
        <c:crosses val="autoZero"/>
        <c:auto val="1"/>
        <c:lblAlgn val="ctr"/>
        <c:lblOffset val="100"/>
        <c:noMultiLvlLbl val="0"/>
      </c:catAx>
      <c:valAx>
        <c:axId val="177773952"/>
        <c:scaling>
          <c:orientation val="minMax"/>
        </c:scaling>
        <c:delete val="0"/>
        <c:axPos val="l"/>
        <c:majorGridlines/>
        <c:numFmt formatCode="#,##0.0" sourceLinked="1"/>
        <c:majorTickMark val="none"/>
        <c:minorTickMark val="none"/>
        <c:tickLblPos val="nextTo"/>
        <c:crossAx val="1777724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Percent Households wirh WIC by State, Migrants: 2012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'health services'!$B$21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'health services'!$A$22:$A$26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'health services'!$B$22:$B$26</c:f>
              <c:numCache>
                <c:formatCode>#,##0.0</c:formatCode>
                <c:ptCount val="5"/>
                <c:pt idx="0">
                  <c:v>26.503977831411461</c:v>
                </c:pt>
                <c:pt idx="1">
                  <c:v>31.166532582461787</c:v>
                </c:pt>
                <c:pt idx="2">
                  <c:v>21.069293000351742</c:v>
                </c:pt>
                <c:pt idx="3">
                  <c:v>9.6696212731668005</c:v>
                </c:pt>
                <c:pt idx="4">
                  <c:v>34.455667789001126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7795072"/>
        <c:axId val="177796608"/>
      </c:barChart>
      <c:catAx>
        <c:axId val="177795072"/>
        <c:scaling>
          <c:orientation val="minMax"/>
        </c:scaling>
        <c:delete val="0"/>
        <c:axPos val="b"/>
        <c:majorTickMark val="out"/>
        <c:minorTickMark val="none"/>
        <c:tickLblPos val="nextTo"/>
        <c:crossAx val="177796608"/>
        <c:crosses val="autoZero"/>
        <c:auto val="1"/>
        <c:lblAlgn val="ctr"/>
        <c:lblOffset val="100"/>
        <c:noMultiLvlLbl val="0"/>
      </c:catAx>
      <c:valAx>
        <c:axId val="177796608"/>
        <c:scaling>
          <c:orientation val="minMax"/>
        </c:scaling>
        <c:delete val="0"/>
        <c:axPos val="l"/>
        <c:majorGridlines/>
        <c:numFmt formatCode="#,##0.0" sourceLinked="1"/>
        <c:majorTickMark val="out"/>
        <c:minorTickMark val="none"/>
        <c:tickLblPos val="nextTo"/>
        <c:crossAx val="1777950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Percent Households Using at least one Health Service by State, Migrants: 2012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'health services'!$B$10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'health services'!$A$11:$A$15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'health services'!$B$11:$B$15</c:f>
              <c:numCache>
                <c:formatCode>#,##0.0</c:formatCode>
                <c:ptCount val="5"/>
                <c:pt idx="0">
                  <c:v>66.005184589255393</c:v>
                </c:pt>
                <c:pt idx="1">
                  <c:v>69.895414320193083</c:v>
                </c:pt>
                <c:pt idx="2">
                  <c:v>57.931762223003872</c:v>
                </c:pt>
                <c:pt idx="3">
                  <c:v>54.713940370668816</c:v>
                </c:pt>
                <c:pt idx="4">
                  <c:v>80.022446689113352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7841664"/>
        <c:axId val="177843200"/>
      </c:barChart>
      <c:catAx>
        <c:axId val="177841664"/>
        <c:scaling>
          <c:orientation val="minMax"/>
        </c:scaling>
        <c:delete val="0"/>
        <c:axPos val="b"/>
        <c:majorTickMark val="out"/>
        <c:minorTickMark val="none"/>
        <c:tickLblPos val="nextTo"/>
        <c:crossAx val="177843200"/>
        <c:crosses val="autoZero"/>
        <c:auto val="1"/>
        <c:lblAlgn val="ctr"/>
        <c:lblOffset val="100"/>
        <c:noMultiLvlLbl val="0"/>
      </c:catAx>
      <c:valAx>
        <c:axId val="177843200"/>
        <c:scaling>
          <c:orientation val="minMax"/>
        </c:scaling>
        <c:delete val="0"/>
        <c:axPos val="l"/>
        <c:majorGridlines/>
        <c:numFmt formatCode="#,##0.0" sourceLinked="1"/>
        <c:majorTickMark val="out"/>
        <c:minorTickMark val="none"/>
        <c:tickLblPos val="nextTo"/>
        <c:crossAx val="1778416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Percent Households using Immunization Clinics by State, Migrants: 2012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'health services'!$B$32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'health services'!$A$33:$A$37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'health services'!$B$33:$B$37</c:f>
              <c:numCache>
                <c:formatCode>#,##0.0</c:formatCode>
                <c:ptCount val="5"/>
                <c:pt idx="0">
                  <c:v>36.730133190310184</c:v>
                </c:pt>
                <c:pt idx="1">
                  <c:v>38.567980691874496</c:v>
                </c:pt>
                <c:pt idx="2">
                  <c:v>35.138937741822019</c:v>
                </c:pt>
                <c:pt idx="3">
                  <c:v>24.415793714746172</c:v>
                </c:pt>
                <c:pt idx="4">
                  <c:v>46.240179573512904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7863680"/>
        <c:axId val="178205440"/>
      </c:barChart>
      <c:catAx>
        <c:axId val="177863680"/>
        <c:scaling>
          <c:orientation val="minMax"/>
        </c:scaling>
        <c:delete val="0"/>
        <c:axPos val="b"/>
        <c:majorTickMark val="out"/>
        <c:minorTickMark val="none"/>
        <c:tickLblPos val="nextTo"/>
        <c:crossAx val="178205440"/>
        <c:crosses val="autoZero"/>
        <c:auto val="1"/>
        <c:lblAlgn val="ctr"/>
        <c:lblOffset val="100"/>
        <c:noMultiLvlLbl val="0"/>
      </c:catAx>
      <c:valAx>
        <c:axId val="178205440"/>
        <c:scaling>
          <c:orientation val="minMax"/>
        </c:scaling>
        <c:delete val="0"/>
        <c:axPos val="l"/>
        <c:majorGridlines/>
        <c:numFmt formatCode="#,##0.0" sourceLinked="1"/>
        <c:majorTickMark val="out"/>
        <c:minorTickMark val="none"/>
        <c:tickLblPos val="nextTo"/>
        <c:crossAx val="1778636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Household size by State, Migrants,</a:t>
            </a:r>
            <a:r>
              <a:rPr lang="en-US" baseline="0"/>
              <a:t> 2012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'relation,religion'!$A$27</c:f>
              <c:strCache>
                <c:ptCount val="1"/>
                <c:pt idx="0">
                  <c:v>Household size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'relation,religion'!$B$26:$F$26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'relation,religion'!$B$27:$F$27</c:f>
              <c:numCache>
                <c:formatCode>#,##0.00</c:formatCode>
                <c:ptCount val="5"/>
                <c:pt idx="0">
                  <c:v>4.4348599377501108</c:v>
                </c:pt>
                <c:pt idx="1">
                  <c:v>4.6894618834080717</c:v>
                </c:pt>
                <c:pt idx="2">
                  <c:v>4.1137473831123517</c:v>
                </c:pt>
                <c:pt idx="3">
                  <c:v>3.780096308186196</c:v>
                </c:pt>
                <c:pt idx="4">
                  <c:v>4.5903479236812572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848768"/>
        <c:axId val="144850304"/>
      </c:barChart>
      <c:catAx>
        <c:axId val="144848768"/>
        <c:scaling>
          <c:orientation val="minMax"/>
        </c:scaling>
        <c:delete val="0"/>
        <c:axPos val="b"/>
        <c:majorTickMark val="out"/>
        <c:minorTickMark val="none"/>
        <c:tickLblPos val="nextTo"/>
        <c:crossAx val="144850304"/>
        <c:crosses val="autoZero"/>
        <c:auto val="1"/>
        <c:lblAlgn val="ctr"/>
        <c:lblOffset val="100"/>
        <c:noMultiLvlLbl val="0"/>
      </c:catAx>
      <c:valAx>
        <c:axId val="144850304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1448487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Citizenship by State, Migrants: 2012</a:t>
            </a:r>
          </a:p>
        </c:rich>
      </c:tx>
      <c:overlay val="0"/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citizenship!$A$15</c:f>
              <c:strCache>
                <c:ptCount val="1"/>
                <c:pt idx="0">
                  <c:v>FSM citizen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citizenship!$B$14:$F$14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citizenship!$B$15:$F$15</c:f>
              <c:numCache>
                <c:formatCode>#,##0</c:formatCode>
                <c:ptCount val="5"/>
                <c:pt idx="0">
                  <c:v>33242</c:v>
                </c:pt>
                <c:pt idx="1">
                  <c:v>19459</c:v>
                </c:pt>
                <c:pt idx="2">
                  <c:v>7956</c:v>
                </c:pt>
                <c:pt idx="3">
                  <c:v>2662</c:v>
                </c:pt>
                <c:pt idx="4">
                  <c:v>3165</c:v>
                </c:pt>
              </c:numCache>
            </c:numRef>
          </c:val>
        </c:ser>
        <c:ser>
          <c:idx val="1"/>
          <c:order val="1"/>
          <c:tx>
            <c:strRef>
              <c:f>citizenship!$A$16</c:f>
              <c:strCache>
                <c:ptCount val="1"/>
                <c:pt idx="0">
                  <c:v>US citizen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citizenship!$B$14:$F$14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citizenship!$B$16:$F$16</c:f>
              <c:numCache>
                <c:formatCode>#,##0</c:formatCode>
                <c:ptCount val="5"/>
                <c:pt idx="0">
                  <c:v>15333</c:v>
                </c:pt>
                <c:pt idx="1">
                  <c:v>9122</c:v>
                </c:pt>
                <c:pt idx="2">
                  <c:v>3515</c:v>
                </c:pt>
                <c:pt idx="3">
                  <c:v>1821</c:v>
                </c:pt>
                <c:pt idx="4">
                  <c:v>874</c:v>
                </c:pt>
              </c:numCache>
            </c:numRef>
          </c:val>
        </c:ser>
        <c:ser>
          <c:idx val="2"/>
          <c:order val="2"/>
          <c:tx>
            <c:strRef>
              <c:f>citizenship!$A$17</c:f>
              <c:strCache>
                <c:ptCount val="1"/>
                <c:pt idx="0">
                  <c:v>Others</c:v>
                </c:pt>
              </c:strCache>
            </c:strRef>
          </c:tx>
          <c:invertIfNegative val="0"/>
          <c:cat>
            <c:strRef>
              <c:f>citizenship!$B$14:$F$14</c:f>
              <c:strCache>
                <c:ptCount val="5"/>
                <c:pt idx="0">
                  <c:v>Total</c:v>
                </c:pt>
                <c:pt idx="1">
                  <c:v>Chuuk</c:v>
                </c:pt>
                <c:pt idx="2">
                  <c:v>Pohnpei</c:v>
                </c:pt>
                <c:pt idx="3">
                  <c:v>Yap</c:v>
                </c:pt>
                <c:pt idx="4">
                  <c:v>Kosrae</c:v>
                </c:pt>
              </c:strCache>
            </c:strRef>
          </c:cat>
          <c:val>
            <c:numRef>
              <c:f>citizenship!$B$17:$F$17</c:f>
              <c:numCache>
                <c:formatCode>#,##0</c:formatCode>
                <c:ptCount val="5"/>
                <c:pt idx="0">
                  <c:v>1295</c:v>
                </c:pt>
                <c:pt idx="1">
                  <c:v>700</c:v>
                </c:pt>
                <c:pt idx="2">
                  <c:v>319</c:v>
                </c:pt>
                <c:pt idx="3">
                  <c:v>227</c:v>
                </c:pt>
                <c:pt idx="4">
                  <c:v>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62301824"/>
        <c:axId val="162303360"/>
      </c:barChart>
      <c:catAx>
        <c:axId val="162301824"/>
        <c:scaling>
          <c:orientation val="minMax"/>
        </c:scaling>
        <c:delete val="0"/>
        <c:axPos val="b"/>
        <c:majorTickMark val="none"/>
        <c:minorTickMark val="none"/>
        <c:tickLblPos val="nextTo"/>
        <c:crossAx val="162303360"/>
        <c:crosses val="autoZero"/>
        <c:auto val="1"/>
        <c:lblAlgn val="ctr"/>
        <c:lblOffset val="100"/>
        <c:noMultiLvlLbl val="0"/>
      </c:catAx>
      <c:valAx>
        <c:axId val="162303360"/>
        <c:scaling>
          <c:orientation val="minMax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crossAx val="1623018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4" Type="http://schemas.openxmlformats.org/officeDocument/2006/relationships/chart" Target="../charts/chart32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2" Type="http://schemas.openxmlformats.org/officeDocument/2006/relationships/chart" Target="../charts/chart41.xml"/><Relationship Id="rId1" Type="http://schemas.openxmlformats.org/officeDocument/2006/relationships/chart" Target="../charts/chart40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5" Type="http://schemas.openxmlformats.org/officeDocument/2006/relationships/chart" Target="../charts/chart53.xml"/><Relationship Id="rId4" Type="http://schemas.openxmlformats.org/officeDocument/2006/relationships/chart" Target="../charts/chart52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7.xml"/><Relationship Id="rId7" Type="http://schemas.openxmlformats.org/officeDocument/2006/relationships/chart" Target="../charts/chart61.xml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6" Type="http://schemas.openxmlformats.org/officeDocument/2006/relationships/chart" Target="../charts/chart60.xml"/><Relationship Id="rId5" Type="http://schemas.openxmlformats.org/officeDocument/2006/relationships/chart" Target="../charts/chart59.xml"/><Relationship Id="rId4" Type="http://schemas.openxmlformats.org/officeDocument/2006/relationships/chart" Target="../charts/chart58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9.xml"/><Relationship Id="rId3" Type="http://schemas.openxmlformats.org/officeDocument/2006/relationships/chart" Target="../charts/chart64.xml"/><Relationship Id="rId7" Type="http://schemas.openxmlformats.org/officeDocument/2006/relationships/chart" Target="../charts/chart68.xml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chart" Target="../charts/chart67.xml"/><Relationship Id="rId5" Type="http://schemas.openxmlformats.org/officeDocument/2006/relationships/chart" Target="../charts/chart66.xml"/><Relationship Id="rId4" Type="http://schemas.openxmlformats.org/officeDocument/2006/relationships/chart" Target="../charts/chart65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2.xml"/><Relationship Id="rId1" Type="http://schemas.openxmlformats.org/officeDocument/2006/relationships/chart" Target="../charts/chart71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5.xml"/><Relationship Id="rId2" Type="http://schemas.openxmlformats.org/officeDocument/2006/relationships/chart" Target="../charts/chart74.xml"/><Relationship Id="rId1" Type="http://schemas.openxmlformats.org/officeDocument/2006/relationships/chart" Target="../charts/chart73.xml"/><Relationship Id="rId6" Type="http://schemas.openxmlformats.org/officeDocument/2006/relationships/chart" Target="../charts/chart78.xml"/><Relationship Id="rId5" Type="http://schemas.openxmlformats.org/officeDocument/2006/relationships/chart" Target="../charts/chart77.xml"/><Relationship Id="rId4" Type="http://schemas.openxmlformats.org/officeDocument/2006/relationships/chart" Target="../charts/chart76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4" Type="http://schemas.openxmlformats.org/officeDocument/2006/relationships/chart" Target="../charts/chart22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4" Type="http://schemas.openxmlformats.org/officeDocument/2006/relationships/chart" Target="../charts/chart2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</xdr:colOff>
      <xdr:row>20</xdr:row>
      <xdr:rowOff>95250</xdr:rowOff>
    </xdr:from>
    <xdr:to>
      <xdr:col>22</xdr:col>
      <xdr:colOff>200025</xdr:colOff>
      <xdr:row>39</xdr:row>
      <xdr:rowOff>123825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104775</xdr:colOff>
      <xdr:row>81</xdr:row>
      <xdr:rowOff>114300</xdr:rowOff>
    </xdr:from>
    <xdr:to>
      <xdr:col>22</xdr:col>
      <xdr:colOff>266700</xdr:colOff>
      <xdr:row>101</xdr:row>
      <xdr:rowOff>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161925</xdr:colOff>
      <xdr:row>100</xdr:row>
      <xdr:rowOff>66675</xdr:rowOff>
    </xdr:from>
    <xdr:to>
      <xdr:col>20</xdr:col>
      <xdr:colOff>323850</xdr:colOff>
      <xdr:row>119</xdr:row>
      <xdr:rowOff>95250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123825</xdr:colOff>
      <xdr:row>119</xdr:row>
      <xdr:rowOff>76200</xdr:rowOff>
    </xdr:from>
    <xdr:to>
      <xdr:col>19</xdr:col>
      <xdr:colOff>285750</xdr:colOff>
      <xdr:row>139</xdr:row>
      <xdr:rowOff>104775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276225</xdr:colOff>
      <xdr:row>61</xdr:row>
      <xdr:rowOff>171450</xdr:rowOff>
    </xdr:from>
    <xdr:to>
      <xdr:col>25</xdr:col>
      <xdr:colOff>180975</xdr:colOff>
      <xdr:row>81</xdr:row>
      <xdr:rowOff>9525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21</xdr:col>
      <xdr:colOff>123825</xdr:colOff>
      <xdr:row>101</xdr:row>
      <xdr:rowOff>95250</xdr:rowOff>
    </xdr:from>
    <xdr:to>
      <xdr:col>32</xdr:col>
      <xdr:colOff>838200</xdr:colOff>
      <xdr:row>120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48</xdr:row>
      <xdr:rowOff>23812</xdr:rowOff>
    </xdr:from>
    <xdr:to>
      <xdr:col>11</xdr:col>
      <xdr:colOff>9525</xdr:colOff>
      <xdr:row>72</xdr:row>
      <xdr:rowOff>23812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9525</xdr:colOff>
      <xdr:row>47</xdr:row>
      <xdr:rowOff>100012</xdr:rowOff>
    </xdr:from>
    <xdr:to>
      <xdr:col>27</xdr:col>
      <xdr:colOff>47625</xdr:colOff>
      <xdr:row>71</xdr:row>
      <xdr:rowOff>100012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27</xdr:col>
      <xdr:colOff>66675</xdr:colOff>
      <xdr:row>49</xdr:row>
      <xdr:rowOff>14287</xdr:rowOff>
    </xdr:from>
    <xdr:to>
      <xdr:col>44</xdr:col>
      <xdr:colOff>0</xdr:colOff>
      <xdr:row>73</xdr:row>
      <xdr:rowOff>14287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44</xdr:col>
      <xdr:colOff>76200</xdr:colOff>
      <xdr:row>48</xdr:row>
      <xdr:rowOff>100012</xdr:rowOff>
    </xdr:from>
    <xdr:to>
      <xdr:col>61</xdr:col>
      <xdr:colOff>85725</xdr:colOff>
      <xdr:row>72</xdr:row>
      <xdr:rowOff>100012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247650</xdr:colOff>
      <xdr:row>39</xdr:row>
      <xdr:rowOff>147637</xdr:rowOff>
    </xdr:from>
    <xdr:to>
      <xdr:col>19</xdr:col>
      <xdr:colOff>114300</xdr:colOff>
      <xdr:row>58</xdr:row>
      <xdr:rowOff>33337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95250</xdr:colOff>
      <xdr:row>40</xdr:row>
      <xdr:rowOff>176212</xdr:rowOff>
    </xdr:from>
    <xdr:to>
      <xdr:col>31</xdr:col>
      <xdr:colOff>323850</xdr:colOff>
      <xdr:row>59</xdr:row>
      <xdr:rowOff>109537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31</xdr:col>
      <xdr:colOff>323850</xdr:colOff>
      <xdr:row>41</xdr:row>
      <xdr:rowOff>4762</xdr:rowOff>
    </xdr:from>
    <xdr:to>
      <xdr:col>44</xdr:col>
      <xdr:colOff>190500</xdr:colOff>
      <xdr:row>59</xdr:row>
      <xdr:rowOff>128587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28575</xdr:colOff>
      <xdr:row>18</xdr:row>
      <xdr:rowOff>80962</xdr:rowOff>
    </xdr:from>
    <xdr:to>
      <xdr:col>32</xdr:col>
      <xdr:colOff>495300</xdr:colOff>
      <xdr:row>37</xdr:row>
      <xdr:rowOff>109537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209550</xdr:colOff>
      <xdr:row>51</xdr:row>
      <xdr:rowOff>33337</xdr:rowOff>
    </xdr:from>
    <xdr:to>
      <xdr:col>20</xdr:col>
      <xdr:colOff>323850</xdr:colOff>
      <xdr:row>70</xdr:row>
      <xdr:rowOff>61912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38100</xdr:colOff>
      <xdr:row>51</xdr:row>
      <xdr:rowOff>61912</xdr:rowOff>
    </xdr:from>
    <xdr:to>
      <xdr:col>34</xdr:col>
      <xdr:colOff>152400</xdr:colOff>
      <xdr:row>70</xdr:row>
      <xdr:rowOff>90487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400050</xdr:colOff>
      <xdr:row>8</xdr:row>
      <xdr:rowOff>38100</xdr:rowOff>
    </xdr:from>
    <xdr:to>
      <xdr:col>19</xdr:col>
      <xdr:colOff>95250</xdr:colOff>
      <xdr:row>27</xdr:row>
      <xdr:rowOff>66675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142875</xdr:colOff>
      <xdr:row>45</xdr:row>
      <xdr:rowOff>128587</xdr:rowOff>
    </xdr:from>
    <xdr:to>
      <xdr:col>16</xdr:col>
      <xdr:colOff>942975</xdr:colOff>
      <xdr:row>65</xdr:row>
      <xdr:rowOff>14287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133350</xdr:colOff>
      <xdr:row>46</xdr:row>
      <xdr:rowOff>138112</xdr:rowOff>
    </xdr:from>
    <xdr:to>
      <xdr:col>34</xdr:col>
      <xdr:colOff>28575</xdr:colOff>
      <xdr:row>66</xdr:row>
      <xdr:rowOff>23812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723900</xdr:colOff>
      <xdr:row>18</xdr:row>
      <xdr:rowOff>80962</xdr:rowOff>
    </xdr:from>
    <xdr:to>
      <xdr:col>30</xdr:col>
      <xdr:colOff>28575</xdr:colOff>
      <xdr:row>37</xdr:row>
      <xdr:rowOff>109537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133350</xdr:colOff>
      <xdr:row>28</xdr:row>
      <xdr:rowOff>95250</xdr:rowOff>
    </xdr:from>
    <xdr:to>
      <xdr:col>11</xdr:col>
      <xdr:colOff>238125</xdr:colOff>
      <xdr:row>47</xdr:row>
      <xdr:rowOff>28575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704850</xdr:colOff>
      <xdr:row>38</xdr:row>
      <xdr:rowOff>161925</xdr:rowOff>
    </xdr:from>
    <xdr:to>
      <xdr:col>30</xdr:col>
      <xdr:colOff>9525</xdr:colOff>
      <xdr:row>57</xdr:row>
      <xdr:rowOff>95250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257175</xdr:colOff>
      <xdr:row>34</xdr:row>
      <xdr:rowOff>66675</xdr:rowOff>
    </xdr:from>
    <xdr:to>
      <xdr:col>17</xdr:col>
      <xdr:colOff>219075</xdr:colOff>
      <xdr:row>53</xdr:row>
      <xdr:rowOff>95250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285750</xdr:colOff>
      <xdr:row>34</xdr:row>
      <xdr:rowOff>38100</xdr:rowOff>
    </xdr:from>
    <xdr:to>
      <xdr:col>24</xdr:col>
      <xdr:colOff>590550</xdr:colOff>
      <xdr:row>53</xdr:row>
      <xdr:rowOff>66675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142875</xdr:colOff>
      <xdr:row>36</xdr:row>
      <xdr:rowOff>0</xdr:rowOff>
    </xdr:from>
    <xdr:to>
      <xdr:col>19</xdr:col>
      <xdr:colOff>142875</xdr:colOff>
      <xdr:row>55</xdr:row>
      <xdr:rowOff>28575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85725</xdr:colOff>
      <xdr:row>34</xdr:row>
      <xdr:rowOff>114300</xdr:rowOff>
    </xdr:from>
    <xdr:to>
      <xdr:col>37</xdr:col>
      <xdr:colOff>85725</xdr:colOff>
      <xdr:row>53</xdr:row>
      <xdr:rowOff>95250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200025</xdr:colOff>
      <xdr:row>39</xdr:row>
      <xdr:rowOff>57150</xdr:rowOff>
    </xdr:from>
    <xdr:to>
      <xdr:col>17</xdr:col>
      <xdr:colOff>314325</xdr:colOff>
      <xdr:row>58</xdr:row>
      <xdr:rowOff>85725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57150</xdr:colOff>
      <xdr:row>39</xdr:row>
      <xdr:rowOff>57150</xdr:rowOff>
    </xdr:from>
    <xdr:to>
      <xdr:col>35</xdr:col>
      <xdr:colOff>171450</xdr:colOff>
      <xdr:row>58</xdr:row>
      <xdr:rowOff>85725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40</xdr:col>
      <xdr:colOff>123825</xdr:colOff>
      <xdr:row>39</xdr:row>
      <xdr:rowOff>0</xdr:rowOff>
    </xdr:from>
    <xdr:to>
      <xdr:col>53</xdr:col>
      <xdr:colOff>238125</xdr:colOff>
      <xdr:row>58</xdr:row>
      <xdr:rowOff>28575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295275</xdr:colOff>
      <xdr:row>58</xdr:row>
      <xdr:rowOff>47625</xdr:rowOff>
    </xdr:from>
    <xdr:to>
      <xdr:col>31</xdr:col>
      <xdr:colOff>66675</xdr:colOff>
      <xdr:row>77</xdr:row>
      <xdr:rowOff>76200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29</xdr:col>
      <xdr:colOff>9525</xdr:colOff>
      <xdr:row>36</xdr:row>
      <xdr:rowOff>38100</xdr:rowOff>
    </xdr:from>
    <xdr:to>
      <xdr:col>42</xdr:col>
      <xdr:colOff>123825</xdr:colOff>
      <xdr:row>54</xdr:row>
      <xdr:rowOff>114300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171450</xdr:colOff>
      <xdr:row>36</xdr:row>
      <xdr:rowOff>0</xdr:rowOff>
    </xdr:from>
    <xdr:to>
      <xdr:col>18</xdr:col>
      <xdr:colOff>209550</xdr:colOff>
      <xdr:row>55</xdr:row>
      <xdr:rowOff>28575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342900</xdr:colOff>
      <xdr:row>45</xdr:row>
      <xdr:rowOff>161925</xdr:rowOff>
    </xdr:from>
    <xdr:to>
      <xdr:col>28</xdr:col>
      <xdr:colOff>123825</xdr:colOff>
      <xdr:row>65</xdr:row>
      <xdr:rowOff>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85725</xdr:colOff>
      <xdr:row>46</xdr:row>
      <xdr:rowOff>9525</xdr:rowOff>
    </xdr:from>
    <xdr:to>
      <xdr:col>43</xdr:col>
      <xdr:colOff>228600</xdr:colOff>
      <xdr:row>65</xdr:row>
      <xdr:rowOff>38100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95250</xdr:colOff>
      <xdr:row>65</xdr:row>
      <xdr:rowOff>76200</xdr:rowOff>
    </xdr:from>
    <xdr:to>
      <xdr:col>28</xdr:col>
      <xdr:colOff>238125</xdr:colOff>
      <xdr:row>84</xdr:row>
      <xdr:rowOff>104775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29</xdr:col>
      <xdr:colOff>123825</xdr:colOff>
      <xdr:row>65</xdr:row>
      <xdr:rowOff>133350</xdr:rowOff>
    </xdr:from>
    <xdr:to>
      <xdr:col>44</xdr:col>
      <xdr:colOff>266700</xdr:colOff>
      <xdr:row>85</xdr:row>
      <xdr:rowOff>19050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152400</xdr:colOff>
      <xdr:row>85</xdr:row>
      <xdr:rowOff>9525</xdr:rowOff>
    </xdr:from>
    <xdr:to>
      <xdr:col>29</xdr:col>
      <xdr:colOff>0</xdr:colOff>
      <xdr:row>104</xdr:row>
      <xdr:rowOff>38100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29</xdr:col>
      <xdr:colOff>57150</xdr:colOff>
      <xdr:row>85</xdr:row>
      <xdr:rowOff>76200</xdr:rowOff>
    </xdr:from>
    <xdr:to>
      <xdr:col>44</xdr:col>
      <xdr:colOff>200025</xdr:colOff>
      <xdr:row>104</xdr:row>
      <xdr:rowOff>104775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323850</xdr:colOff>
      <xdr:row>87</xdr:row>
      <xdr:rowOff>85725</xdr:rowOff>
    </xdr:from>
    <xdr:to>
      <xdr:col>12</xdr:col>
      <xdr:colOff>85725</xdr:colOff>
      <xdr:row>106</xdr:row>
      <xdr:rowOff>114300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47625</xdr:colOff>
      <xdr:row>24</xdr:row>
      <xdr:rowOff>66675</xdr:rowOff>
    </xdr:from>
    <xdr:to>
      <xdr:col>27</xdr:col>
      <xdr:colOff>276225</xdr:colOff>
      <xdr:row>47</xdr:row>
      <xdr:rowOff>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285750</xdr:colOff>
      <xdr:row>6</xdr:row>
      <xdr:rowOff>28575</xdr:rowOff>
    </xdr:from>
    <xdr:to>
      <xdr:col>27</xdr:col>
      <xdr:colOff>190500</xdr:colOff>
      <xdr:row>25</xdr:row>
      <xdr:rowOff>57150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180975</xdr:colOff>
      <xdr:row>0</xdr:row>
      <xdr:rowOff>0</xdr:rowOff>
    </xdr:from>
    <xdr:to>
      <xdr:col>13</xdr:col>
      <xdr:colOff>485775</xdr:colOff>
      <xdr:row>16</xdr:row>
      <xdr:rowOff>76200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542925</xdr:colOff>
      <xdr:row>0</xdr:row>
      <xdr:rowOff>47625</xdr:rowOff>
    </xdr:from>
    <xdr:to>
      <xdr:col>21</xdr:col>
      <xdr:colOff>238125</xdr:colOff>
      <xdr:row>14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180975</xdr:colOff>
      <xdr:row>16</xdr:row>
      <xdr:rowOff>47625</xdr:rowOff>
    </xdr:from>
    <xdr:to>
      <xdr:col>13</xdr:col>
      <xdr:colOff>485775</xdr:colOff>
      <xdr:row>30</xdr:row>
      <xdr:rowOff>123825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561975</xdr:colOff>
      <xdr:row>14</xdr:row>
      <xdr:rowOff>104775</xdr:rowOff>
    </xdr:from>
    <xdr:to>
      <xdr:col>21</xdr:col>
      <xdr:colOff>257175</xdr:colOff>
      <xdr:row>28</xdr:row>
      <xdr:rowOff>180975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200025</xdr:colOff>
      <xdr:row>32</xdr:row>
      <xdr:rowOff>38100</xdr:rowOff>
    </xdr:from>
    <xdr:to>
      <xdr:col>13</xdr:col>
      <xdr:colOff>504825</xdr:colOff>
      <xdr:row>46</xdr:row>
      <xdr:rowOff>114300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581025</xdr:colOff>
      <xdr:row>32</xdr:row>
      <xdr:rowOff>9525</xdr:rowOff>
    </xdr:from>
    <xdr:to>
      <xdr:col>21</xdr:col>
      <xdr:colOff>276225</xdr:colOff>
      <xdr:row>46</xdr:row>
      <xdr:rowOff>85725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257175</xdr:colOff>
      <xdr:row>46</xdr:row>
      <xdr:rowOff>180975</xdr:rowOff>
    </xdr:from>
    <xdr:to>
      <xdr:col>13</xdr:col>
      <xdr:colOff>561975</xdr:colOff>
      <xdr:row>61</xdr:row>
      <xdr:rowOff>66675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19050</xdr:colOff>
      <xdr:row>46</xdr:row>
      <xdr:rowOff>161925</xdr:rowOff>
    </xdr:from>
    <xdr:to>
      <xdr:col>21</xdr:col>
      <xdr:colOff>323850</xdr:colOff>
      <xdr:row>61</xdr:row>
      <xdr:rowOff>47625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85725</xdr:colOff>
      <xdr:row>3</xdr:row>
      <xdr:rowOff>47625</xdr:rowOff>
    </xdr:from>
    <xdr:to>
      <xdr:col>29</xdr:col>
      <xdr:colOff>323850</xdr:colOff>
      <xdr:row>22</xdr:row>
      <xdr:rowOff>76200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9525</xdr:colOff>
      <xdr:row>40</xdr:row>
      <xdr:rowOff>0</xdr:rowOff>
    </xdr:from>
    <xdr:to>
      <xdr:col>35</xdr:col>
      <xdr:colOff>9525</xdr:colOff>
      <xdr:row>59</xdr:row>
      <xdr:rowOff>28575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295275</xdr:colOff>
      <xdr:row>50</xdr:row>
      <xdr:rowOff>123825</xdr:rowOff>
    </xdr:from>
    <xdr:to>
      <xdr:col>18</xdr:col>
      <xdr:colOff>295275</xdr:colOff>
      <xdr:row>69</xdr:row>
      <xdr:rowOff>57150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28575</xdr:colOff>
      <xdr:row>0</xdr:row>
      <xdr:rowOff>95250</xdr:rowOff>
    </xdr:from>
    <xdr:to>
      <xdr:col>32</xdr:col>
      <xdr:colOff>66675</xdr:colOff>
      <xdr:row>17</xdr:row>
      <xdr:rowOff>76200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142875</xdr:colOff>
      <xdr:row>18</xdr:row>
      <xdr:rowOff>0</xdr:rowOff>
    </xdr:from>
    <xdr:to>
      <xdr:col>32</xdr:col>
      <xdr:colOff>238125</xdr:colOff>
      <xdr:row>34</xdr:row>
      <xdr:rowOff>28575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32</xdr:col>
      <xdr:colOff>295275</xdr:colOff>
      <xdr:row>16</xdr:row>
      <xdr:rowOff>76200</xdr:rowOff>
    </xdr:from>
    <xdr:to>
      <xdr:col>47</xdr:col>
      <xdr:colOff>9525</xdr:colOff>
      <xdr:row>35</xdr:row>
      <xdr:rowOff>104775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200025</xdr:colOff>
      <xdr:row>36</xdr:row>
      <xdr:rowOff>128587</xdr:rowOff>
    </xdr:from>
    <xdr:to>
      <xdr:col>32</xdr:col>
      <xdr:colOff>238125</xdr:colOff>
      <xdr:row>56</xdr:row>
      <xdr:rowOff>14287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33</xdr:col>
      <xdr:colOff>57150</xdr:colOff>
      <xdr:row>39</xdr:row>
      <xdr:rowOff>52387</xdr:rowOff>
    </xdr:from>
    <xdr:to>
      <xdr:col>47</xdr:col>
      <xdr:colOff>95250</xdr:colOff>
      <xdr:row>58</xdr:row>
      <xdr:rowOff>80962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57150</xdr:colOff>
      <xdr:row>17</xdr:row>
      <xdr:rowOff>42862</xdr:rowOff>
    </xdr:from>
    <xdr:to>
      <xdr:col>18</xdr:col>
      <xdr:colOff>95250</xdr:colOff>
      <xdr:row>36</xdr:row>
      <xdr:rowOff>71437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57150</xdr:colOff>
      <xdr:row>5</xdr:row>
      <xdr:rowOff>104775</xdr:rowOff>
    </xdr:from>
    <xdr:to>
      <xdr:col>23</xdr:col>
      <xdr:colOff>533400</xdr:colOff>
      <xdr:row>25</xdr:row>
      <xdr:rowOff>9525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25</xdr:row>
      <xdr:rowOff>66675</xdr:rowOff>
    </xdr:from>
    <xdr:to>
      <xdr:col>23</xdr:col>
      <xdr:colOff>561975</xdr:colOff>
      <xdr:row>44</xdr:row>
      <xdr:rowOff>95250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266700</xdr:colOff>
      <xdr:row>44</xdr:row>
      <xdr:rowOff>114300</xdr:rowOff>
    </xdr:from>
    <xdr:to>
      <xdr:col>23</xdr:col>
      <xdr:colOff>571500</xdr:colOff>
      <xdr:row>63</xdr:row>
      <xdr:rowOff>47625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257175</xdr:colOff>
      <xdr:row>8</xdr:row>
      <xdr:rowOff>38100</xdr:rowOff>
    </xdr:from>
    <xdr:to>
      <xdr:col>20</xdr:col>
      <xdr:colOff>333375</xdr:colOff>
      <xdr:row>27</xdr:row>
      <xdr:rowOff>66675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171449</xdr:colOff>
      <xdr:row>0</xdr:row>
      <xdr:rowOff>133350</xdr:rowOff>
    </xdr:from>
    <xdr:to>
      <xdr:col>27</xdr:col>
      <xdr:colOff>161924</xdr:colOff>
      <xdr:row>16</xdr:row>
      <xdr:rowOff>66675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200025</xdr:colOff>
      <xdr:row>1</xdr:row>
      <xdr:rowOff>19050</xdr:rowOff>
    </xdr:from>
    <xdr:to>
      <xdr:col>40</xdr:col>
      <xdr:colOff>285750</xdr:colOff>
      <xdr:row>16</xdr:row>
      <xdr:rowOff>133350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133349</xdr:colOff>
      <xdr:row>17</xdr:row>
      <xdr:rowOff>57149</xdr:rowOff>
    </xdr:from>
    <xdr:to>
      <xdr:col>27</xdr:col>
      <xdr:colOff>28574</xdr:colOff>
      <xdr:row>32</xdr:row>
      <xdr:rowOff>114299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228600</xdr:colOff>
      <xdr:row>16</xdr:row>
      <xdr:rowOff>95250</xdr:rowOff>
    </xdr:from>
    <xdr:to>
      <xdr:col>41</xdr:col>
      <xdr:colOff>266700</xdr:colOff>
      <xdr:row>35</xdr:row>
      <xdr:rowOff>123825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133350</xdr:colOff>
      <xdr:row>34</xdr:row>
      <xdr:rowOff>76200</xdr:rowOff>
    </xdr:from>
    <xdr:to>
      <xdr:col>26</xdr:col>
      <xdr:colOff>171450</xdr:colOff>
      <xdr:row>53</xdr:row>
      <xdr:rowOff>104775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27</xdr:col>
      <xdr:colOff>171450</xdr:colOff>
      <xdr:row>35</xdr:row>
      <xdr:rowOff>133350</xdr:rowOff>
    </xdr:from>
    <xdr:to>
      <xdr:col>41</xdr:col>
      <xdr:colOff>209550</xdr:colOff>
      <xdr:row>55</xdr:row>
      <xdr:rowOff>19050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238125</xdr:colOff>
      <xdr:row>1</xdr:row>
      <xdr:rowOff>28575</xdr:rowOff>
    </xdr:from>
    <xdr:to>
      <xdr:col>20</xdr:col>
      <xdr:colOff>323850</xdr:colOff>
      <xdr:row>20</xdr:row>
      <xdr:rowOff>57150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228600</xdr:colOff>
      <xdr:row>20</xdr:row>
      <xdr:rowOff>95250</xdr:rowOff>
    </xdr:from>
    <xdr:to>
      <xdr:col>20</xdr:col>
      <xdr:colOff>314325</xdr:colOff>
      <xdr:row>39</xdr:row>
      <xdr:rowOff>123825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123825</xdr:colOff>
      <xdr:row>60</xdr:row>
      <xdr:rowOff>38100</xdr:rowOff>
    </xdr:from>
    <xdr:to>
      <xdr:col>18</xdr:col>
      <xdr:colOff>200025</xdr:colOff>
      <xdr:row>79</xdr:row>
      <xdr:rowOff>66675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333375</xdr:colOff>
      <xdr:row>48</xdr:row>
      <xdr:rowOff>57150</xdr:rowOff>
    </xdr:from>
    <xdr:to>
      <xdr:col>26</xdr:col>
      <xdr:colOff>28575</xdr:colOff>
      <xdr:row>67</xdr:row>
      <xdr:rowOff>85725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342900</xdr:colOff>
      <xdr:row>0</xdr:row>
      <xdr:rowOff>0</xdr:rowOff>
    </xdr:from>
    <xdr:to>
      <xdr:col>19</xdr:col>
      <xdr:colOff>552450</xdr:colOff>
      <xdr:row>19</xdr:row>
      <xdr:rowOff>28575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266700</xdr:colOff>
      <xdr:row>31</xdr:row>
      <xdr:rowOff>95250</xdr:rowOff>
    </xdr:from>
    <xdr:to>
      <xdr:col>19</xdr:col>
      <xdr:colOff>476250</xdr:colOff>
      <xdr:row>50</xdr:row>
      <xdr:rowOff>28575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419100</xdr:colOff>
      <xdr:row>19</xdr:row>
      <xdr:rowOff>57150</xdr:rowOff>
    </xdr:from>
    <xdr:to>
      <xdr:col>26</xdr:col>
      <xdr:colOff>114300</xdr:colOff>
      <xdr:row>37</xdr:row>
      <xdr:rowOff>133350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152400</xdr:colOff>
      <xdr:row>8</xdr:row>
      <xdr:rowOff>38100</xdr:rowOff>
    </xdr:from>
    <xdr:to>
      <xdr:col>19</xdr:col>
      <xdr:colOff>0</xdr:colOff>
      <xdr:row>27</xdr:row>
      <xdr:rowOff>66675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285750</xdr:colOff>
      <xdr:row>3</xdr:row>
      <xdr:rowOff>28575</xdr:rowOff>
    </xdr:from>
    <xdr:to>
      <xdr:col>15</xdr:col>
      <xdr:colOff>133350</xdr:colOff>
      <xdr:row>22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85725</xdr:colOff>
      <xdr:row>9</xdr:row>
      <xdr:rowOff>119062</xdr:rowOff>
    </xdr:from>
    <xdr:to>
      <xdr:col>33</xdr:col>
      <xdr:colOff>85725</xdr:colOff>
      <xdr:row>28</xdr:row>
      <xdr:rowOff>4762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0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3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4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5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7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135"/>
  <sheetViews>
    <sheetView view="pageBreakPreview" topLeftCell="A39" zoomScaleNormal="100" zoomScaleSheetLayoutView="100" workbookViewId="0">
      <selection sqref="A1:XFD1048576"/>
    </sheetView>
  </sheetViews>
  <sheetFormatPr defaultRowHeight="11.25" x14ac:dyDescent="0.2"/>
  <cols>
    <col min="1" max="1" width="13.42578125" style="4" customWidth="1"/>
    <col min="2" max="2" width="5.85546875" style="4" customWidth="1"/>
    <col min="3" max="3" width="6" style="4" customWidth="1"/>
    <col min="4" max="4" width="6.140625" style="4" customWidth="1"/>
    <col min="5" max="6" width="5.140625" style="4" customWidth="1"/>
    <col min="7" max="8" width="6.28515625" style="4" customWidth="1"/>
    <col min="9" max="11" width="5.140625" style="4" customWidth="1"/>
    <col min="12" max="12" width="5.7109375" style="4" customWidth="1"/>
    <col min="13" max="13" width="5.85546875" style="4" customWidth="1"/>
    <col min="14" max="16" width="5.140625" style="4" customWidth="1"/>
    <col min="17" max="17" width="13.42578125" style="4" customWidth="1"/>
    <col min="18" max="24" width="5.140625" style="4" customWidth="1"/>
    <col min="25" max="25" width="6.42578125" style="4" customWidth="1"/>
    <col min="26" max="32" width="5.140625" style="4" customWidth="1"/>
    <col min="33" max="33" width="15.5703125" style="4" customWidth="1"/>
    <col min="34" max="35" width="5.85546875" style="4" customWidth="1"/>
    <col min="36" max="48" width="5.140625" style="4" customWidth="1"/>
    <col min="49" max="49" width="13.5703125" style="4" customWidth="1"/>
    <col min="50" max="64" width="5.140625" style="4" customWidth="1"/>
    <col min="65" max="65" width="9.140625" style="4"/>
    <col min="66" max="80" width="6.42578125" style="4" customWidth="1"/>
    <col min="81" max="16384" width="9.140625" style="4"/>
  </cols>
  <sheetData>
    <row r="1" spans="1:80" x14ac:dyDescent="0.2">
      <c r="A1" s="4" t="s">
        <v>826</v>
      </c>
      <c r="Q1" s="4" t="s">
        <v>506</v>
      </c>
      <c r="AG1" s="56" t="s">
        <v>602</v>
      </c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3" t="s">
        <v>606</v>
      </c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4" t="s">
        <v>608</v>
      </c>
    </row>
    <row r="2" spans="1:80" x14ac:dyDescent="0.2">
      <c r="A2" s="5"/>
      <c r="B2" s="278" t="s">
        <v>1</v>
      </c>
      <c r="C2" s="278"/>
      <c r="D2" s="278"/>
      <c r="E2" s="278"/>
      <c r="F2" s="278"/>
      <c r="G2" s="278" t="s">
        <v>2</v>
      </c>
      <c r="H2" s="278"/>
      <c r="I2" s="278"/>
      <c r="J2" s="278"/>
      <c r="K2" s="278"/>
      <c r="L2" s="278" t="s">
        <v>3</v>
      </c>
      <c r="M2" s="278"/>
      <c r="N2" s="278"/>
      <c r="O2" s="278"/>
      <c r="P2" s="279"/>
      <c r="Q2" s="5"/>
      <c r="R2" s="278" t="s">
        <v>1</v>
      </c>
      <c r="S2" s="278"/>
      <c r="T2" s="278"/>
      <c r="U2" s="278"/>
      <c r="V2" s="278"/>
      <c r="W2" s="278" t="s">
        <v>2</v>
      </c>
      <c r="X2" s="278"/>
      <c r="Y2" s="278"/>
      <c r="Z2" s="278"/>
      <c r="AA2" s="278"/>
      <c r="AB2" s="278" t="s">
        <v>3</v>
      </c>
      <c r="AC2" s="278"/>
      <c r="AD2" s="278"/>
      <c r="AE2" s="278"/>
      <c r="AF2" s="279"/>
      <c r="AG2" s="57"/>
      <c r="AH2" s="283" t="s">
        <v>1</v>
      </c>
      <c r="AI2" s="283"/>
      <c r="AJ2" s="283"/>
      <c r="AK2" s="283"/>
      <c r="AL2" s="283"/>
      <c r="AM2" s="283" t="s">
        <v>2</v>
      </c>
      <c r="AN2" s="283"/>
      <c r="AO2" s="283"/>
      <c r="AP2" s="283"/>
      <c r="AQ2" s="283"/>
      <c r="AR2" s="283" t="s">
        <v>3</v>
      </c>
      <c r="AS2" s="283"/>
      <c r="AT2" s="283"/>
      <c r="AU2" s="283"/>
      <c r="AV2" s="284"/>
      <c r="AW2" s="95"/>
      <c r="AX2" s="281" t="s">
        <v>1</v>
      </c>
      <c r="AY2" s="281"/>
      <c r="AZ2" s="281"/>
      <c r="BA2" s="281"/>
      <c r="BB2" s="281"/>
      <c r="BC2" s="281" t="s">
        <v>2</v>
      </c>
      <c r="BD2" s="281"/>
      <c r="BE2" s="281"/>
      <c r="BF2" s="281"/>
      <c r="BG2" s="281"/>
      <c r="BH2" s="281" t="s">
        <v>3</v>
      </c>
      <c r="BI2" s="281"/>
      <c r="BJ2" s="281"/>
      <c r="BK2" s="281"/>
      <c r="BL2" s="282"/>
      <c r="BM2" s="5"/>
      <c r="BN2" s="278" t="s">
        <v>1</v>
      </c>
      <c r="BO2" s="278"/>
      <c r="BP2" s="278"/>
      <c r="BQ2" s="278"/>
      <c r="BR2" s="278"/>
      <c r="BS2" s="278" t="s">
        <v>2</v>
      </c>
      <c r="BT2" s="278"/>
      <c r="BU2" s="278"/>
      <c r="BV2" s="278"/>
      <c r="BW2" s="278"/>
      <c r="BX2" s="278" t="s">
        <v>3</v>
      </c>
      <c r="BY2" s="278"/>
      <c r="BZ2" s="278"/>
      <c r="CA2" s="278"/>
      <c r="CB2" s="279"/>
    </row>
    <row r="3" spans="1:80" x14ac:dyDescent="0.2">
      <c r="A3" s="6" t="s">
        <v>600</v>
      </c>
      <c r="B3" s="7" t="s">
        <v>1</v>
      </c>
      <c r="C3" s="7" t="s">
        <v>4</v>
      </c>
      <c r="D3" s="7" t="s">
        <v>504</v>
      </c>
      <c r="E3" s="7" t="s">
        <v>6</v>
      </c>
      <c r="F3" s="7" t="s">
        <v>505</v>
      </c>
      <c r="G3" s="7" t="s">
        <v>1</v>
      </c>
      <c r="H3" s="7" t="s">
        <v>4</v>
      </c>
      <c r="I3" s="7" t="s">
        <v>504</v>
      </c>
      <c r="J3" s="7" t="s">
        <v>6</v>
      </c>
      <c r="K3" s="7" t="s">
        <v>505</v>
      </c>
      <c r="L3" s="7" t="s">
        <v>1</v>
      </c>
      <c r="M3" s="7" t="s">
        <v>4</v>
      </c>
      <c r="N3" s="7" t="s">
        <v>504</v>
      </c>
      <c r="O3" s="7" t="s">
        <v>6</v>
      </c>
      <c r="P3" s="7" t="s">
        <v>505</v>
      </c>
      <c r="Q3" s="6" t="s">
        <v>600</v>
      </c>
      <c r="R3" s="7" t="s">
        <v>1</v>
      </c>
      <c r="S3" s="7" t="s">
        <v>4</v>
      </c>
      <c r="T3" s="7" t="s">
        <v>504</v>
      </c>
      <c r="U3" s="7" t="s">
        <v>6</v>
      </c>
      <c r="V3" s="7" t="s">
        <v>505</v>
      </c>
      <c r="W3" s="7" t="s">
        <v>1</v>
      </c>
      <c r="X3" s="7" t="s">
        <v>4</v>
      </c>
      <c r="Y3" s="7" t="s">
        <v>504</v>
      </c>
      <c r="Z3" s="7" t="s">
        <v>6</v>
      </c>
      <c r="AA3" s="7" t="s">
        <v>505</v>
      </c>
      <c r="AB3" s="7" t="s">
        <v>1</v>
      </c>
      <c r="AC3" s="7" t="s">
        <v>4</v>
      </c>
      <c r="AD3" s="7" t="s">
        <v>504</v>
      </c>
      <c r="AE3" s="7" t="s">
        <v>6</v>
      </c>
      <c r="AF3" s="7" t="s">
        <v>505</v>
      </c>
      <c r="AG3" s="86" t="s">
        <v>600</v>
      </c>
      <c r="AH3" s="87" t="s">
        <v>1</v>
      </c>
      <c r="AI3" s="87" t="s">
        <v>4</v>
      </c>
      <c r="AJ3" s="87" t="s">
        <v>5</v>
      </c>
      <c r="AK3" s="87" t="s">
        <v>6</v>
      </c>
      <c r="AL3" s="88" t="s">
        <v>7</v>
      </c>
      <c r="AM3" s="87" t="s">
        <v>1</v>
      </c>
      <c r="AN3" s="87" t="s">
        <v>4</v>
      </c>
      <c r="AO3" s="87" t="s">
        <v>5</v>
      </c>
      <c r="AP3" s="87" t="s">
        <v>6</v>
      </c>
      <c r="AQ3" s="87" t="s">
        <v>7</v>
      </c>
      <c r="AR3" s="89" t="s">
        <v>1</v>
      </c>
      <c r="AS3" s="87" t="s">
        <v>4</v>
      </c>
      <c r="AT3" s="87" t="s">
        <v>5</v>
      </c>
      <c r="AU3" s="87" t="s">
        <v>6</v>
      </c>
      <c r="AV3" s="88" t="s">
        <v>7</v>
      </c>
      <c r="AW3" s="86" t="s">
        <v>600</v>
      </c>
      <c r="AX3" s="96" t="s">
        <v>1</v>
      </c>
      <c r="AY3" s="96" t="s">
        <v>4</v>
      </c>
      <c r="AZ3" s="96" t="s">
        <v>504</v>
      </c>
      <c r="BA3" s="96" t="s">
        <v>6</v>
      </c>
      <c r="BB3" s="96" t="s">
        <v>505</v>
      </c>
      <c r="BC3" s="96" t="s">
        <v>1</v>
      </c>
      <c r="BD3" s="96" t="s">
        <v>4</v>
      </c>
      <c r="BE3" s="96" t="s">
        <v>504</v>
      </c>
      <c r="BF3" s="96" t="s">
        <v>6</v>
      </c>
      <c r="BG3" s="96" t="s">
        <v>505</v>
      </c>
      <c r="BH3" s="96" t="s">
        <v>1</v>
      </c>
      <c r="BI3" s="96" t="s">
        <v>4</v>
      </c>
      <c r="BJ3" s="96" t="s">
        <v>504</v>
      </c>
      <c r="BK3" s="96" t="s">
        <v>6</v>
      </c>
      <c r="BL3" s="97" t="s">
        <v>505</v>
      </c>
      <c r="BM3" s="6" t="s">
        <v>600</v>
      </c>
      <c r="BN3" s="7" t="s">
        <v>1</v>
      </c>
      <c r="BO3" s="7" t="s">
        <v>4</v>
      </c>
      <c r="BP3" s="7" t="s">
        <v>504</v>
      </c>
      <c r="BQ3" s="7" t="s">
        <v>6</v>
      </c>
      <c r="BR3" s="7" t="s">
        <v>505</v>
      </c>
      <c r="BS3" s="7" t="s">
        <v>1</v>
      </c>
      <c r="BT3" s="7" t="s">
        <v>4</v>
      </c>
      <c r="BU3" s="7" t="s">
        <v>504</v>
      </c>
      <c r="BV3" s="7" t="s">
        <v>6</v>
      </c>
      <c r="BW3" s="7" t="s">
        <v>505</v>
      </c>
      <c r="BX3" s="7" t="s">
        <v>1</v>
      </c>
      <c r="BY3" s="7" t="s">
        <v>4</v>
      </c>
      <c r="BZ3" s="7" t="s">
        <v>504</v>
      </c>
      <c r="CA3" s="7" t="s">
        <v>6</v>
      </c>
      <c r="CB3" s="8" t="s">
        <v>505</v>
      </c>
    </row>
    <row r="4" spans="1:80" x14ac:dyDescent="0.2">
      <c r="A4" s="4" t="s">
        <v>502</v>
      </c>
      <c r="G4" s="25"/>
      <c r="H4" s="9"/>
      <c r="I4" s="9"/>
      <c r="J4" s="9"/>
      <c r="K4" s="5"/>
      <c r="Q4" s="4" t="s">
        <v>502</v>
      </c>
      <c r="W4" s="25"/>
      <c r="X4" s="9"/>
      <c r="Y4" s="9"/>
      <c r="Z4" s="9"/>
      <c r="AA4" s="5"/>
      <c r="AG4" s="60" t="s">
        <v>603</v>
      </c>
      <c r="AH4" s="63"/>
      <c r="AI4" s="63"/>
      <c r="AJ4" s="63"/>
      <c r="AK4" s="63"/>
      <c r="AL4" s="63"/>
      <c r="AM4" s="64"/>
      <c r="AN4" s="65"/>
      <c r="AO4" s="65"/>
      <c r="AP4" s="65"/>
      <c r="AQ4" s="66"/>
      <c r="AR4" s="63"/>
      <c r="AS4" s="63"/>
      <c r="AT4" s="63"/>
      <c r="AU4" s="63"/>
      <c r="AV4" s="63"/>
      <c r="AW4" s="98" t="s">
        <v>603</v>
      </c>
      <c r="AX4" s="3"/>
      <c r="AY4" s="3"/>
      <c r="AZ4" s="3"/>
      <c r="BA4" s="3"/>
      <c r="BB4" s="3"/>
      <c r="BC4" s="99"/>
      <c r="BD4" s="2"/>
      <c r="BE4" s="2"/>
      <c r="BF4" s="2"/>
      <c r="BG4" s="95"/>
      <c r="BH4" s="3"/>
      <c r="BI4" s="3"/>
      <c r="BJ4" s="3"/>
      <c r="BK4" s="3"/>
      <c r="BL4" s="3"/>
      <c r="BM4" s="15" t="s">
        <v>603</v>
      </c>
      <c r="BS4" s="25"/>
      <c r="BT4" s="9"/>
      <c r="BU4" s="9"/>
      <c r="BV4" s="9"/>
      <c r="BW4" s="5"/>
    </row>
    <row r="5" spans="1:80" x14ac:dyDescent="0.2">
      <c r="A5" s="4" t="s">
        <v>1</v>
      </c>
      <c r="B5" s="10">
        <f>R5+AH5+AX5+BN5</f>
        <v>49870</v>
      </c>
      <c r="C5" s="10">
        <f t="shared" ref="C5:P5" si="0">S5+AI5+AY5+BO5</f>
        <v>29281</v>
      </c>
      <c r="D5" s="10">
        <f t="shared" si="0"/>
        <v>11790</v>
      </c>
      <c r="E5" s="10">
        <f t="shared" si="0"/>
        <v>4710</v>
      </c>
      <c r="F5" s="10">
        <f t="shared" si="0"/>
        <v>4090</v>
      </c>
      <c r="G5" s="10">
        <f t="shared" si="0"/>
        <v>23556</v>
      </c>
      <c r="H5" s="10">
        <f t="shared" si="0"/>
        <v>13553</v>
      </c>
      <c r="I5" s="10">
        <f t="shared" si="0"/>
        <v>5714</v>
      </c>
      <c r="J5" s="10">
        <f t="shared" si="0"/>
        <v>2320</v>
      </c>
      <c r="K5" s="10">
        <f t="shared" si="0"/>
        <v>1969</v>
      </c>
      <c r="L5" s="10">
        <f t="shared" si="0"/>
        <v>26315</v>
      </c>
      <c r="M5" s="10">
        <f t="shared" si="0"/>
        <v>15727</v>
      </c>
      <c r="N5" s="10">
        <f t="shared" si="0"/>
        <v>6075</v>
      </c>
      <c r="O5" s="10">
        <f t="shared" si="0"/>
        <v>2390</v>
      </c>
      <c r="P5" s="10">
        <f t="shared" si="0"/>
        <v>2122</v>
      </c>
      <c r="Q5" s="4" t="s">
        <v>1</v>
      </c>
      <c r="R5" s="10">
        <v>7948</v>
      </c>
      <c r="S5" s="10">
        <v>4204</v>
      </c>
      <c r="T5" s="10">
        <v>2193</v>
      </c>
      <c r="U5" s="10">
        <v>255</v>
      </c>
      <c r="V5" s="10">
        <v>1296</v>
      </c>
      <c r="W5" s="26">
        <v>3957</v>
      </c>
      <c r="X5" s="27">
        <v>2005</v>
      </c>
      <c r="Y5" s="27">
        <v>1189</v>
      </c>
      <c r="Z5" s="27">
        <v>115</v>
      </c>
      <c r="AA5" s="28">
        <v>648</v>
      </c>
      <c r="AB5" s="10">
        <v>3991</v>
      </c>
      <c r="AC5" s="10">
        <v>2199</v>
      </c>
      <c r="AD5" s="10">
        <v>1004</v>
      </c>
      <c r="AE5" s="10">
        <v>140</v>
      </c>
      <c r="AF5" s="10">
        <v>648</v>
      </c>
      <c r="AG5" s="56" t="s">
        <v>1</v>
      </c>
      <c r="AH5" s="63">
        <v>13588</v>
      </c>
      <c r="AI5" s="63">
        <v>10943</v>
      </c>
      <c r="AJ5" s="63">
        <v>1912</v>
      </c>
      <c r="AK5" s="63">
        <v>499</v>
      </c>
      <c r="AL5" s="63">
        <v>234</v>
      </c>
      <c r="AM5" s="64">
        <v>6540</v>
      </c>
      <c r="AN5" s="65">
        <v>5247</v>
      </c>
      <c r="AO5" s="65">
        <v>943</v>
      </c>
      <c r="AP5" s="65">
        <v>241</v>
      </c>
      <c r="AQ5" s="66">
        <v>109</v>
      </c>
      <c r="AR5" s="63">
        <v>7048</v>
      </c>
      <c r="AS5" s="63">
        <v>5696</v>
      </c>
      <c r="AT5" s="63">
        <v>968</v>
      </c>
      <c r="AU5" s="63">
        <v>258</v>
      </c>
      <c r="AV5" s="63">
        <v>126</v>
      </c>
      <c r="AW5" s="3" t="s">
        <v>1</v>
      </c>
      <c r="AX5" s="3">
        <v>4286</v>
      </c>
      <c r="AY5" s="3">
        <v>2656</v>
      </c>
      <c r="AZ5" s="3">
        <v>1055</v>
      </c>
      <c r="BA5" s="3">
        <v>434</v>
      </c>
      <c r="BB5" s="3">
        <v>141</v>
      </c>
      <c r="BC5" s="100">
        <v>1988</v>
      </c>
      <c r="BD5" s="101">
        <v>1270</v>
      </c>
      <c r="BE5" s="101">
        <v>464</v>
      </c>
      <c r="BF5" s="101">
        <v>188</v>
      </c>
      <c r="BG5" s="102">
        <v>66</v>
      </c>
      <c r="BH5" s="3">
        <v>2298</v>
      </c>
      <c r="BI5" s="3">
        <v>1386</v>
      </c>
      <c r="BJ5" s="3">
        <v>591</v>
      </c>
      <c r="BK5" s="3">
        <v>246</v>
      </c>
      <c r="BL5" s="3">
        <v>75</v>
      </c>
      <c r="BM5" s="4" t="s">
        <v>1</v>
      </c>
      <c r="BN5" s="10">
        <v>24048</v>
      </c>
      <c r="BO5" s="10">
        <v>11478</v>
      </c>
      <c r="BP5" s="10">
        <v>6630</v>
      </c>
      <c r="BQ5" s="10">
        <v>3522</v>
      </c>
      <c r="BR5" s="10">
        <v>2419</v>
      </c>
      <c r="BS5" s="26">
        <v>11071</v>
      </c>
      <c r="BT5" s="27">
        <v>5031</v>
      </c>
      <c r="BU5" s="27">
        <v>3118</v>
      </c>
      <c r="BV5" s="27">
        <v>1776</v>
      </c>
      <c r="BW5" s="28">
        <v>1146</v>
      </c>
      <c r="BX5" s="10">
        <v>12978</v>
      </c>
      <c r="BY5" s="10">
        <v>6446</v>
      </c>
      <c r="BZ5" s="10">
        <v>3512</v>
      </c>
      <c r="CA5" s="10">
        <v>1746</v>
      </c>
      <c r="CB5" s="10">
        <v>1273</v>
      </c>
    </row>
    <row r="6" spans="1:80" x14ac:dyDescent="0.2">
      <c r="A6" s="4" t="s">
        <v>8</v>
      </c>
      <c r="B6" s="10">
        <f t="shared" ref="B6:B21" si="1">R6+AH6+AX6+BN6</f>
        <v>5748</v>
      </c>
      <c r="C6" s="10">
        <f t="shared" ref="C6:C21" si="2">S6+AI6+AY6+BO6</f>
        <v>3452</v>
      </c>
      <c r="D6" s="10">
        <f t="shared" ref="D6:D21" si="3">T6+AJ6+AZ6+BP6</f>
        <v>1212</v>
      </c>
      <c r="E6" s="10">
        <f t="shared" ref="E6:E21" si="4">U6+AK6+BA6+BQ6</f>
        <v>521</v>
      </c>
      <c r="F6" s="10">
        <f t="shared" ref="F6:F21" si="5">V6+AL6+BB6+BR6</f>
        <v>565</v>
      </c>
      <c r="G6" s="10">
        <f t="shared" ref="G6:G21" si="6">W6+AM6+BC6+BS6</f>
        <v>2875</v>
      </c>
      <c r="H6" s="10">
        <f t="shared" ref="H6:H21" si="7">X6+AN6+BD6+BT6</f>
        <v>1631</v>
      </c>
      <c r="I6" s="10">
        <f t="shared" ref="I6:I21" si="8">Y6+AO6+BE6+BU6</f>
        <v>660</v>
      </c>
      <c r="J6" s="10">
        <f t="shared" ref="J6:J21" si="9">Z6+AP6+BF6+BV6</f>
        <v>238</v>
      </c>
      <c r="K6" s="10">
        <f t="shared" ref="K6:K21" si="10">AA6+AQ6+BG6+BW6</f>
        <v>348</v>
      </c>
      <c r="L6" s="10">
        <f t="shared" ref="L6:L21" si="11">AB6+AR6+BH6+BX6</f>
        <v>2875</v>
      </c>
      <c r="M6" s="10">
        <f t="shared" ref="M6:M21" si="12">AC6+AS6+BI6+BY6</f>
        <v>1822</v>
      </c>
      <c r="N6" s="10">
        <f t="shared" ref="N6:N21" si="13">AD6+AT6+BJ6+BZ6</f>
        <v>553</v>
      </c>
      <c r="O6" s="10">
        <f t="shared" ref="O6:O21" si="14">AE6+AU6+BK6+CA6</f>
        <v>282</v>
      </c>
      <c r="P6" s="10">
        <f t="shared" ref="P6:P21" si="15">AF6+AV6+BL6+CB6</f>
        <v>217</v>
      </c>
      <c r="Q6" s="4" t="s">
        <v>8</v>
      </c>
      <c r="R6" s="10">
        <v>717</v>
      </c>
      <c r="S6" s="10">
        <v>307</v>
      </c>
      <c r="T6" s="10">
        <v>248</v>
      </c>
      <c r="U6" s="10">
        <v>24</v>
      </c>
      <c r="V6" s="10">
        <v>139</v>
      </c>
      <c r="W6" s="26">
        <v>384</v>
      </c>
      <c r="X6" s="27">
        <v>142</v>
      </c>
      <c r="Y6" s="27">
        <v>156</v>
      </c>
      <c r="Z6" s="27">
        <v>11</v>
      </c>
      <c r="AA6" s="28">
        <v>75</v>
      </c>
      <c r="AB6" s="10">
        <v>334</v>
      </c>
      <c r="AC6" s="10">
        <v>165</v>
      </c>
      <c r="AD6" s="10">
        <v>92</v>
      </c>
      <c r="AE6" s="10">
        <v>13</v>
      </c>
      <c r="AF6" s="10">
        <v>64</v>
      </c>
      <c r="AG6" s="56" t="s">
        <v>8</v>
      </c>
      <c r="AH6" s="63">
        <v>1776</v>
      </c>
      <c r="AI6" s="63">
        <v>1495</v>
      </c>
      <c r="AJ6" s="63">
        <v>211</v>
      </c>
      <c r="AK6" s="63">
        <v>45</v>
      </c>
      <c r="AL6" s="63">
        <v>26</v>
      </c>
      <c r="AM6" s="64">
        <v>976</v>
      </c>
      <c r="AN6" s="65">
        <v>819</v>
      </c>
      <c r="AO6" s="65">
        <v>114</v>
      </c>
      <c r="AP6" s="65">
        <v>34</v>
      </c>
      <c r="AQ6" s="66">
        <v>9</v>
      </c>
      <c r="AR6" s="63">
        <v>801</v>
      </c>
      <c r="AS6" s="63">
        <v>676</v>
      </c>
      <c r="AT6" s="63">
        <v>97</v>
      </c>
      <c r="AU6" s="63">
        <v>10</v>
      </c>
      <c r="AV6" s="63">
        <v>17</v>
      </c>
      <c r="AW6" s="3" t="s">
        <v>8</v>
      </c>
      <c r="AX6" s="3">
        <v>492</v>
      </c>
      <c r="AY6" s="3">
        <v>325</v>
      </c>
      <c r="AZ6" s="3">
        <v>118</v>
      </c>
      <c r="BA6" s="3">
        <v>31</v>
      </c>
      <c r="BB6" s="3">
        <v>18</v>
      </c>
      <c r="BC6" s="100">
        <v>225</v>
      </c>
      <c r="BD6" s="101">
        <v>153</v>
      </c>
      <c r="BE6" s="101">
        <v>51</v>
      </c>
      <c r="BF6" s="101">
        <v>12</v>
      </c>
      <c r="BG6" s="102">
        <v>9</v>
      </c>
      <c r="BH6" s="3">
        <v>267</v>
      </c>
      <c r="BI6" s="3">
        <v>172</v>
      </c>
      <c r="BJ6" s="3">
        <v>68</v>
      </c>
      <c r="BK6" s="3">
        <v>18</v>
      </c>
      <c r="BL6" s="3">
        <v>9</v>
      </c>
      <c r="BM6" s="4" t="s">
        <v>8</v>
      </c>
      <c r="BN6" s="10">
        <v>2763</v>
      </c>
      <c r="BO6" s="10">
        <v>1325</v>
      </c>
      <c r="BP6" s="10">
        <v>635</v>
      </c>
      <c r="BQ6" s="10">
        <v>421</v>
      </c>
      <c r="BR6" s="10">
        <v>382</v>
      </c>
      <c r="BS6" s="26">
        <v>1290</v>
      </c>
      <c r="BT6" s="27">
        <v>517</v>
      </c>
      <c r="BU6" s="27">
        <v>339</v>
      </c>
      <c r="BV6" s="27">
        <v>181</v>
      </c>
      <c r="BW6" s="28">
        <v>255</v>
      </c>
      <c r="BX6" s="10">
        <v>1473</v>
      </c>
      <c r="BY6" s="10">
        <v>809</v>
      </c>
      <c r="BZ6" s="10">
        <v>296</v>
      </c>
      <c r="CA6" s="10">
        <v>241</v>
      </c>
      <c r="CB6" s="10">
        <v>127</v>
      </c>
    </row>
    <row r="7" spans="1:80" x14ac:dyDescent="0.2">
      <c r="A7" s="4" t="s">
        <v>9</v>
      </c>
      <c r="B7" s="10">
        <f t="shared" si="1"/>
        <v>6126</v>
      </c>
      <c r="C7" s="10">
        <f t="shared" si="2"/>
        <v>3606</v>
      </c>
      <c r="D7" s="10">
        <f t="shared" si="3"/>
        <v>1292</v>
      </c>
      <c r="E7" s="10">
        <f t="shared" si="4"/>
        <v>526</v>
      </c>
      <c r="F7" s="10">
        <f t="shared" si="5"/>
        <v>702</v>
      </c>
      <c r="G7" s="10">
        <f t="shared" si="6"/>
        <v>2756</v>
      </c>
      <c r="H7" s="10">
        <f t="shared" si="7"/>
        <v>1672</v>
      </c>
      <c r="I7" s="10">
        <f t="shared" si="8"/>
        <v>503</v>
      </c>
      <c r="J7" s="10">
        <f t="shared" si="9"/>
        <v>299</v>
      </c>
      <c r="K7" s="10">
        <f t="shared" si="10"/>
        <v>284</v>
      </c>
      <c r="L7" s="10">
        <f t="shared" si="11"/>
        <v>3370</v>
      </c>
      <c r="M7" s="10">
        <f t="shared" si="12"/>
        <v>1935</v>
      </c>
      <c r="N7" s="10">
        <f t="shared" si="13"/>
        <v>788</v>
      </c>
      <c r="O7" s="10">
        <f t="shared" si="14"/>
        <v>228</v>
      </c>
      <c r="P7" s="10">
        <f t="shared" si="15"/>
        <v>419</v>
      </c>
      <c r="Q7" s="4" t="s">
        <v>9</v>
      </c>
      <c r="R7" s="10">
        <v>828</v>
      </c>
      <c r="S7" s="10">
        <v>387</v>
      </c>
      <c r="T7" s="10">
        <v>208</v>
      </c>
      <c r="U7" s="10">
        <v>25</v>
      </c>
      <c r="V7" s="10">
        <v>208</v>
      </c>
      <c r="W7" s="26">
        <v>426</v>
      </c>
      <c r="X7" s="27">
        <v>165</v>
      </c>
      <c r="Y7" s="27">
        <v>127</v>
      </c>
      <c r="Z7" s="27">
        <v>13</v>
      </c>
      <c r="AA7" s="28">
        <v>122</v>
      </c>
      <c r="AB7" s="10">
        <v>402</v>
      </c>
      <c r="AC7" s="10">
        <v>222</v>
      </c>
      <c r="AD7" s="10">
        <v>81</v>
      </c>
      <c r="AE7" s="10">
        <v>13</v>
      </c>
      <c r="AF7" s="10">
        <v>87</v>
      </c>
      <c r="AG7" s="56" t="s">
        <v>9</v>
      </c>
      <c r="AH7" s="63">
        <v>1851</v>
      </c>
      <c r="AI7" s="63">
        <v>1502</v>
      </c>
      <c r="AJ7" s="63">
        <v>240</v>
      </c>
      <c r="AK7" s="63">
        <v>72</v>
      </c>
      <c r="AL7" s="63">
        <v>37</v>
      </c>
      <c r="AM7" s="64">
        <v>959</v>
      </c>
      <c r="AN7" s="65">
        <v>787</v>
      </c>
      <c r="AO7" s="65">
        <v>114</v>
      </c>
      <c r="AP7" s="65">
        <v>41</v>
      </c>
      <c r="AQ7" s="66">
        <v>17</v>
      </c>
      <c r="AR7" s="63">
        <v>893</v>
      </c>
      <c r="AS7" s="63">
        <v>715</v>
      </c>
      <c r="AT7" s="63">
        <v>126</v>
      </c>
      <c r="AU7" s="63">
        <v>31</v>
      </c>
      <c r="AV7" s="63">
        <v>20</v>
      </c>
      <c r="AW7" s="3" t="s">
        <v>9</v>
      </c>
      <c r="AX7" s="3">
        <v>535</v>
      </c>
      <c r="AY7" s="3">
        <v>324</v>
      </c>
      <c r="AZ7" s="3">
        <v>110</v>
      </c>
      <c r="BA7" s="3">
        <v>68</v>
      </c>
      <c r="BB7" s="3">
        <v>33</v>
      </c>
      <c r="BC7" s="100">
        <v>218</v>
      </c>
      <c r="BD7" s="101">
        <v>158</v>
      </c>
      <c r="BE7" s="101">
        <v>8</v>
      </c>
      <c r="BF7" s="101">
        <v>34</v>
      </c>
      <c r="BG7" s="102">
        <v>18</v>
      </c>
      <c r="BH7" s="3">
        <v>317</v>
      </c>
      <c r="BI7" s="3">
        <v>167</v>
      </c>
      <c r="BJ7" s="3">
        <v>101</v>
      </c>
      <c r="BK7" s="3">
        <v>34</v>
      </c>
      <c r="BL7" s="3">
        <v>15</v>
      </c>
      <c r="BM7" s="4" t="s">
        <v>9</v>
      </c>
      <c r="BN7" s="10">
        <v>2912</v>
      </c>
      <c r="BO7" s="10">
        <v>1393</v>
      </c>
      <c r="BP7" s="10">
        <v>734</v>
      </c>
      <c r="BQ7" s="10">
        <v>361</v>
      </c>
      <c r="BR7" s="10">
        <v>424</v>
      </c>
      <c r="BS7" s="26">
        <v>1153</v>
      </c>
      <c r="BT7" s="27">
        <v>562</v>
      </c>
      <c r="BU7" s="27">
        <v>254</v>
      </c>
      <c r="BV7" s="27">
        <v>211</v>
      </c>
      <c r="BW7" s="28">
        <v>127</v>
      </c>
      <c r="BX7" s="10">
        <v>1758</v>
      </c>
      <c r="BY7" s="10">
        <v>831</v>
      </c>
      <c r="BZ7" s="10">
        <v>480</v>
      </c>
      <c r="CA7" s="10">
        <v>150</v>
      </c>
      <c r="CB7" s="10">
        <v>297</v>
      </c>
    </row>
    <row r="8" spans="1:80" x14ac:dyDescent="0.2">
      <c r="A8" s="4" t="s">
        <v>10</v>
      </c>
      <c r="B8" s="10">
        <f t="shared" si="1"/>
        <v>4716</v>
      </c>
      <c r="C8" s="10">
        <f t="shared" si="2"/>
        <v>2864</v>
      </c>
      <c r="D8" s="10">
        <f t="shared" si="3"/>
        <v>1150</v>
      </c>
      <c r="E8" s="10">
        <f t="shared" si="4"/>
        <v>315</v>
      </c>
      <c r="F8" s="10">
        <f t="shared" si="5"/>
        <v>388</v>
      </c>
      <c r="G8" s="10">
        <f t="shared" si="6"/>
        <v>2240</v>
      </c>
      <c r="H8" s="10">
        <f t="shared" si="7"/>
        <v>1376</v>
      </c>
      <c r="I8" s="10">
        <f t="shared" si="8"/>
        <v>595</v>
      </c>
      <c r="J8" s="10">
        <f t="shared" si="9"/>
        <v>105</v>
      </c>
      <c r="K8" s="10">
        <f t="shared" si="10"/>
        <v>164</v>
      </c>
      <c r="L8" s="10">
        <f t="shared" si="11"/>
        <v>2477</v>
      </c>
      <c r="M8" s="10">
        <f t="shared" si="12"/>
        <v>1488</v>
      </c>
      <c r="N8" s="10">
        <f t="shared" si="13"/>
        <v>554</v>
      </c>
      <c r="O8" s="10">
        <f t="shared" si="14"/>
        <v>209</v>
      </c>
      <c r="P8" s="10">
        <f t="shared" si="15"/>
        <v>224</v>
      </c>
      <c r="Q8" s="4" t="s">
        <v>10</v>
      </c>
      <c r="R8" s="10">
        <v>852</v>
      </c>
      <c r="S8" s="10">
        <v>377</v>
      </c>
      <c r="T8" s="10">
        <v>254</v>
      </c>
      <c r="U8" s="10">
        <v>18</v>
      </c>
      <c r="V8" s="10">
        <v>203</v>
      </c>
      <c r="W8" s="26">
        <v>359</v>
      </c>
      <c r="X8" s="27">
        <v>175</v>
      </c>
      <c r="Y8" s="27">
        <v>87</v>
      </c>
      <c r="Z8" s="27">
        <v>5</v>
      </c>
      <c r="AA8" s="28">
        <v>93</v>
      </c>
      <c r="AB8" s="10">
        <v>493</v>
      </c>
      <c r="AC8" s="10">
        <v>203</v>
      </c>
      <c r="AD8" s="10">
        <v>167</v>
      </c>
      <c r="AE8" s="10">
        <v>13</v>
      </c>
      <c r="AF8" s="10">
        <v>110</v>
      </c>
      <c r="AG8" s="56" t="s">
        <v>10</v>
      </c>
      <c r="AH8" s="63">
        <v>1745</v>
      </c>
      <c r="AI8" s="63">
        <v>1437</v>
      </c>
      <c r="AJ8" s="63">
        <v>219</v>
      </c>
      <c r="AK8" s="63">
        <v>55</v>
      </c>
      <c r="AL8" s="63">
        <v>34</v>
      </c>
      <c r="AM8" s="64">
        <v>860</v>
      </c>
      <c r="AN8" s="65">
        <v>696</v>
      </c>
      <c r="AO8" s="65">
        <v>122</v>
      </c>
      <c r="AP8" s="65">
        <v>28</v>
      </c>
      <c r="AQ8" s="66">
        <v>14</v>
      </c>
      <c r="AR8" s="63">
        <v>886</v>
      </c>
      <c r="AS8" s="63">
        <v>741</v>
      </c>
      <c r="AT8" s="63">
        <v>97</v>
      </c>
      <c r="AU8" s="63">
        <v>28</v>
      </c>
      <c r="AV8" s="63">
        <v>20</v>
      </c>
      <c r="AW8" s="3" t="s">
        <v>10</v>
      </c>
      <c r="AX8" s="3">
        <v>622</v>
      </c>
      <c r="AY8" s="3">
        <v>399</v>
      </c>
      <c r="AZ8" s="3">
        <v>169</v>
      </c>
      <c r="BA8" s="3">
        <v>31</v>
      </c>
      <c r="BB8" s="3">
        <v>24</v>
      </c>
      <c r="BC8" s="100">
        <v>316</v>
      </c>
      <c r="BD8" s="101">
        <v>213</v>
      </c>
      <c r="BE8" s="101">
        <v>76</v>
      </c>
      <c r="BF8" s="101">
        <v>12</v>
      </c>
      <c r="BG8" s="102">
        <v>15</v>
      </c>
      <c r="BH8" s="3">
        <v>306</v>
      </c>
      <c r="BI8" s="3">
        <v>185</v>
      </c>
      <c r="BJ8" s="3">
        <v>93</v>
      </c>
      <c r="BK8" s="3">
        <v>18</v>
      </c>
      <c r="BL8" s="3">
        <v>9</v>
      </c>
      <c r="BM8" s="4" t="s">
        <v>10</v>
      </c>
      <c r="BN8" s="10">
        <v>1497</v>
      </c>
      <c r="BO8" s="10">
        <v>651</v>
      </c>
      <c r="BP8" s="10">
        <v>508</v>
      </c>
      <c r="BQ8" s="10">
        <v>211</v>
      </c>
      <c r="BR8" s="10">
        <v>127</v>
      </c>
      <c r="BS8" s="26">
        <v>705</v>
      </c>
      <c r="BT8" s="27">
        <v>292</v>
      </c>
      <c r="BU8" s="27">
        <v>310</v>
      </c>
      <c r="BV8" s="27">
        <v>60</v>
      </c>
      <c r="BW8" s="28">
        <v>42</v>
      </c>
      <c r="BX8" s="10">
        <v>792</v>
      </c>
      <c r="BY8" s="10">
        <v>359</v>
      </c>
      <c r="BZ8" s="10">
        <v>197</v>
      </c>
      <c r="CA8" s="10">
        <v>150</v>
      </c>
      <c r="CB8" s="10">
        <v>85</v>
      </c>
    </row>
    <row r="9" spans="1:80" x14ac:dyDescent="0.2">
      <c r="A9" s="4" t="s">
        <v>11</v>
      </c>
      <c r="B9" s="10">
        <f t="shared" si="1"/>
        <v>4170</v>
      </c>
      <c r="C9" s="10">
        <f t="shared" si="2"/>
        <v>2476</v>
      </c>
      <c r="D9" s="10">
        <f t="shared" si="3"/>
        <v>1100</v>
      </c>
      <c r="E9" s="10">
        <f t="shared" si="4"/>
        <v>307</v>
      </c>
      <c r="F9" s="10">
        <f t="shared" si="5"/>
        <v>286</v>
      </c>
      <c r="G9" s="10">
        <f t="shared" si="6"/>
        <v>1878</v>
      </c>
      <c r="H9" s="10">
        <f t="shared" si="7"/>
        <v>1073</v>
      </c>
      <c r="I9" s="10">
        <f t="shared" si="8"/>
        <v>524</v>
      </c>
      <c r="J9" s="10">
        <f t="shared" si="9"/>
        <v>107</v>
      </c>
      <c r="K9" s="10">
        <f t="shared" si="10"/>
        <v>174</v>
      </c>
      <c r="L9" s="10">
        <f t="shared" si="11"/>
        <v>2291</v>
      </c>
      <c r="M9" s="10">
        <f t="shared" si="12"/>
        <v>1402</v>
      </c>
      <c r="N9" s="10">
        <f t="shared" si="13"/>
        <v>579</v>
      </c>
      <c r="O9" s="10">
        <f t="shared" si="14"/>
        <v>198</v>
      </c>
      <c r="P9" s="10">
        <f t="shared" si="15"/>
        <v>112</v>
      </c>
      <c r="Q9" s="4" t="s">
        <v>11</v>
      </c>
      <c r="R9" s="10">
        <v>661</v>
      </c>
      <c r="S9" s="10">
        <v>311</v>
      </c>
      <c r="T9" s="10">
        <v>208</v>
      </c>
      <c r="U9" s="10">
        <v>15</v>
      </c>
      <c r="V9" s="10">
        <v>127</v>
      </c>
      <c r="W9" s="26">
        <v>364</v>
      </c>
      <c r="X9" s="27">
        <v>151</v>
      </c>
      <c r="Y9" s="27">
        <v>133</v>
      </c>
      <c r="Z9" s="27">
        <v>5</v>
      </c>
      <c r="AA9" s="28">
        <v>75</v>
      </c>
      <c r="AB9" s="10">
        <v>297</v>
      </c>
      <c r="AC9" s="10">
        <v>160</v>
      </c>
      <c r="AD9" s="10">
        <v>75</v>
      </c>
      <c r="AE9" s="10">
        <v>9</v>
      </c>
      <c r="AF9" s="10">
        <v>52</v>
      </c>
      <c r="AG9" s="56" t="s">
        <v>11</v>
      </c>
      <c r="AH9" s="63">
        <v>1307</v>
      </c>
      <c r="AI9" s="63">
        <v>1053</v>
      </c>
      <c r="AJ9" s="63">
        <v>168</v>
      </c>
      <c r="AK9" s="63">
        <v>62</v>
      </c>
      <c r="AL9" s="63">
        <v>23</v>
      </c>
      <c r="AM9" s="64">
        <v>565</v>
      </c>
      <c r="AN9" s="65">
        <v>455</v>
      </c>
      <c r="AO9" s="65">
        <v>72</v>
      </c>
      <c r="AP9" s="65">
        <v>24</v>
      </c>
      <c r="AQ9" s="66">
        <v>14</v>
      </c>
      <c r="AR9" s="63">
        <v>741</v>
      </c>
      <c r="AS9" s="63">
        <v>598</v>
      </c>
      <c r="AT9" s="63">
        <v>97</v>
      </c>
      <c r="AU9" s="63">
        <v>38</v>
      </c>
      <c r="AV9" s="63">
        <v>9</v>
      </c>
      <c r="AW9" s="3" t="s">
        <v>11</v>
      </c>
      <c r="AX9" s="3">
        <v>566</v>
      </c>
      <c r="AY9" s="3">
        <v>348</v>
      </c>
      <c r="AZ9" s="3">
        <v>160</v>
      </c>
      <c r="BA9" s="3">
        <v>49</v>
      </c>
      <c r="BB9" s="3">
        <v>9</v>
      </c>
      <c r="BC9" s="100">
        <v>264</v>
      </c>
      <c r="BD9" s="101">
        <v>153</v>
      </c>
      <c r="BE9" s="101">
        <v>93</v>
      </c>
      <c r="BF9" s="101">
        <v>18</v>
      </c>
      <c r="BG9" s="102">
        <v>0</v>
      </c>
      <c r="BH9" s="3">
        <v>302</v>
      </c>
      <c r="BI9" s="3">
        <v>195</v>
      </c>
      <c r="BJ9" s="3">
        <v>68</v>
      </c>
      <c r="BK9" s="3">
        <v>31</v>
      </c>
      <c r="BL9" s="3">
        <v>9</v>
      </c>
      <c r="BM9" s="4" t="s">
        <v>11</v>
      </c>
      <c r="BN9" s="10">
        <v>1636</v>
      </c>
      <c r="BO9" s="10">
        <v>764</v>
      </c>
      <c r="BP9" s="10">
        <v>564</v>
      </c>
      <c r="BQ9" s="10">
        <v>181</v>
      </c>
      <c r="BR9" s="10">
        <v>127</v>
      </c>
      <c r="BS9" s="26">
        <v>685</v>
      </c>
      <c r="BT9" s="27">
        <v>314</v>
      </c>
      <c r="BU9" s="27">
        <v>226</v>
      </c>
      <c r="BV9" s="27">
        <v>60</v>
      </c>
      <c r="BW9" s="28">
        <v>85</v>
      </c>
      <c r="BX9" s="10">
        <v>951</v>
      </c>
      <c r="BY9" s="10">
        <v>449</v>
      </c>
      <c r="BZ9" s="10">
        <v>339</v>
      </c>
      <c r="CA9" s="10">
        <v>120</v>
      </c>
      <c r="CB9" s="10">
        <v>42</v>
      </c>
    </row>
    <row r="10" spans="1:80" x14ac:dyDescent="0.2">
      <c r="A10" s="4" t="s">
        <v>12</v>
      </c>
      <c r="B10" s="10">
        <f t="shared" si="1"/>
        <v>4101</v>
      </c>
      <c r="C10" s="10">
        <f t="shared" si="2"/>
        <v>2671</v>
      </c>
      <c r="D10" s="10">
        <f t="shared" si="3"/>
        <v>901</v>
      </c>
      <c r="E10" s="10">
        <f t="shared" si="4"/>
        <v>352</v>
      </c>
      <c r="F10" s="10">
        <f t="shared" si="5"/>
        <v>178</v>
      </c>
      <c r="G10" s="10">
        <f t="shared" si="6"/>
        <v>1770</v>
      </c>
      <c r="H10" s="10">
        <f t="shared" si="7"/>
        <v>1064</v>
      </c>
      <c r="I10" s="10">
        <f t="shared" si="8"/>
        <v>444</v>
      </c>
      <c r="J10" s="10">
        <f t="shared" si="9"/>
        <v>176</v>
      </c>
      <c r="K10" s="10">
        <f t="shared" si="10"/>
        <v>86</v>
      </c>
      <c r="L10" s="10">
        <f t="shared" si="11"/>
        <v>2331</v>
      </c>
      <c r="M10" s="10">
        <f t="shared" si="12"/>
        <v>1606</v>
      </c>
      <c r="N10" s="10">
        <f t="shared" si="13"/>
        <v>457</v>
      </c>
      <c r="O10" s="10">
        <f t="shared" si="14"/>
        <v>175</v>
      </c>
      <c r="P10" s="10">
        <f t="shared" si="15"/>
        <v>92</v>
      </c>
      <c r="Q10" s="4" t="s">
        <v>12</v>
      </c>
      <c r="R10" s="10">
        <v>652</v>
      </c>
      <c r="S10" s="10">
        <v>340</v>
      </c>
      <c r="T10" s="10">
        <v>214</v>
      </c>
      <c r="U10" s="10">
        <v>18</v>
      </c>
      <c r="V10" s="10">
        <v>81</v>
      </c>
      <c r="W10" s="26">
        <v>350</v>
      </c>
      <c r="X10" s="27">
        <v>179</v>
      </c>
      <c r="Y10" s="27">
        <v>121</v>
      </c>
      <c r="Z10" s="27">
        <v>9</v>
      </c>
      <c r="AA10" s="28">
        <v>41</v>
      </c>
      <c r="AB10" s="10">
        <v>302</v>
      </c>
      <c r="AC10" s="10">
        <v>160</v>
      </c>
      <c r="AD10" s="10">
        <v>92</v>
      </c>
      <c r="AE10" s="10">
        <v>9</v>
      </c>
      <c r="AF10" s="10">
        <v>41</v>
      </c>
      <c r="AG10" s="56" t="s">
        <v>12</v>
      </c>
      <c r="AH10" s="63">
        <v>1121</v>
      </c>
      <c r="AI10" s="63">
        <v>897</v>
      </c>
      <c r="AJ10" s="63">
        <v>177</v>
      </c>
      <c r="AK10" s="63">
        <v>41</v>
      </c>
      <c r="AL10" s="63">
        <v>6</v>
      </c>
      <c r="AM10" s="64">
        <v>422</v>
      </c>
      <c r="AN10" s="65">
        <v>325</v>
      </c>
      <c r="AO10" s="65">
        <v>80</v>
      </c>
      <c r="AP10" s="65">
        <v>14</v>
      </c>
      <c r="AQ10" s="66">
        <v>3</v>
      </c>
      <c r="AR10" s="63">
        <v>699</v>
      </c>
      <c r="AS10" s="63">
        <v>572</v>
      </c>
      <c r="AT10" s="63">
        <v>97</v>
      </c>
      <c r="AU10" s="63">
        <v>28</v>
      </c>
      <c r="AV10" s="63">
        <v>3</v>
      </c>
      <c r="AW10" s="3" t="s">
        <v>12</v>
      </c>
      <c r="AX10" s="3">
        <v>263</v>
      </c>
      <c r="AY10" s="3">
        <v>176</v>
      </c>
      <c r="AZ10" s="3">
        <v>59</v>
      </c>
      <c r="BA10" s="3">
        <v>22</v>
      </c>
      <c r="BB10" s="3">
        <v>6</v>
      </c>
      <c r="BC10" s="100">
        <v>108</v>
      </c>
      <c r="BD10" s="101">
        <v>88</v>
      </c>
      <c r="BE10" s="101">
        <v>17</v>
      </c>
      <c r="BF10" s="101">
        <v>3</v>
      </c>
      <c r="BG10" s="102">
        <v>0</v>
      </c>
      <c r="BH10" s="3">
        <v>155</v>
      </c>
      <c r="BI10" s="3">
        <v>88</v>
      </c>
      <c r="BJ10" s="3">
        <v>42</v>
      </c>
      <c r="BK10" s="3">
        <v>18</v>
      </c>
      <c r="BL10" s="3">
        <v>6</v>
      </c>
      <c r="BM10" s="4" t="s">
        <v>12</v>
      </c>
      <c r="BN10" s="10">
        <v>2065</v>
      </c>
      <c r="BO10" s="10">
        <v>1258</v>
      </c>
      <c r="BP10" s="10">
        <v>451</v>
      </c>
      <c r="BQ10" s="10">
        <v>271</v>
      </c>
      <c r="BR10" s="10">
        <v>85</v>
      </c>
      <c r="BS10" s="26">
        <v>890</v>
      </c>
      <c r="BT10" s="27">
        <v>472</v>
      </c>
      <c r="BU10" s="27">
        <v>226</v>
      </c>
      <c r="BV10" s="27">
        <v>150</v>
      </c>
      <c r="BW10" s="28">
        <v>42</v>
      </c>
      <c r="BX10" s="10">
        <v>1175</v>
      </c>
      <c r="BY10" s="10">
        <v>786</v>
      </c>
      <c r="BZ10" s="10">
        <v>226</v>
      </c>
      <c r="CA10" s="10">
        <v>120</v>
      </c>
      <c r="CB10" s="10">
        <v>42</v>
      </c>
    </row>
    <row r="11" spans="1:80" x14ac:dyDescent="0.2">
      <c r="A11" s="4" t="s">
        <v>13</v>
      </c>
      <c r="B11" s="10">
        <f t="shared" si="1"/>
        <v>5044</v>
      </c>
      <c r="C11" s="10">
        <f t="shared" si="2"/>
        <v>3138</v>
      </c>
      <c r="D11" s="10">
        <f t="shared" si="3"/>
        <v>911</v>
      </c>
      <c r="E11" s="10">
        <f t="shared" si="4"/>
        <v>675</v>
      </c>
      <c r="F11" s="10">
        <f t="shared" si="5"/>
        <v>321</v>
      </c>
      <c r="G11" s="10">
        <f t="shared" si="6"/>
        <v>2335</v>
      </c>
      <c r="H11" s="10">
        <f t="shared" si="7"/>
        <v>1470</v>
      </c>
      <c r="I11" s="10">
        <f t="shared" si="8"/>
        <v>429</v>
      </c>
      <c r="J11" s="10">
        <f t="shared" si="9"/>
        <v>372</v>
      </c>
      <c r="K11" s="10">
        <f t="shared" si="10"/>
        <v>63</v>
      </c>
      <c r="L11" s="10">
        <f t="shared" si="11"/>
        <v>2709</v>
      </c>
      <c r="M11" s="10">
        <f t="shared" si="12"/>
        <v>1669</v>
      </c>
      <c r="N11" s="10">
        <f t="shared" si="13"/>
        <v>480</v>
      </c>
      <c r="O11" s="10">
        <f t="shared" si="14"/>
        <v>302</v>
      </c>
      <c r="P11" s="10">
        <f t="shared" si="15"/>
        <v>259</v>
      </c>
      <c r="Q11" s="4" t="s">
        <v>13</v>
      </c>
      <c r="R11" s="10">
        <v>704</v>
      </c>
      <c r="S11" s="10">
        <v>420</v>
      </c>
      <c r="T11" s="10">
        <v>185</v>
      </c>
      <c r="U11" s="10">
        <v>47</v>
      </c>
      <c r="V11" s="10">
        <v>52</v>
      </c>
      <c r="W11" s="26">
        <v>312</v>
      </c>
      <c r="X11" s="27">
        <v>165</v>
      </c>
      <c r="Y11" s="27">
        <v>110</v>
      </c>
      <c r="Z11" s="27">
        <v>25</v>
      </c>
      <c r="AA11" s="28">
        <v>12</v>
      </c>
      <c r="AB11" s="10">
        <v>392</v>
      </c>
      <c r="AC11" s="10">
        <v>255</v>
      </c>
      <c r="AD11" s="10">
        <v>75</v>
      </c>
      <c r="AE11" s="10">
        <v>22</v>
      </c>
      <c r="AF11" s="10">
        <v>41</v>
      </c>
      <c r="AG11" s="56" t="s">
        <v>13</v>
      </c>
      <c r="AH11" s="63">
        <v>1197</v>
      </c>
      <c r="AI11" s="63">
        <v>936</v>
      </c>
      <c r="AJ11" s="63">
        <v>198</v>
      </c>
      <c r="AK11" s="63">
        <v>52</v>
      </c>
      <c r="AL11" s="63">
        <v>11</v>
      </c>
      <c r="AM11" s="64">
        <v>598</v>
      </c>
      <c r="AN11" s="65">
        <v>468</v>
      </c>
      <c r="AO11" s="65">
        <v>97</v>
      </c>
      <c r="AP11" s="65">
        <v>28</v>
      </c>
      <c r="AQ11" s="66">
        <v>6</v>
      </c>
      <c r="AR11" s="63">
        <v>599</v>
      </c>
      <c r="AS11" s="63">
        <v>468</v>
      </c>
      <c r="AT11" s="63">
        <v>101</v>
      </c>
      <c r="AU11" s="63">
        <v>24</v>
      </c>
      <c r="AV11" s="63">
        <v>6</v>
      </c>
      <c r="AW11" s="3" t="s">
        <v>13</v>
      </c>
      <c r="AX11" s="3">
        <v>191</v>
      </c>
      <c r="AY11" s="3">
        <v>120</v>
      </c>
      <c r="AZ11" s="3">
        <v>34</v>
      </c>
      <c r="BA11" s="3">
        <v>34</v>
      </c>
      <c r="BB11" s="3">
        <v>3</v>
      </c>
      <c r="BC11" s="100">
        <v>98</v>
      </c>
      <c r="BD11" s="101">
        <v>51</v>
      </c>
      <c r="BE11" s="101">
        <v>25</v>
      </c>
      <c r="BF11" s="101">
        <v>18</v>
      </c>
      <c r="BG11" s="102">
        <v>3</v>
      </c>
      <c r="BH11" s="3">
        <v>93</v>
      </c>
      <c r="BI11" s="3">
        <v>70</v>
      </c>
      <c r="BJ11" s="3">
        <v>8</v>
      </c>
      <c r="BK11" s="3">
        <v>15</v>
      </c>
      <c r="BL11" s="3">
        <v>0</v>
      </c>
      <c r="BM11" s="4" t="s">
        <v>13</v>
      </c>
      <c r="BN11" s="10">
        <v>2952</v>
      </c>
      <c r="BO11" s="10">
        <v>1662</v>
      </c>
      <c r="BP11" s="10">
        <v>494</v>
      </c>
      <c r="BQ11" s="10">
        <v>542</v>
      </c>
      <c r="BR11" s="10">
        <v>255</v>
      </c>
      <c r="BS11" s="26">
        <v>1327</v>
      </c>
      <c r="BT11" s="27">
        <v>786</v>
      </c>
      <c r="BU11" s="27">
        <v>197</v>
      </c>
      <c r="BV11" s="27">
        <v>301</v>
      </c>
      <c r="BW11" s="28">
        <v>42</v>
      </c>
      <c r="BX11" s="10">
        <v>1625</v>
      </c>
      <c r="BY11" s="10">
        <v>876</v>
      </c>
      <c r="BZ11" s="10">
        <v>296</v>
      </c>
      <c r="CA11" s="10">
        <v>241</v>
      </c>
      <c r="CB11" s="10">
        <v>212</v>
      </c>
    </row>
    <row r="12" spans="1:80" x14ac:dyDescent="0.2">
      <c r="A12" s="4" t="s">
        <v>14</v>
      </c>
      <c r="B12" s="10">
        <f t="shared" si="1"/>
        <v>5004</v>
      </c>
      <c r="C12" s="10">
        <f t="shared" si="2"/>
        <v>3000</v>
      </c>
      <c r="D12" s="10">
        <f t="shared" si="3"/>
        <v>1314</v>
      </c>
      <c r="E12" s="10">
        <f t="shared" si="4"/>
        <v>415</v>
      </c>
      <c r="F12" s="10">
        <f t="shared" si="5"/>
        <v>276</v>
      </c>
      <c r="G12" s="10">
        <f t="shared" si="6"/>
        <v>2243</v>
      </c>
      <c r="H12" s="10">
        <f t="shared" si="7"/>
        <v>1383</v>
      </c>
      <c r="I12" s="10">
        <f t="shared" si="8"/>
        <v>582</v>
      </c>
      <c r="J12" s="10">
        <f t="shared" si="9"/>
        <v>180</v>
      </c>
      <c r="K12" s="10">
        <f t="shared" si="10"/>
        <v>100</v>
      </c>
      <c r="L12" s="10">
        <f t="shared" si="11"/>
        <v>2761</v>
      </c>
      <c r="M12" s="10">
        <f t="shared" si="12"/>
        <v>1619</v>
      </c>
      <c r="N12" s="10">
        <f t="shared" si="13"/>
        <v>731</v>
      </c>
      <c r="O12" s="10">
        <f t="shared" si="14"/>
        <v>235</v>
      </c>
      <c r="P12" s="10">
        <f t="shared" si="15"/>
        <v>176</v>
      </c>
      <c r="Q12" s="4" t="s">
        <v>14</v>
      </c>
      <c r="R12" s="10">
        <v>716</v>
      </c>
      <c r="S12" s="10">
        <v>462</v>
      </c>
      <c r="T12" s="10">
        <v>179</v>
      </c>
      <c r="U12" s="10">
        <v>35</v>
      </c>
      <c r="V12" s="10">
        <v>41</v>
      </c>
      <c r="W12" s="26">
        <v>348</v>
      </c>
      <c r="X12" s="27">
        <v>236</v>
      </c>
      <c r="Y12" s="27">
        <v>81</v>
      </c>
      <c r="Z12" s="27">
        <v>20</v>
      </c>
      <c r="AA12" s="28">
        <v>12</v>
      </c>
      <c r="AB12" s="10">
        <v>368</v>
      </c>
      <c r="AC12" s="10">
        <v>226</v>
      </c>
      <c r="AD12" s="10">
        <v>98</v>
      </c>
      <c r="AE12" s="10">
        <v>15</v>
      </c>
      <c r="AF12" s="10">
        <v>29</v>
      </c>
      <c r="AG12" s="56" t="s">
        <v>14</v>
      </c>
      <c r="AH12" s="63">
        <v>1093</v>
      </c>
      <c r="AI12" s="63">
        <v>858</v>
      </c>
      <c r="AJ12" s="63">
        <v>173</v>
      </c>
      <c r="AK12" s="63">
        <v>48</v>
      </c>
      <c r="AL12" s="63">
        <v>14</v>
      </c>
      <c r="AM12" s="64">
        <v>472</v>
      </c>
      <c r="AN12" s="65">
        <v>358</v>
      </c>
      <c r="AO12" s="65">
        <v>84</v>
      </c>
      <c r="AP12" s="65">
        <v>28</v>
      </c>
      <c r="AQ12" s="66">
        <v>3</v>
      </c>
      <c r="AR12" s="63">
        <v>621</v>
      </c>
      <c r="AS12" s="63">
        <v>501</v>
      </c>
      <c r="AT12" s="63">
        <v>88</v>
      </c>
      <c r="AU12" s="63">
        <v>21</v>
      </c>
      <c r="AV12" s="63">
        <v>11</v>
      </c>
      <c r="AW12" s="3" t="s">
        <v>14</v>
      </c>
      <c r="AX12" s="3">
        <v>252</v>
      </c>
      <c r="AY12" s="3">
        <v>153</v>
      </c>
      <c r="AZ12" s="3">
        <v>59</v>
      </c>
      <c r="BA12" s="3">
        <v>31</v>
      </c>
      <c r="BB12" s="3">
        <v>9</v>
      </c>
      <c r="BC12" s="100">
        <v>90</v>
      </c>
      <c r="BD12" s="101">
        <v>70</v>
      </c>
      <c r="BE12" s="101">
        <v>8</v>
      </c>
      <c r="BF12" s="101">
        <v>12</v>
      </c>
      <c r="BG12" s="102">
        <v>0</v>
      </c>
      <c r="BH12" s="3">
        <v>162</v>
      </c>
      <c r="BI12" s="3">
        <v>83</v>
      </c>
      <c r="BJ12" s="3">
        <v>51</v>
      </c>
      <c r="BK12" s="3">
        <v>18</v>
      </c>
      <c r="BL12" s="3">
        <v>9</v>
      </c>
      <c r="BM12" s="4" t="s">
        <v>14</v>
      </c>
      <c r="BN12" s="10">
        <v>2943</v>
      </c>
      <c r="BO12" s="10">
        <v>1527</v>
      </c>
      <c r="BP12" s="10">
        <v>903</v>
      </c>
      <c r="BQ12" s="10">
        <v>301</v>
      </c>
      <c r="BR12" s="10">
        <v>212</v>
      </c>
      <c r="BS12" s="26">
        <v>1333</v>
      </c>
      <c r="BT12" s="27">
        <v>719</v>
      </c>
      <c r="BU12" s="27">
        <v>409</v>
      </c>
      <c r="BV12" s="27">
        <v>120</v>
      </c>
      <c r="BW12" s="28">
        <v>85</v>
      </c>
      <c r="BX12" s="10">
        <v>1610</v>
      </c>
      <c r="BY12" s="10">
        <v>809</v>
      </c>
      <c r="BZ12" s="10">
        <v>494</v>
      </c>
      <c r="CA12" s="10">
        <v>181</v>
      </c>
      <c r="CB12" s="10">
        <v>127</v>
      </c>
    </row>
    <row r="13" spans="1:80" x14ac:dyDescent="0.2">
      <c r="A13" s="4" t="s">
        <v>15</v>
      </c>
      <c r="B13" s="10">
        <f t="shared" si="1"/>
        <v>4757</v>
      </c>
      <c r="C13" s="10">
        <f t="shared" si="2"/>
        <v>2348</v>
      </c>
      <c r="D13" s="10">
        <f t="shared" si="3"/>
        <v>1302</v>
      </c>
      <c r="E13" s="10">
        <f t="shared" si="4"/>
        <v>527</v>
      </c>
      <c r="F13" s="10">
        <f t="shared" si="5"/>
        <v>578</v>
      </c>
      <c r="G13" s="10">
        <f t="shared" si="6"/>
        <v>2279</v>
      </c>
      <c r="H13" s="10">
        <f t="shared" si="7"/>
        <v>1098</v>
      </c>
      <c r="I13" s="10">
        <f t="shared" si="8"/>
        <v>638</v>
      </c>
      <c r="J13" s="10">
        <f t="shared" si="9"/>
        <v>235</v>
      </c>
      <c r="K13" s="10">
        <f t="shared" si="10"/>
        <v>307</v>
      </c>
      <c r="L13" s="10">
        <f t="shared" si="11"/>
        <v>2477</v>
      </c>
      <c r="M13" s="10">
        <f t="shared" si="12"/>
        <v>1250</v>
      </c>
      <c r="N13" s="10">
        <f t="shared" si="13"/>
        <v>665</v>
      </c>
      <c r="O13" s="10">
        <f t="shared" si="14"/>
        <v>293</v>
      </c>
      <c r="P13" s="10">
        <f t="shared" si="15"/>
        <v>271</v>
      </c>
      <c r="Q13" s="4" t="s">
        <v>15</v>
      </c>
      <c r="R13" s="10">
        <v>770</v>
      </c>
      <c r="S13" s="10">
        <v>439</v>
      </c>
      <c r="T13" s="10">
        <v>190</v>
      </c>
      <c r="U13" s="10">
        <v>25</v>
      </c>
      <c r="V13" s="10">
        <v>116</v>
      </c>
      <c r="W13" s="26">
        <v>428</v>
      </c>
      <c r="X13" s="27">
        <v>236</v>
      </c>
      <c r="Y13" s="27">
        <v>110</v>
      </c>
      <c r="Z13" s="27">
        <v>7</v>
      </c>
      <c r="AA13" s="28">
        <v>75</v>
      </c>
      <c r="AB13" s="10">
        <v>342</v>
      </c>
      <c r="AC13" s="10">
        <v>203</v>
      </c>
      <c r="AD13" s="10">
        <v>81</v>
      </c>
      <c r="AE13" s="10">
        <v>18</v>
      </c>
      <c r="AF13" s="10">
        <v>41</v>
      </c>
      <c r="AG13" s="56" t="s">
        <v>15</v>
      </c>
      <c r="AH13" s="63">
        <v>945</v>
      </c>
      <c r="AI13" s="63">
        <v>709</v>
      </c>
      <c r="AJ13" s="63">
        <v>168</v>
      </c>
      <c r="AK13" s="63">
        <v>45</v>
      </c>
      <c r="AL13" s="63">
        <v>23</v>
      </c>
      <c r="AM13" s="64">
        <v>420</v>
      </c>
      <c r="AN13" s="65">
        <v>325</v>
      </c>
      <c r="AO13" s="65">
        <v>63</v>
      </c>
      <c r="AP13" s="65">
        <v>17</v>
      </c>
      <c r="AQ13" s="66">
        <v>14</v>
      </c>
      <c r="AR13" s="63">
        <v>525</v>
      </c>
      <c r="AS13" s="63">
        <v>384</v>
      </c>
      <c r="AT13" s="63">
        <v>105</v>
      </c>
      <c r="AU13" s="63">
        <v>28</v>
      </c>
      <c r="AV13" s="63">
        <v>9</v>
      </c>
      <c r="AW13" s="3" t="s">
        <v>15</v>
      </c>
      <c r="AX13" s="3">
        <v>272</v>
      </c>
      <c r="AY13" s="3">
        <v>167</v>
      </c>
      <c r="AZ13" s="3">
        <v>84</v>
      </c>
      <c r="BA13" s="3">
        <v>6</v>
      </c>
      <c r="BB13" s="3">
        <v>15</v>
      </c>
      <c r="BC13" s="100">
        <v>136</v>
      </c>
      <c r="BD13" s="101">
        <v>88</v>
      </c>
      <c r="BE13" s="101">
        <v>42</v>
      </c>
      <c r="BF13" s="101">
        <v>0</v>
      </c>
      <c r="BG13" s="102">
        <v>6</v>
      </c>
      <c r="BH13" s="3">
        <v>136</v>
      </c>
      <c r="BI13" s="3">
        <v>79</v>
      </c>
      <c r="BJ13" s="3">
        <v>42</v>
      </c>
      <c r="BK13" s="3">
        <v>6</v>
      </c>
      <c r="BL13" s="3">
        <v>9</v>
      </c>
      <c r="BM13" s="4" t="s">
        <v>15</v>
      </c>
      <c r="BN13" s="10">
        <v>2770</v>
      </c>
      <c r="BO13" s="10">
        <v>1033</v>
      </c>
      <c r="BP13" s="10">
        <v>860</v>
      </c>
      <c r="BQ13" s="10">
        <v>451</v>
      </c>
      <c r="BR13" s="10">
        <v>424</v>
      </c>
      <c r="BS13" s="26">
        <v>1295</v>
      </c>
      <c r="BT13" s="27">
        <v>449</v>
      </c>
      <c r="BU13" s="27">
        <v>423</v>
      </c>
      <c r="BV13" s="27">
        <v>211</v>
      </c>
      <c r="BW13" s="28">
        <v>212</v>
      </c>
      <c r="BX13" s="10">
        <v>1474</v>
      </c>
      <c r="BY13" s="10">
        <v>584</v>
      </c>
      <c r="BZ13" s="10">
        <v>437</v>
      </c>
      <c r="CA13" s="10">
        <v>241</v>
      </c>
      <c r="CB13" s="10">
        <v>212</v>
      </c>
    </row>
    <row r="14" spans="1:80" x14ac:dyDescent="0.2">
      <c r="A14" s="4" t="s">
        <v>16</v>
      </c>
      <c r="B14" s="10">
        <f t="shared" si="1"/>
        <v>3695</v>
      </c>
      <c r="C14" s="10">
        <f t="shared" si="2"/>
        <v>2042</v>
      </c>
      <c r="D14" s="10">
        <f t="shared" si="3"/>
        <v>974</v>
      </c>
      <c r="E14" s="10">
        <f t="shared" si="4"/>
        <v>333</v>
      </c>
      <c r="F14" s="10">
        <f t="shared" si="5"/>
        <v>348</v>
      </c>
      <c r="G14" s="10">
        <f t="shared" si="6"/>
        <v>1992</v>
      </c>
      <c r="H14" s="10">
        <f t="shared" si="7"/>
        <v>1078</v>
      </c>
      <c r="I14" s="10">
        <f t="shared" si="8"/>
        <v>522</v>
      </c>
      <c r="J14" s="10">
        <f t="shared" si="9"/>
        <v>179</v>
      </c>
      <c r="K14" s="10">
        <f t="shared" si="10"/>
        <v>214</v>
      </c>
      <c r="L14" s="10">
        <f t="shared" si="11"/>
        <v>1704</v>
      </c>
      <c r="M14" s="10">
        <f t="shared" si="12"/>
        <v>965</v>
      </c>
      <c r="N14" s="10">
        <f t="shared" si="13"/>
        <v>451</v>
      </c>
      <c r="O14" s="10">
        <f t="shared" si="14"/>
        <v>153</v>
      </c>
      <c r="P14" s="10">
        <f t="shared" si="15"/>
        <v>134</v>
      </c>
      <c r="Q14" s="4" t="s">
        <v>16</v>
      </c>
      <c r="R14" s="10">
        <v>640</v>
      </c>
      <c r="S14" s="10">
        <v>368</v>
      </c>
      <c r="T14" s="10">
        <v>139</v>
      </c>
      <c r="U14" s="10">
        <v>18</v>
      </c>
      <c r="V14" s="10">
        <v>116</v>
      </c>
      <c r="W14" s="26">
        <v>286</v>
      </c>
      <c r="X14" s="27">
        <v>175</v>
      </c>
      <c r="Y14" s="27">
        <v>69</v>
      </c>
      <c r="Z14" s="27">
        <v>7</v>
      </c>
      <c r="AA14" s="28">
        <v>35</v>
      </c>
      <c r="AB14" s="10">
        <v>355</v>
      </c>
      <c r="AC14" s="10">
        <v>193</v>
      </c>
      <c r="AD14" s="10">
        <v>69</v>
      </c>
      <c r="AE14" s="10">
        <v>11</v>
      </c>
      <c r="AF14" s="10">
        <v>81</v>
      </c>
      <c r="AG14" s="56" t="s">
        <v>16</v>
      </c>
      <c r="AH14" s="63">
        <v>842</v>
      </c>
      <c r="AI14" s="63">
        <v>715</v>
      </c>
      <c r="AJ14" s="63">
        <v>76</v>
      </c>
      <c r="AK14" s="63">
        <v>31</v>
      </c>
      <c r="AL14" s="63">
        <v>20</v>
      </c>
      <c r="AM14" s="64">
        <v>450</v>
      </c>
      <c r="AN14" s="65">
        <v>397</v>
      </c>
      <c r="AO14" s="65">
        <v>38</v>
      </c>
      <c r="AP14" s="65">
        <v>7</v>
      </c>
      <c r="AQ14" s="66">
        <v>9</v>
      </c>
      <c r="AR14" s="63">
        <v>392</v>
      </c>
      <c r="AS14" s="63">
        <v>319</v>
      </c>
      <c r="AT14" s="63">
        <v>38</v>
      </c>
      <c r="AU14" s="63">
        <v>24</v>
      </c>
      <c r="AV14" s="63">
        <v>11</v>
      </c>
      <c r="AW14" s="3" t="s">
        <v>16</v>
      </c>
      <c r="AX14" s="3">
        <v>305</v>
      </c>
      <c r="AY14" s="3">
        <v>195</v>
      </c>
      <c r="AZ14" s="3">
        <v>68</v>
      </c>
      <c r="BA14" s="3">
        <v>43</v>
      </c>
      <c r="BB14" s="3">
        <v>0</v>
      </c>
      <c r="BC14" s="100">
        <v>128</v>
      </c>
      <c r="BD14" s="101">
        <v>79</v>
      </c>
      <c r="BE14" s="101">
        <v>34</v>
      </c>
      <c r="BF14" s="101">
        <v>15</v>
      </c>
      <c r="BG14" s="102">
        <v>0</v>
      </c>
      <c r="BH14" s="3">
        <v>177</v>
      </c>
      <c r="BI14" s="3">
        <v>116</v>
      </c>
      <c r="BJ14" s="3">
        <v>34</v>
      </c>
      <c r="BK14" s="3">
        <v>28</v>
      </c>
      <c r="BL14" s="3">
        <v>0</v>
      </c>
      <c r="BM14" s="4" t="s">
        <v>16</v>
      </c>
      <c r="BN14" s="10">
        <v>1908</v>
      </c>
      <c r="BO14" s="10">
        <v>764</v>
      </c>
      <c r="BP14" s="10">
        <v>691</v>
      </c>
      <c r="BQ14" s="10">
        <v>241</v>
      </c>
      <c r="BR14" s="10">
        <v>212</v>
      </c>
      <c r="BS14" s="26">
        <v>1128</v>
      </c>
      <c r="BT14" s="27">
        <v>427</v>
      </c>
      <c r="BU14" s="27">
        <v>381</v>
      </c>
      <c r="BV14" s="27">
        <v>150</v>
      </c>
      <c r="BW14" s="28">
        <v>170</v>
      </c>
      <c r="BX14" s="10">
        <v>780</v>
      </c>
      <c r="BY14" s="10">
        <v>337</v>
      </c>
      <c r="BZ14" s="10">
        <v>310</v>
      </c>
      <c r="CA14" s="10">
        <v>90</v>
      </c>
      <c r="CB14" s="10">
        <v>42</v>
      </c>
    </row>
    <row r="15" spans="1:80" x14ac:dyDescent="0.2">
      <c r="A15" s="4" t="s">
        <v>17</v>
      </c>
      <c r="B15" s="10">
        <f t="shared" si="1"/>
        <v>2182</v>
      </c>
      <c r="C15" s="10">
        <f t="shared" si="2"/>
        <v>1150</v>
      </c>
      <c r="D15" s="10">
        <f t="shared" si="3"/>
        <v>654</v>
      </c>
      <c r="E15" s="10">
        <f t="shared" si="4"/>
        <v>263</v>
      </c>
      <c r="F15" s="10">
        <f t="shared" si="5"/>
        <v>116</v>
      </c>
      <c r="G15" s="10">
        <f t="shared" si="6"/>
        <v>1153</v>
      </c>
      <c r="H15" s="10">
        <f t="shared" si="7"/>
        <v>523</v>
      </c>
      <c r="I15" s="10">
        <f t="shared" si="8"/>
        <v>351</v>
      </c>
      <c r="J15" s="10">
        <f t="shared" si="9"/>
        <v>205</v>
      </c>
      <c r="K15" s="10">
        <f t="shared" si="10"/>
        <v>76</v>
      </c>
      <c r="L15" s="10">
        <f t="shared" si="11"/>
        <v>1030</v>
      </c>
      <c r="M15" s="10">
        <f t="shared" si="12"/>
        <v>628</v>
      </c>
      <c r="N15" s="10">
        <f t="shared" si="13"/>
        <v>303</v>
      </c>
      <c r="O15" s="10">
        <f t="shared" si="14"/>
        <v>56</v>
      </c>
      <c r="P15" s="10">
        <f t="shared" si="15"/>
        <v>41</v>
      </c>
      <c r="Q15" s="4" t="s">
        <v>17</v>
      </c>
      <c r="R15" s="10">
        <v>442</v>
      </c>
      <c r="S15" s="10">
        <v>189</v>
      </c>
      <c r="T15" s="10">
        <v>156</v>
      </c>
      <c r="U15" s="10">
        <v>11</v>
      </c>
      <c r="V15" s="10">
        <v>87</v>
      </c>
      <c r="W15" s="26">
        <v>226</v>
      </c>
      <c r="X15" s="27">
        <v>71</v>
      </c>
      <c r="Y15" s="27">
        <v>92</v>
      </c>
      <c r="Z15" s="27">
        <v>5</v>
      </c>
      <c r="AA15" s="28">
        <v>58</v>
      </c>
      <c r="AB15" s="10">
        <v>216</v>
      </c>
      <c r="AC15" s="10">
        <v>118</v>
      </c>
      <c r="AD15" s="10">
        <v>63</v>
      </c>
      <c r="AE15" s="10">
        <v>5</v>
      </c>
      <c r="AF15" s="10">
        <v>29</v>
      </c>
      <c r="AG15" s="56" t="s">
        <v>17</v>
      </c>
      <c r="AH15" s="63">
        <v>602</v>
      </c>
      <c r="AI15" s="63">
        <v>449</v>
      </c>
      <c r="AJ15" s="63">
        <v>126</v>
      </c>
      <c r="AK15" s="63">
        <v>10</v>
      </c>
      <c r="AL15" s="63">
        <v>17</v>
      </c>
      <c r="AM15" s="64">
        <v>293</v>
      </c>
      <c r="AN15" s="65">
        <v>202</v>
      </c>
      <c r="AO15" s="65">
        <v>76</v>
      </c>
      <c r="AP15" s="65">
        <v>7</v>
      </c>
      <c r="AQ15" s="66">
        <v>9</v>
      </c>
      <c r="AR15" s="63">
        <v>310</v>
      </c>
      <c r="AS15" s="63">
        <v>247</v>
      </c>
      <c r="AT15" s="63">
        <v>51</v>
      </c>
      <c r="AU15" s="63">
        <v>3</v>
      </c>
      <c r="AV15" s="63">
        <v>9</v>
      </c>
      <c r="AW15" s="3" t="s">
        <v>17</v>
      </c>
      <c r="AX15" s="3">
        <v>272</v>
      </c>
      <c r="AY15" s="3">
        <v>153</v>
      </c>
      <c r="AZ15" s="3">
        <v>76</v>
      </c>
      <c r="BA15" s="3">
        <v>31</v>
      </c>
      <c r="BB15" s="3">
        <v>12</v>
      </c>
      <c r="BC15" s="100">
        <v>133</v>
      </c>
      <c r="BD15" s="101">
        <v>70</v>
      </c>
      <c r="BE15" s="101">
        <v>42</v>
      </c>
      <c r="BF15" s="101">
        <v>12</v>
      </c>
      <c r="BG15" s="102">
        <v>9</v>
      </c>
      <c r="BH15" s="3">
        <v>139</v>
      </c>
      <c r="BI15" s="3">
        <v>83</v>
      </c>
      <c r="BJ15" s="3">
        <v>34</v>
      </c>
      <c r="BK15" s="3">
        <v>18</v>
      </c>
      <c r="BL15" s="3">
        <v>3</v>
      </c>
      <c r="BM15" s="4" t="s">
        <v>17</v>
      </c>
      <c r="BN15" s="10">
        <v>866</v>
      </c>
      <c r="BO15" s="10">
        <v>359</v>
      </c>
      <c r="BP15" s="10">
        <v>296</v>
      </c>
      <c r="BQ15" s="10">
        <v>211</v>
      </c>
      <c r="BR15" s="10">
        <v>0</v>
      </c>
      <c r="BS15" s="26">
        <v>501</v>
      </c>
      <c r="BT15" s="27">
        <v>180</v>
      </c>
      <c r="BU15" s="27">
        <v>141</v>
      </c>
      <c r="BV15" s="27">
        <v>181</v>
      </c>
      <c r="BW15" s="28">
        <v>0</v>
      </c>
      <c r="BX15" s="10">
        <v>365</v>
      </c>
      <c r="BY15" s="10">
        <v>180</v>
      </c>
      <c r="BZ15" s="10">
        <v>155</v>
      </c>
      <c r="CA15" s="10">
        <v>30</v>
      </c>
      <c r="CB15" s="10">
        <v>0</v>
      </c>
    </row>
    <row r="16" spans="1:80" x14ac:dyDescent="0.2">
      <c r="A16" s="4" t="s">
        <v>18</v>
      </c>
      <c r="B16" s="10">
        <f t="shared" si="1"/>
        <v>1724</v>
      </c>
      <c r="C16" s="10">
        <f t="shared" si="2"/>
        <v>943</v>
      </c>
      <c r="D16" s="10">
        <f t="shared" si="3"/>
        <v>388</v>
      </c>
      <c r="E16" s="10">
        <f t="shared" si="4"/>
        <v>256</v>
      </c>
      <c r="F16" s="10">
        <f t="shared" si="5"/>
        <v>134</v>
      </c>
      <c r="G16" s="10">
        <f t="shared" si="6"/>
        <v>876</v>
      </c>
      <c r="H16" s="10">
        <f t="shared" si="7"/>
        <v>442</v>
      </c>
      <c r="I16" s="10">
        <f t="shared" si="8"/>
        <v>193</v>
      </c>
      <c r="J16" s="10">
        <f t="shared" si="9"/>
        <v>154</v>
      </c>
      <c r="K16" s="10">
        <f t="shared" si="10"/>
        <v>88</v>
      </c>
      <c r="L16" s="10">
        <f t="shared" si="11"/>
        <v>847</v>
      </c>
      <c r="M16" s="10">
        <f t="shared" si="12"/>
        <v>502</v>
      </c>
      <c r="N16" s="10">
        <f t="shared" si="13"/>
        <v>197</v>
      </c>
      <c r="O16" s="10">
        <f t="shared" si="14"/>
        <v>103</v>
      </c>
      <c r="P16" s="10">
        <f t="shared" si="15"/>
        <v>47</v>
      </c>
      <c r="Q16" s="4" t="s">
        <v>18</v>
      </c>
      <c r="R16" s="10">
        <v>305</v>
      </c>
      <c r="S16" s="10">
        <v>160</v>
      </c>
      <c r="T16" s="10">
        <v>69</v>
      </c>
      <c r="U16" s="10">
        <v>5</v>
      </c>
      <c r="V16" s="10">
        <v>69</v>
      </c>
      <c r="W16" s="26">
        <v>171</v>
      </c>
      <c r="X16" s="27">
        <v>94</v>
      </c>
      <c r="Y16" s="27">
        <v>40</v>
      </c>
      <c r="Z16" s="27">
        <v>2</v>
      </c>
      <c r="AA16" s="28">
        <v>35</v>
      </c>
      <c r="AB16" s="10">
        <v>133</v>
      </c>
      <c r="AC16" s="10">
        <v>66</v>
      </c>
      <c r="AD16" s="10">
        <v>29</v>
      </c>
      <c r="AE16" s="10">
        <v>4</v>
      </c>
      <c r="AF16" s="10">
        <v>35</v>
      </c>
      <c r="AG16" s="56" t="s">
        <v>18</v>
      </c>
      <c r="AH16" s="63">
        <v>454</v>
      </c>
      <c r="AI16" s="63">
        <v>325</v>
      </c>
      <c r="AJ16" s="63">
        <v>88</v>
      </c>
      <c r="AK16" s="63">
        <v>21</v>
      </c>
      <c r="AL16" s="63">
        <v>20</v>
      </c>
      <c r="AM16" s="64">
        <v>212</v>
      </c>
      <c r="AN16" s="65">
        <v>143</v>
      </c>
      <c r="AO16" s="65">
        <v>51</v>
      </c>
      <c r="AP16" s="65">
        <v>7</v>
      </c>
      <c r="AQ16" s="66">
        <v>11</v>
      </c>
      <c r="AR16" s="63">
        <v>242</v>
      </c>
      <c r="AS16" s="63">
        <v>182</v>
      </c>
      <c r="AT16" s="63">
        <v>38</v>
      </c>
      <c r="AU16" s="63">
        <v>14</v>
      </c>
      <c r="AV16" s="63">
        <v>9</v>
      </c>
      <c r="AW16" s="3" t="s">
        <v>18</v>
      </c>
      <c r="AX16" s="3">
        <v>230</v>
      </c>
      <c r="AY16" s="3">
        <v>144</v>
      </c>
      <c r="AZ16" s="3">
        <v>34</v>
      </c>
      <c r="BA16" s="3">
        <v>49</v>
      </c>
      <c r="BB16" s="3">
        <v>3</v>
      </c>
      <c r="BC16" s="100">
        <v>111</v>
      </c>
      <c r="BD16" s="101">
        <v>70</v>
      </c>
      <c r="BE16" s="101">
        <v>17</v>
      </c>
      <c r="BF16" s="101">
        <v>25</v>
      </c>
      <c r="BG16" s="102">
        <v>0</v>
      </c>
      <c r="BH16" s="3">
        <v>119</v>
      </c>
      <c r="BI16" s="3">
        <v>74</v>
      </c>
      <c r="BJ16" s="3">
        <v>17</v>
      </c>
      <c r="BK16" s="3">
        <v>25</v>
      </c>
      <c r="BL16" s="3">
        <v>3</v>
      </c>
      <c r="BM16" s="4" t="s">
        <v>18</v>
      </c>
      <c r="BN16" s="10">
        <v>735</v>
      </c>
      <c r="BO16" s="10">
        <v>314</v>
      </c>
      <c r="BP16" s="10">
        <v>197</v>
      </c>
      <c r="BQ16" s="10">
        <v>181</v>
      </c>
      <c r="BR16" s="10">
        <v>42</v>
      </c>
      <c r="BS16" s="26">
        <v>382</v>
      </c>
      <c r="BT16" s="27">
        <v>135</v>
      </c>
      <c r="BU16" s="27">
        <v>85</v>
      </c>
      <c r="BV16" s="27">
        <v>120</v>
      </c>
      <c r="BW16" s="28">
        <v>42</v>
      </c>
      <c r="BX16" s="10">
        <v>353</v>
      </c>
      <c r="BY16" s="10">
        <v>180</v>
      </c>
      <c r="BZ16" s="10">
        <v>113</v>
      </c>
      <c r="CA16" s="10">
        <v>60</v>
      </c>
      <c r="CB16" s="10">
        <v>0</v>
      </c>
    </row>
    <row r="17" spans="1:80" x14ac:dyDescent="0.2">
      <c r="A17" s="4" t="s">
        <v>19</v>
      </c>
      <c r="B17" s="10">
        <f t="shared" si="1"/>
        <v>1016</v>
      </c>
      <c r="C17" s="10">
        <f t="shared" si="2"/>
        <v>633</v>
      </c>
      <c r="D17" s="10">
        <f t="shared" si="3"/>
        <v>237</v>
      </c>
      <c r="E17" s="10">
        <f t="shared" si="4"/>
        <v>75</v>
      </c>
      <c r="F17" s="10">
        <f t="shared" si="5"/>
        <v>71</v>
      </c>
      <c r="G17" s="10">
        <f t="shared" si="6"/>
        <v>482</v>
      </c>
      <c r="H17" s="10">
        <f t="shared" si="7"/>
        <v>316</v>
      </c>
      <c r="I17" s="10">
        <f t="shared" si="8"/>
        <v>113</v>
      </c>
      <c r="J17" s="10">
        <f t="shared" si="9"/>
        <v>45</v>
      </c>
      <c r="K17" s="10">
        <f t="shared" si="10"/>
        <v>9</v>
      </c>
      <c r="L17" s="10">
        <f t="shared" si="11"/>
        <v>534</v>
      </c>
      <c r="M17" s="10">
        <f t="shared" si="12"/>
        <v>317</v>
      </c>
      <c r="N17" s="10">
        <f t="shared" si="13"/>
        <v>125</v>
      </c>
      <c r="O17" s="10">
        <f t="shared" si="14"/>
        <v>30</v>
      </c>
      <c r="P17" s="10">
        <f t="shared" si="15"/>
        <v>62</v>
      </c>
      <c r="Q17" s="4" t="s">
        <v>19</v>
      </c>
      <c r="R17" s="10">
        <v>145</v>
      </c>
      <c r="S17" s="10">
        <v>99</v>
      </c>
      <c r="T17" s="10">
        <v>23</v>
      </c>
      <c r="U17" s="10">
        <v>0</v>
      </c>
      <c r="V17" s="10">
        <v>23</v>
      </c>
      <c r="W17" s="26">
        <v>75</v>
      </c>
      <c r="X17" s="27">
        <v>52</v>
      </c>
      <c r="Y17" s="27">
        <v>17</v>
      </c>
      <c r="Z17" s="27">
        <v>0</v>
      </c>
      <c r="AA17" s="28">
        <v>6</v>
      </c>
      <c r="AB17" s="10">
        <v>70</v>
      </c>
      <c r="AC17" s="10">
        <v>47</v>
      </c>
      <c r="AD17" s="10">
        <v>6</v>
      </c>
      <c r="AE17" s="10">
        <v>0</v>
      </c>
      <c r="AF17" s="10">
        <v>17</v>
      </c>
      <c r="AG17" s="56" t="s">
        <v>19</v>
      </c>
      <c r="AH17" s="63">
        <v>308</v>
      </c>
      <c r="AI17" s="63">
        <v>280</v>
      </c>
      <c r="AJ17" s="63">
        <v>25</v>
      </c>
      <c r="AK17" s="63">
        <v>3</v>
      </c>
      <c r="AL17" s="63">
        <v>0</v>
      </c>
      <c r="AM17" s="64">
        <v>148</v>
      </c>
      <c r="AN17" s="65">
        <v>137</v>
      </c>
      <c r="AO17" s="65">
        <v>8</v>
      </c>
      <c r="AP17" s="65">
        <v>3</v>
      </c>
      <c r="AQ17" s="66">
        <v>0</v>
      </c>
      <c r="AR17" s="63">
        <v>160</v>
      </c>
      <c r="AS17" s="63">
        <v>143</v>
      </c>
      <c r="AT17" s="63">
        <v>17</v>
      </c>
      <c r="AU17" s="63">
        <v>0</v>
      </c>
      <c r="AV17" s="63">
        <v>0</v>
      </c>
      <c r="AW17" s="3" t="s">
        <v>19</v>
      </c>
      <c r="AX17" s="3">
        <v>126</v>
      </c>
      <c r="AY17" s="3">
        <v>74</v>
      </c>
      <c r="AZ17" s="3">
        <v>34</v>
      </c>
      <c r="BA17" s="3">
        <v>12</v>
      </c>
      <c r="BB17" s="3">
        <v>6</v>
      </c>
      <c r="BC17" s="100">
        <v>69</v>
      </c>
      <c r="BD17" s="101">
        <v>37</v>
      </c>
      <c r="BE17" s="101">
        <v>17</v>
      </c>
      <c r="BF17" s="101">
        <v>12</v>
      </c>
      <c r="BG17" s="102">
        <v>3</v>
      </c>
      <c r="BH17" s="3">
        <v>57</v>
      </c>
      <c r="BI17" s="3">
        <v>37</v>
      </c>
      <c r="BJ17" s="3">
        <v>17</v>
      </c>
      <c r="BK17" s="3">
        <v>0</v>
      </c>
      <c r="BL17" s="3">
        <v>3</v>
      </c>
      <c r="BM17" s="4" t="s">
        <v>19</v>
      </c>
      <c r="BN17" s="10">
        <v>437</v>
      </c>
      <c r="BO17" s="10">
        <v>180</v>
      </c>
      <c r="BP17" s="10">
        <v>155</v>
      </c>
      <c r="BQ17" s="10">
        <v>60</v>
      </c>
      <c r="BR17" s="10">
        <v>42</v>
      </c>
      <c r="BS17" s="26">
        <v>190</v>
      </c>
      <c r="BT17" s="27">
        <v>90</v>
      </c>
      <c r="BU17" s="27">
        <v>71</v>
      </c>
      <c r="BV17" s="27">
        <v>30</v>
      </c>
      <c r="BW17" s="28">
        <v>0</v>
      </c>
      <c r="BX17" s="10">
        <v>247</v>
      </c>
      <c r="BY17" s="10">
        <v>90</v>
      </c>
      <c r="BZ17" s="10">
        <v>85</v>
      </c>
      <c r="CA17" s="10">
        <v>30</v>
      </c>
      <c r="CB17" s="10">
        <v>42</v>
      </c>
    </row>
    <row r="18" spans="1:80" x14ac:dyDescent="0.2">
      <c r="A18" s="4" t="s">
        <v>20</v>
      </c>
      <c r="B18" s="10">
        <f t="shared" si="1"/>
        <v>774</v>
      </c>
      <c r="C18" s="10">
        <f t="shared" si="2"/>
        <v>533</v>
      </c>
      <c r="D18" s="10">
        <f t="shared" si="3"/>
        <v>175</v>
      </c>
      <c r="E18" s="10">
        <f t="shared" si="4"/>
        <v>41</v>
      </c>
      <c r="F18" s="10">
        <f t="shared" si="5"/>
        <v>26</v>
      </c>
      <c r="G18" s="10">
        <f t="shared" si="6"/>
        <v>336</v>
      </c>
      <c r="H18" s="10">
        <f t="shared" si="7"/>
        <v>225</v>
      </c>
      <c r="I18" s="10">
        <f t="shared" si="8"/>
        <v>93</v>
      </c>
      <c r="J18" s="10">
        <f t="shared" si="9"/>
        <v>3</v>
      </c>
      <c r="K18" s="10">
        <f t="shared" si="10"/>
        <v>15</v>
      </c>
      <c r="L18" s="10">
        <f t="shared" si="11"/>
        <v>438</v>
      </c>
      <c r="M18" s="10">
        <f t="shared" si="12"/>
        <v>307</v>
      </c>
      <c r="N18" s="10">
        <f t="shared" si="13"/>
        <v>80</v>
      </c>
      <c r="O18" s="10">
        <f t="shared" si="14"/>
        <v>38</v>
      </c>
      <c r="P18" s="10">
        <f t="shared" si="15"/>
        <v>12</v>
      </c>
      <c r="Q18" s="4" t="s">
        <v>20</v>
      </c>
      <c r="R18" s="10">
        <v>215</v>
      </c>
      <c r="S18" s="10">
        <v>156</v>
      </c>
      <c r="T18" s="10">
        <v>35</v>
      </c>
      <c r="U18" s="10">
        <v>2</v>
      </c>
      <c r="V18" s="10">
        <v>23</v>
      </c>
      <c r="W18" s="26">
        <v>90</v>
      </c>
      <c r="X18" s="27">
        <v>61</v>
      </c>
      <c r="Y18" s="27">
        <v>17</v>
      </c>
      <c r="Z18" s="27">
        <v>0</v>
      </c>
      <c r="AA18" s="28">
        <v>12</v>
      </c>
      <c r="AB18" s="10">
        <v>125</v>
      </c>
      <c r="AC18" s="10">
        <v>94</v>
      </c>
      <c r="AD18" s="10">
        <v>17</v>
      </c>
      <c r="AE18" s="10">
        <v>2</v>
      </c>
      <c r="AF18" s="10">
        <v>12</v>
      </c>
      <c r="AG18" s="56" t="s">
        <v>20</v>
      </c>
      <c r="AH18" s="63">
        <v>190</v>
      </c>
      <c r="AI18" s="63">
        <v>169</v>
      </c>
      <c r="AJ18" s="63">
        <v>21</v>
      </c>
      <c r="AK18" s="63">
        <v>0</v>
      </c>
      <c r="AL18" s="63">
        <v>0</v>
      </c>
      <c r="AM18" s="64">
        <v>108</v>
      </c>
      <c r="AN18" s="65">
        <v>91</v>
      </c>
      <c r="AO18" s="65">
        <v>17</v>
      </c>
      <c r="AP18" s="65">
        <v>0</v>
      </c>
      <c r="AQ18" s="66">
        <v>0</v>
      </c>
      <c r="AR18" s="63">
        <v>82</v>
      </c>
      <c r="AS18" s="63">
        <v>78</v>
      </c>
      <c r="AT18" s="63">
        <v>4</v>
      </c>
      <c r="AU18" s="63">
        <v>0</v>
      </c>
      <c r="AV18" s="63">
        <v>0</v>
      </c>
      <c r="AW18" s="3" t="s">
        <v>20</v>
      </c>
      <c r="AX18" s="3">
        <v>97</v>
      </c>
      <c r="AY18" s="3">
        <v>51</v>
      </c>
      <c r="AZ18" s="3">
        <v>34</v>
      </c>
      <c r="BA18" s="3">
        <v>9</v>
      </c>
      <c r="BB18" s="3">
        <v>3</v>
      </c>
      <c r="BC18" s="100">
        <v>51</v>
      </c>
      <c r="BD18" s="101">
        <v>28</v>
      </c>
      <c r="BE18" s="101">
        <v>17</v>
      </c>
      <c r="BF18" s="101">
        <v>3</v>
      </c>
      <c r="BG18" s="102">
        <v>3</v>
      </c>
      <c r="BH18" s="3">
        <v>46</v>
      </c>
      <c r="BI18" s="3">
        <v>23</v>
      </c>
      <c r="BJ18" s="3">
        <v>17</v>
      </c>
      <c r="BK18" s="3">
        <v>6</v>
      </c>
      <c r="BL18" s="3">
        <v>0</v>
      </c>
      <c r="BM18" s="4" t="s">
        <v>20</v>
      </c>
      <c r="BN18" s="10">
        <v>272</v>
      </c>
      <c r="BO18" s="10">
        <v>157</v>
      </c>
      <c r="BP18" s="10">
        <v>85</v>
      </c>
      <c r="BQ18" s="10">
        <v>30</v>
      </c>
      <c r="BR18" s="10">
        <v>0</v>
      </c>
      <c r="BS18" s="26">
        <v>87</v>
      </c>
      <c r="BT18" s="27">
        <v>45</v>
      </c>
      <c r="BU18" s="27">
        <v>42</v>
      </c>
      <c r="BV18" s="27">
        <v>0</v>
      </c>
      <c r="BW18" s="28">
        <v>0</v>
      </c>
      <c r="BX18" s="10">
        <v>185</v>
      </c>
      <c r="BY18" s="10">
        <v>112</v>
      </c>
      <c r="BZ18" s="10">
        <v>42</v>
      </c>
      <c r="CA18" s="10">
        <v>30</v>
      </c>
      <c r="CB18" s="10">
        <v>0</v>
      </c>
    </row>
    <row r="19" spans="1:80" x14ac:dyDescent="0.2">
      <c r="A19" s="4" t="s">
        <v>21</v>
      </c>
      <c r="B19" s="10">
        <f t="shared" si="1"/>
        <v>269</v>
      </c>
      <c r="C19" s="10">
        <f t="shared" si="2"/>
        <v>194</v>
      </c>
      <c r="D19" s="10">
        <f t="shared" si="3"/>
        <v>49</v>
      </c>
      <c r="E19" s="10">
        <f t="shared" si="4"/>
        <v>15</v>
      </c>
      <c r="F19" s="10">
        <f t="shared" si="5"/>
        <v>12</v>
      </c>
      <c r="G19" s="10">
        <f t="shared" si="6"/>
        <v>122</v>
      </c>
      <c r="H19" s="10">
        <f t="shared" si="7"/>
        <v>88</v>
      </c>
      <c r="I19" s="10">
        <f t="shared" si="8"/>
        <v>26</v>
      </c>
      <c r="J19" s="10">
        <f t="shared" si="9"/>
        <v>6</v>
      </c>
      <c r="K19" s="10">
        <f t="shared" si="10"/>
        <v>0</v>
      </c>
      <c r="L19" s="10">
        <f t="shared" si="11"/>
        <v>149</v>
      </c>
      <c r="M19" s="10">
        <f t="shared" si="12"/>
        <v>105</v>
      </c>
      <c r="N19" s="10">
        <f t="shared" si="13"/>
        <v>22</v>
      </c>
      <c r="O19" s="10">
        <f t="shared" si="14"/>
        <v>9</v>
      </c>
      <c r="P19" s="10">
        <f t="shared" si="15"/>
        <v>12</v>
      </c>
      <c r="Q19" s="4" t="s">
        <v>21</v>
      </c>
      <c r="R19" s="10">
        <v>65</v>
      </c>
      <c r="S19" s="10">
        <v>52</v>
      </c>
      <c r="T19" s="10">
        <v>0</v>
      </c>
      <c r="U19" s="10">
        <v>2</v>
      </c>
      <c r="V19" s="10">
        <v>12</v>
      </c>
      <c r="W19" s="26">
        <v>24</v>
      </c>
      <c r="X19" s="27">
        <v>24</v>
      </c>
      <c r="Y19" s="27">
        <v>0</v>
      </c>
      <c r="Z19" s="27">
        <v>0</v>
      </c>
      <c r="AA19" s="28">
        <v>0</v>
      </c>
      <c r="AB19" s="10">
        <v>42</v>
      </c>
      <c r="AC19" s="10">
        <v>28</v>
      </c>
      <c r="AD19" s="10">
        <v>0</v>
      </c>
      <c r="AE19" s="10">
        <v>2</v>
      </c>
      <c r="AF19" s="10">
        <v>12</v>
      </c>
      <c r="AG19" s="56" t="s">
        <v>21</v>
      </c>
      <c r="AH19" s="63">
        <v>101</v>
      </c>
      <c r="AI19" s="63">
        <v>78</v>
      </c>
      <c r="AJ19" s="63">
        <v>13</v>
      </c>
      <c r="AK19" s="63">
        <v>10</v>
      </c>
      <c r="AL19" s="63">
        <v>0</v>
      </c>
      <c r="AM19" s="64">
        <v>40</v>
      </c>
      <c r="AN19" s="65">
        <v>33</v>
      </c>
      <c r="AO19" s="65">
        <v>4</v>
      </c>
      <c r="AP19" s="65">
        <v>3</v>
      </c>
      <c r="AQ19" s="66">
        <v>0</v>
      </c>
      <c r="AR19" s="63">
        <v>61</v>
      </c>
      <c r="AS19" s="63">
        <v>46</v>
      </c>
      <c r="AT19" s="63">
        <v>8</v>
      </c>
      <c r="AU19" s="63">
        <v>7</v>
      </c>
      <c r="AV19" s="63">
        <v>0</v>
      </c>
      <c r="AW19" s="3" t="s">
        <v>21</v>
      </c>
      <c r="AX19" s="3">
        <v>30</v>
      </c>
      <c r="AY19" s="3">
        <v>19</v>
      </c>
      <c r="AZ19" s="3">
        <v>8</v>
      </c>
      <c r="BA19" s="3">
        <v>3</v>
      </c>
      <c r="BB19" s="3">
        <v>0</v>
      </c>
      <c r="BC19" s="100">
        <v>21</v>
      </c>
      <c r="BD19" s="101">
        <v>9</v>
      </c>
      <c r="BE19" s="101">
        <v>8</v>
      </c>
      <c r="BF19" s="101">
        <v>3</v>
      </c>
      <c r="BG19" s="102">
        <v>0</v>
      </c>
      <c r="BH19" s="3">
        <v>9</v>
      </c>
      <c r="BI19" s="3">
        <v>9</v>
      </c>
      <c r="BJ19" s="3">
        <v>0</v>
      </c>
      <c r="BK19" s="3">
        <v>0</v>
      </c>
      <c r="BL19" s="3">
        <v>0</v>
      </c>
      <c r="BM19" s="4" t="s">
        <v>21</v>
      </c>
      <c r="BN19" s="10">
        <v>73</v>
      </c>
      <c r="BO19" s="10">
        <v>45</v>
      </c>
      <c r="BP19" s="10">
        <v>28</v>
      </c>
      <c r="BQ19" s="10">
        <v>0</v>
      </c>
      <c r="BR19" s="10">
        <v>0</v>
      </c>
      <c r="BS19" s="26">
        <v>37</v>
      </c>
      <c r="BT19" s="27">
        <v>22</v>
      </c>
      <c r="BU19" s="27">
        <v>14</v>
      </c>
      <c r="BV19" s="27">
        <v>0</v>
      </c>
      <c r="BW19" s="28">
        <v>0</v>
      </c>
      <c r="BX19" s="10">
        <v>37</v>
      </c>
      <c r="BY19" s="10">
        <v>22</v>
      </c>
      <c r="BZ19" s="10">
        <v>14</v>
      </c>
      <c r="CA19" s="10">
        <v>0</v>
      </c>
      <c r="CB19" s="10">
        <v>0</v>
      </c>
    </row>
    <row r="20" spans="1:80" x14ac:dyDescent="0.2">
      <c r="A20" s="4" t="s">
        <v>22</v>
      </c>
      <c r="B20" s="10">
        <f t="shared" si="1"/>
        <v>279</v>
      </c>
      <c r="C20" s="10">
        <f t="shared" si="2"/>
        <v>82</v>
      </c>
      <c r="D20" s="10">
        <f t="shared" si="3"/>
        <v>70</v>
      </c>
      <c r="E20" s="10">
        <f t="shared" si="4"/>
        <v>38</v>
      </c>
      <c r="F20" s="10">
        <f t="shared" si="5"/>
        <v>88</v>
      </c>
      <c r="G20" s="10">
        <f t="shared" si="6"/>
        <v>108</v>
      </c>
      <c r="H20" s="10">
        <f t="shared" si="7"/>
        <v>46</v>
      </c>
      <c r="I20" s="10">
        <f t="shared" si="8"/>
        <v>17</v>
      </c>
      <c r="J20" s="10">
        <f t="shared" si="9"/>
        <v>2</v>
      </c>
      <c r="K20" s="10">
        <f t="shared" si="10"/>
        <v>42</v>
      </c>
      <c r="L20" s="10">
        <f t="shared" si="11"/>
        <v>172</v>
      </c>
      <c r="M20" s="10">
        <f t="shared" si="12"/>
        <v>37</v>
      </c>
      <c r="N20" s="10">
        <f t="shared" si="13"/>
        <v>53</v>
      </c>
      <c r="O20" s="10">
        <f t="shared" si="14"/>
        <v>37</v>
      </c>
      <c r="P20" s="10">
        <f t="shared" si="15"/>
        <v>45</v>
      </c>
      <c r="Q20" s="4" t="s">
        <v>22</v>
      </c>
      <c r="R20" s="10">
        <v>95</v>
      </c>
      <c r="S20" s="10">
        <v>38</v>
      </c>
      <c r="T20" s="10">
        <v>52</v>
      </c>
      <c r="U20" s="10">
        <v>5</v>
      </c>
      <c r="V20" s="10">
        <v>0</v>
      </c>
      <c r="W20" s="26">
        <v>38</v>
      </c>
      <c r="X20" s="27">
        <v>19</v>
      </c>
      <c r="Y20" s="27">
        <v>17</v>
      </c>
      <c r="Z20" s="27">
        <v>2</v>
      </c>
      <c r="AA20" s="28">
        <v>0</v>
      </c>
      <c r="AB20" s="10">
        <v>57</v>
      </c>
      <c r="AC20" s="10">
        <v>19</v>
      </c>
      <c r="AD20" s="10">
        <v>35</v>
      </c>
      <c r="AE20" s="10">
        <v>4</v>
      </c>
      <c r="AF20" s="10">
        <v>0</v>
      </c>
      <c r="AG20" s="56" t="s">
        <v>22</v>
      </c>
      <c r="AH20" s="63">
        <v>20</v>
      </c>
      <c r="AI20" s="63">
        <v>13</v>
      </c>
      <c r="AJ20" s="63">
        <v>4</v>
      </c>
      <c r="AK20" s="63">
        <v>0</v>
      </c>
      <c r="AL20" s="63">
        <v>3</v>
      </c>
      <c r="AM20" s="64">
        <v>0</v>
      </c>
      <c r="AN20" s="65">
        <v>0</v>
      </c>
      <c r="AO20" s="65">
        <v>0</v>
      </c>
      <c r="AP20" s="65">
        <v>0</v>
      </c>
      <c r="AQ20" s="66">
        <v>0</v>
      </c>
      <c r="AR20" s="63">
        <v>20</v>
      </c>
      <c r="AS20" s="63">
        <v>13</v>
      </c>
      <c r="AT20" s="63">
        <v>4</v>
      </c>
      <c r="AU20" s="63">
        <v>0</v>
      </c>
      <c r="AV20" s="63">
        <v>3</v>
      </c>
      <c r="AW20" s="3" t="s">
        <v>22</v>
      </c>
      <c r="AX20" s="3">
        <v>12</v>
      </c>
      <c r="AY20" s="3">
        <v>9</v>
      </c>
      <c r="AZ20" s="3">
        <v>0</v>
      </c>
      <c r="BA20" s="3">
        <v>3</v>
      </c>
      <c r="BB20" s="3">
        <v>0</v>
      </c>
      <c r="BC20" s="100">
        <v>5</v>
      </c>
      <c r="BD20" s="101">
        <v>5</v>
      </c>
      <c r="BE20" s="101">
        <v>0</v>
      </c>
      <c r="BF20" s="101">
        <v>0</v>
      </c>
      <c r="BG20" s="102">
        <v>0</v>
      </c>
      <c r="BH20" s="3">
        <v>8</v>
      </c>
      <c r="BI20" s="3">
        <v>5</v>
      </c>
      <c r="BJ20" s="3">
        <v>0</v>
      </c>
      <c r="BK20" s="3">
        <v>3</v>
      </c>
      <c r="BL20" s="3">
        <v>0</v>
      </c>
      <c r="BM20" s="4" t="s">
        <v>22</v>
      </c>
      <c r="BN20" s="10">
        <v>152</v>
      </c>
      <c r="BO20" s="10">
        <v>22</v>
      </c>
      <c r="BP20" s="10">
        <v>14</v>
      </c>
      <c r="BQ20" s="10">
        <v>30</v>
      </c>
      <c r="BR20" s="10">
        <v>85</v>
      </c>
      <c r="BS20" s="26">
        <v>65</v>
      </c>
      <c r="BT20" s="27">
        <v>22</v>
      </c>
      <c r="BU20" s="27">
        <v>0</v>
      </c>
      <c r="BV20" s="27">
        <v>0</v>
      </c>
      <c r="BW20" s="28">
        <v>42</v>
      </c>
      <c r="BX20" s="10">
        <v>87</v>
      </c>
      <c r="BY20" s="10">
        <v>0</v>
      </c>
      <c r="BZ20" s="10">
        <v>14</v>
      </c>
      <c r="CA20" s="10">
        <v>30</v>
      </c>
      <c r="CB20" s="10">
        <v>42</v>
      </c>
    </row>
    <row r="21" spans="1:80" x14ac:dyDescent="0.2">
      <c r="A21" s="4" t="s">
        <v>23</v>
      </c>
      <c r="B21" s="10">
        <f t="shared" si="1"/>
        <v>259</v>
      </c>
      <c r="C21" s="10">
        <f t="shared" si="2"/>
        <v>147</v>
      </c>
      <c r="D21" s="10">
        <f t="shared" si="3"/>
        <v>61</v>
      </c>
      <c r="E21" s="10">
        <f t="shared" si="4"/>
        <v>49</v>
      </c>
      <c r="F21" s="10">
        <f t="shared" si="5"/>
        <v>0</v>
      </c>
      <c r="G21" s="10">
        <f t="shared" si="6"/>
        <v>107</v>
      </c>
      <c r="H21" s="10">
        <f t="shared" si="7"/>
        <v>74</v>
      </c>
      <c r="I21" s="10">
        <f t="shared" si="8"/>
        <v>24</v>
      </c>
      <c r="J21" s="10">
        <f t="shared" si="9"/>
        <v>8</v>
      </c>
      <c r="K21" s="10">
        <f t="shared" si="10"/>
        <v>0</v>
      </c>
      <c r="L21" s="10">
        <f t="shared" si="11"/>
        <v>152</v>
      </c>
      <c r="M21" s="10">
        <f t="shared" si="12"/>
        <v>73</v>
      </c>
      <c r="N21" s="10">
        <f t="shared" si="13"/>
        <v>37</v>
      </c>
      <c r="O21" s="10">
        <f t="shared" si="14"/>
        <v>41</v>
      </c>
      <c r="P21" s="10">
        <f t="shared" si="15"/>
        <v>0</v>
      </c>
      <c r="Q21" s="4" t="s">
        <v>23</v>
      </c>
      <c r="R21" s="10">
        <v>137</v>
      </c>
      <c r="S21" s="10">
        <v>99</v>
      </c>
      <c r="T21" s="10">
        <v>35</v>
      </c>
      <c r="U21" s="10">
        <v>4</v>
      </c>
      <c r="V21" s="10">
        <v>0</v>
      </c>
      <c r="W21" s="26">
        <v>75</v>
      </c>
      <c r="X21" s="27">
        <v>61</v>
      </c>
      <c r="Y21" s="27">
        <v>12</v>
      </c>
      <c r="Z21" s="27">
        <v>2</v>
      </c>
      <c r="AA21" s="28">
        <v>0</v>
      </c>
      <c r="AB21" s="10">
        <v>63</v>
      </c>
      <c r="AC21" s="10">
        <v>38</v>
      </c>
      <c r="AD21" s="10">
        <v>23</v>
      </c>
      <c r="AE21" s="10">
        <v>2</v>
      </c>
      <c r="AF21" s="10">
        <v>0</v>
      </c>
      <c r="AG21" s="56" t="s">
        <v>23</v>
      </c>
      <c r="AH21" s="63">
        <v>34</v>
      </c>
      <c r="AI21" s="63">
        <v>26</v>
      </c>
      <c r="AJ21" s="63">
        <v>4</v>
      </c>
      <c r="AK21" s="63">
        <v>3</v>
      </c>
      <c r="AL21" s="63">
        <v>0</v>
      </c>
      <c r="AM21" s="64">
        <v>17</v>
      </c>
      <c r="AN21" s="65">
        <v>13</v>
      </c>
      <c r="AO21" s="65">
        <v>4</v>
      </c>
      <c r="AP21" s="65">
        <v>0</v>
      </c>
      <c r="AQ21" s="66">
        <v>0</v>
      </c>
      <c r="AR21" s="63">
        <v>16</v>
      </c>
      <c r="AS21" s="63">
        <v>13</v>
      </c>
      <c r="AT21" s="63">
        <v>0</v>
      </c>
      <c r="AU21" s="63">
        <v>3</v>
      </c>
      <c r="AV21" s="63">
        <v>0</v>
      </c>
      <c r="AW21" s="3" t="s">
        <v>607</v>
      </c>
      <c r="AX21" s="3">
        <v>21</v>
      </c>
      <c r="AY21" s="3">
        <v>0</v>
      </c>
      <c r="AZ21" s="3">
        <v>8</v>
      </c>
      <c r="BA21" s="3">
        <v>12</v>
      </c>
      <c r="BB21" s="3">
        <v>0</v>
      </c>
      <c r="BC21" s="100">
        <v>15</v>
      </c>
      <c r="BD21" s="101">
        <v>0</v>
      </c>
      <c r="BE21" s="101">
        <v>8</v>
      </c>
      <c r="BF21" s="101">
        <v>6</v>
      </c>
      <c r="BG21" s="102">
        <v>0</v>
      </c>
      <c r="BH21" s="3">
        <v>6</v>
      </c>
      <c r="BI21" s="3">
        <v>0</v>
      </c>
      <c r="BJ21" s="3">
        <v>0</v>
      </c>
      <c r="BK21" s="3">
        <v>6</v>
      </c>
      <c r="BL21" s="3">
        <v>0</v>
      </c>
      <c r="BM21" s="4" t="s">
        <v>23</v>
      </c>
      <c r="BN21" s="10">
        <v>67</v>
      </c>
      <c r="BO21" s="10">
        <v>22</v>
      </c>
      <c r="BP21" s="10">
        <v>14</v>
      </c>
      <c r="BQ21" s="10">
        <v>30</v>
      </c>
      <c r="BR21" s="10">
        <v>0</v>
      </c>
      <c r="BS21" s="26">
        <v>0</v>
      </c>
      <c r="BT21" s="27">
        <v>0</v>
      </c>
      <c r="BU21" s="27">
        <v>0</v>
      </c>
      <c r="BV21" s="27">
        <v>0</v>
      </c>
      <c r="BW21" s="28">
        <v>0</v>
      </c>
      <c r="BX21" s="10">
        <v>67</v>
      </c>
      <c r="BY21" s="10">
        <v>22</v>
      </c>
      <c r="BZ21" s="10">
        <v>14</v>
      </c>
      <c r="CA21" s="10">
        <v>30</v>
      </c>
      <c r="CB21" s="10">
        <v>0</v>
      </c>
    </row>
    <row r="22" spans="1:80" x14ac:dyDescent="0.2">
      <c r="A22" s="4" t="s">
        <v>24</v>
      </c>
      <c r="B22" s="13">
        <v>25.073354480570977</v>
      </c>
      <c r="C22" s="13">
        <v>23.737500000000001</v>
      </c>
      <c r="D22" s="13">
        <v>26.317233809001099</v>
      </c>
      <c r="E22" s="13">
        <v>27.474074074074075</v>
      </c>
      <c r="F22" s="13">
        <v>21.884057971014492</v>
      </c>
      <c r="G22" s="13">
        <v>25.554603854389722</v>
      </c>
      <c r="H22" s="13">
        <v>23.703904555314534</v>
      </c>
      <c r="I22" s="13">
        <v>26.526806526806528</v>
      </c>
      <c r="J22" s="13">
        <v>28.158602150537636</v>
      </c>
      <c r="K22" s="13">
        <v>20.725000000000001</v>
      </c>
      <c r="L22" s="13">
        <v>23.883556682361462</v>
      </c>
      <c r="M22" s="13">
        <v>23.756948733786288</v>
      </c>
      <c r="N22" s="13">
        <v>26.109375</v>
      </c>
      <c r="O22" s="13">
        <v>26.705298013245034</v>
      </c>
      <c r="P22" s="13">
        <v>22.52840909090909</v>
      </c>
      <c r="Q22" s="4" t="s">
        <v>24</v>
      </c>
      <c r="R22" s="4">
        <v>26.9</v>
      </c>
      <c r="S22" s="4">
        <v>29.5</v>
      </c>
      <c r="T22" s="4">
        <v>24.2</v>
      </c>
      <c r="U22" s="4">
        <v>27.9</v>
      </c>
      <c r="V22" s="4">
        <v>18.899999999999999</v>
      </c>
      <c r="W22" s="29">
        <v>26.5</v>
      </c>
      <c r="X22" s="16">
        <v>30.6</v>
      </c>
      <c r="Y22" s="16">
        <v>23.8</v>
      </c>
      <c r="Z22" s="16">
        <v>27.7</v>
      </c>
      <c r="AA22" s="30">
        <v>17.3</v>
      </c>
      <c r="AB22" s="4">
        <v>27.1</v>
      </c>
      <c r="AC22" s="4">
        <v>28.7</v>
      </c>
      <c r="AD22" s="4">
        <v>24.7</v>
      </c>
      <c r="AE22" s="4">
        <v>28.1</v>
      </c>
      <c r="AF22" s="4">
        <v>21.4</v>
      </c>
      <c r="AG22" s="90" t="s">
        <v>24</v>
      </c>
      <c r="AH22" s="90">
        <v>20.5</v>
      </c>
      <c r="AI22" s="90">
        <v>19.899999999999999</v>
      </c>
      <c r="AJ22" s="90">
        <v>23.3</v>
      </c>
      <c r="AK22" s="90">
        <v>21.9</v>
      </c>
      <c r="AL22" s="90">
        <v>19.399999999999999</v>
      </c>
      <c r="AM22" s="91">
        <v>19.2</v>
      </c>
      <c r="AN22" s="92">
        <v>18.5</v>
      </c>
      <c r="AO22" s="92">
        <v>23.2</v>
      </c>
      <c r="AP22" s="92">
        <v>18.600000000000001</v>
      </c>
      <c r="AQ22" s="93">
        <v>20</v>
      </c>
      <c r="AR22" s="90">
        <v>21.5</v>
      </c>
      <c r="AS22" s="90">
        <v>21</v>
      </c>
      <c r="AT22" s="90">
        <v>23.5</v>
      </c>
      <c r="AU22" s="90">
        <v>24.1</v>
      </c>
      <c r="AV22" s="90">
        <v>18.3</v>
      </c>
      <c r="AW22" s="103" t="s">
        <v>24</v>
      </c>
      <c r="AX22" s="103">
        <v>19.399999999999999</v>
      </c>
      <c r="AY22" s="103">
        <v>19</v>
      </c>
      <c r="AZ22" s="103">
        <v>19.100000000000001</v>
      </c>
      <c r="BA22" s="103">
        <v>27.5</v>
      </c>
      <c r="BB22" s="103">
        <v>14.1</v>
      </c>
      <c r="BC22" s="104">
        <v>19.399999999999999</v>
      </c>
      <c r="BD22" s="105">
        <v>18.600000000000001</v>
      </c>
      <c r="BE22" s="105">
        <v>21.2</v>
      </c>
      <c r="BF22" s="105">
        <v>28.8</v>
      </c>
      <c r="BG22" s="106">
        <v>12</v>
      </c>
      <c r="BH22" s="103">
        <v>19.3</v>
      </c>
      <c r="BI22" s="103">
        <v>19.3</v>
      </c>
      <c r="BJ22" s="103">
        <v>17.5</v>
      </c>
      <c r="BK22" s="103">
        <v>26</v>
      </c>
      <c r="BL22" s="103">
        <v>17.5</v>
      </c>
      <c r="BM22" s="4" t="s">
        <v>24</v>
      </c>
      <c r="BN22" s="4">
        <v>26.9</v>
      </c>
      <c r="BO22" s="4">
        <v>26</v>
      </c>
      <c r="BP22" s="4">
        <v>29.3</v>
      </c>
      <c r="BQ22" s="4">
        <v>27.9</v>
      </c>
      <c r="BR22" s="4">
        <v>26.3</v>
      </c>
      <c r="BS22" s="29">
        <v>28.1</v>
      </c>
      <c r="BT22" s="16">
        <v>27.3</v>
      </c>
      <c r="BU22" s="16">
        <v>30.1</v>
      </c>
      <c r="BV22" s="16">
        <v>28.8</v>
      </c>
      <c r="BW22" s="30">
        <v>27.5</v>
      </c>
      <c r="BX22" s="4">
        <v>26</v>
      </c>
      <c r="BY22" s="4">
        <v>24.9</v>
      </c>
      <c r="BZ22" s="4">
        <v>28.7</v>
      </c>
      <c r="CA22" s="4">
        <v>26.9</v>
      </c>
      <c r="CB22" s="4">
        <v>26</v>
      </c>
    </row>
    <row r="23" spans="1:80" x14ac:dyDescent="0.2">
      <c r="G23" s="29"/>
      <c r="H23" s="16"/>
      <c r="I23" s="16"/>
      <c r="J23" s="16"/>
      <c r="K23" s="30"/>
      <c r="W23" s="29"/>
      <c r="X23" s="16"/>
      <c r="Y23" s="16"/>
      <c r="Z23" s="16"/>
      <c r="AA23" s="30"/>
      <c r="AG23" s="90"/>
      <c r="AH23" s="90"/>
      <c r="AI23" s="90"/>
      <c r="AJ23" s="90"/>
      <c r="AK23" s="90"/>
      <c r="AL23" s="90"/>
      <c r="AM23" s="91"/>
      <c r="AN23" s="92"/>
      <c r="AO23" s="92"/>
      <c r="AP23" s="92"/>
      <c r="AQ23" s="93"/>
      <c r="AR23" s="90"/>
      <c r="AS23" s="90"/>
      <c r="AT23" s="90"/>
      <c r="AU23" s="90"/>
      <c r="AV23" s="90"/>
      <c r="AW23" s="103"/>
      <c r="AX23" s="103"/>
      <c r="AY23" s="103"/>
      <c r="AZ23" s="103"/>
      <c r="BA23" s="103"/>
      <c r="BB23" s="103"/>
      <c r="BC23" s="104"/>
      <c r="BD23" s="105"/>
      <c r="BE23" s="105"/>
      <c r="BF23" s="105"/>
      <c r="BG23" s="106"/>
      <c r="BH23" s="103"/>
      <c r="BI23" s="103"/>
      <c r="BJ23" s="103"/>
      <c r="BK23" s="103"/>
      <c r="BL23" s="103"/>
      <c r="BS23" s="29"/>
      <c r="BT23" s="16"/>
      <c r="BU23" s="16"/>
      <c r="BV23" s="16"/>
      <c r="BW23" s="30"/>
    </row>
    <row r="24" spans="1:80" x14ac:dyDescent="0.2">
      <c r="B24" s="4">
        <f>B5/2</f>
        <v>24935</v>
      </c>
      <c r="C24" s="4">
        <f t="shared" ref="C24:O24" si="16">C5/2</f>
        <v>14640.5</v>
      </c>
      <c r="D24" s="4">
        <f t="shared" si="16"/>
        <v>5895</v>
      </c>
      <c r="E24" s="4">
        <f t="shared" si="16"/>
        <v>2355</v>
      </c>
      <c r="F24" s="4">
        <f t="shared" ref="F24" si="17">F5/2</f>
        <v>2045</v>
      </c>
      <c r="G24" s="4">
        <f t="shared" si="16"/>
        <v>11778</v>
      </c>
      <c r="H24" s="4">
        <f t="shared" ref="H24" si="18">H5/2</f>
        <v>6776.5</v>
      </c>
      <c r="I24" s="4">
        <f t="shared" si="16"/>
        <v>2857</v>
      </c>
      <c r="J24" s="4">
        <f t="shared" si="16"/>
        <v>1160</v>
      </c>
      <c r="K24" s="4">
        <f t="shared" ref="K24:M24" si="19">K5/2</f>
        <v>984.5</v>
      </c>
      <c r="L24" s="4">
        <f t="shared" si="19"/>
        <v>13157.5</v>
      </c>
      <c r="M24" s="4">
        <f t="shared" si="19"/>
        <v>7863.5</v>
      </c>
      <c r="N24" s="4">
        <f t="shared" si="16"/>
        <v>3037.5</v>
      </c>
      <c r="O24" s="4">
        <f t="shared" si="16"/>
        <v>1195</v>
      </c>
      <c r="P24" s="4">
        <f t="shared" ref="P24" si="20">P5/2</f>
        <v>1061</v>
      </c>
      <c r="W24" s="29"/>
      <c r="X24" s="16"/>
      <c r="Y24" s="16"/>
      <c r="Z24" s="16"/>
      <c r="AA24" s="30"/>
      <c r="AG24" s="90"/>
      <c r="AH24" s="90"/>
      <c r="AI24" s="90"/>
      <c r="AJ24" s="90"/>
      <c r="AK24" s="90"/>
      <c r="AL24" s="90"/>
      <c r="AM24" s="91"/>
      <c r="AN24" s="92"/>
      <c r="AO24" s="92"/>
      <c r="AP24" s="92"/>
      <c r="AQ24" s="93"/>
      <c r="AR24" s="90"/>
      <c r="AS24" s="90"/>
      <c r="AT24" s="90"/>
      <c r="AU24" s="90"/>
      <c r="AV24" s="90"/>
      <c r="AW24" s="103"/>
      <c r="AX24" s="103"/>
      <c r="AY24" s="103"/>
      <c r="AZ24" s="103"/>
      <c r="BA24" s="103"/>
      <c r="BB24" s="103"/>
      <c r="BC24" s="104"/>
      <c r="BD24" s="105"/>
      <c r="BE24" s="105"/>
      <c r="BF24" s="105"/>
      <c r="BG24" s="106"/>
      <c r="BH24" s="103"/>
      <c r="BI24" s="103"/>
      <c r="BJ24" s="103"/>
      <c r="BK24" s="103"/>
      <c r="BL24" s="103"/>
      <c r="BS24" s="29"/>
      <c r="BT24" s="16"/>
      <c r="BU24" s="16"/>
      <c r="BV24" s="16"/>
      <c r="BW24" s="30"/>
    </row>
    <row r="25" spans="1:80" x14ac:dyDescent="0.2">
      <c r="B25" s="10">
        <f>SUM(B6:B10)</f>
        <v>24861</v>
      </c>
      <c r="C25" s="10">
        <f>SUM(C6:C9)</f>
        <v>12398</v>
      </c>
      <c r="D25" s="10">
        <f t="shared" ref="D25:O25" si="21">SUM(D6:D10)</f>
        <v>5655</v>
      </c>
      <c r="E25" s="10">
        <f t="shared" si="21"/>
        <v>2021</v>
      </c>
      <c r="F25" s="10">
        <f>SUM(F6:F9)</f>
        <v>1941</v>
      </c>
      <c r="G25" s="10">
        <f t="shared" si="21"/>
        <v>11519</v>
      </c>
      <c r="H25" s="10">
        <f>SUM(H6:H9)</f>
        <v>5752</v>
      </c>
      <c r="I25" s="10">
        <f t="shared" si="21"/>
        <v>2726</v>
      </c>
      <c r="J25" s="10">
        <f t="shared" si="21"/>
        <v>925</v>
      </c>
      <c r="K25" s="10">
        <f>SUM(K6:K9)</f>
        <v>970</v>
      </c>
      <c r="L25" s="10">
        <f>SUM(L6:L9)</f>
        <v>11013</v>
      </c>
      <c r="M25" s="10">
        <f>SUM(M6:M9)</f>
        <v>6647</v>
      </c>
      <c r="N25" s="10">
        <f t="shared" si="21"/>
        <v>2931</v>
      </c>
      <c r="O25" s="10">
        <f t="shared" si="21"/>
        <v>1092</v>
      </c>
      <c r="P25" s="10">
        <f>SUM(P6:P9)</f>
        <v>972</v>
      </c>
      <c r="W25" s="29"/>
      <c r="X25" s="16"/>
      <c r="Y25" s="16"/>
      <c r="Z25" s="16"/>
      <c r="AA25" s="30"/>
      <c r="AG25" s="90"/>
      <c r="AH25" s="90"/>
      <c r="AI25" s="90"/>
      <c r="AJ25" s="90"/>
      <c r="AK25" s="90"/>
      <c r="AL25" s="90"/>
      <c r="AM25" s="91"/>
      <c r="AN25" s="92"/>
      <c r="AO25" s="92"/>
      <c r="AP25" s="92"/>
      <c r="AQ25" s="93"/>
      <c r="AR25" s="90"/>
      <c r="AS25" s="90"/>
      <c r="AT25" s="90"/>
      <c r="AU25" s="90"/>
      <c r="AV25" s="90"/>
      <c r="AW25" s="103"/>
      <c r="AX25" s="103"/>
      <c r="AY25" s="103"/>
      <c r="AZ25" s="103"/>
      <c r="BA25" s="103"/>
      <c r="BB25" s="103"/>
      <c r="BC25" s="104"/>
      <c r="BD25" s="105"/>
      <c r="BE25" s="105"/>
      <c r="BF25" s="105"/>
      <c r="BG25" s="106"/>
      <c r="BH25" s="103"/>
      <c r="BI25" s="103"/>
      <c r="BJ25" s="103"/>
      <c r="BK25" s="103"/>
      <c r="BL25" s="103"/>
      <c r="BS25" s="29"/>
      <c r="BT25" s="16"/>
      <c r="BU25" s="16"/>
      <c r="BV25" s="16"/>
      <c r="BW25" s="30"/>
    </row>
    <row r="26" spans="1:80" x14ac:dyDescent="0.2">
      <c r="B26" s="10">
        <f>B24-B25</f>
        <v>74</v>
      </c>
      <c r="C26" s="10">
        <f t="shared" ref="C26:P26" si="22">C24-C25</f>
        <v>2242.5</v>
      </c>
      <c r="D26" s="10">
        <f t="shared" si="22"/>
        <v>240</v>
      </c>
      <c r="E26" s="10">
        <f t="shared" si="22"/>
        <v>334</v>
      </c>
      <c r="F26" s="10">
        <f t="shared" si="22"/>
        <v>104</v>
      </c>
      <c r="G26" s="10">
        <f t="shared" si="22"/>
        <v>259</v>
      </c>
      <c r="H26" s="10">
        <f t="shared" si="22"/>
        <v>1024.5</v>
      </c>
      <c r="I26" s="10">
        <f t="shared" si="22"/>
        <v>131</v>
      </c>
      <c r="J26" s="10">
        <f t="shared" si="22"/>
        <v>235</v>
      </c>
      <c r="K26" s="10">
        <f t="shared" si="22"/>
        <v>14.5</v>
      </c>
      <c r="L26" s="10">
        <f t="shared" si="22"/>
        <v>2144.5</v>
      </c>
      <c r="M26" s="10">
        <f t="shared" si="22"/>
        <v>1216.5</v>
      </c>
      <c r="N26" s="10">
        <f t="shared" si="22"/>
        <v>106.5</v>
      </c>
      <c r="O26" s="10">
        <f t="shared" si="22"/>
        <v>103</v>
      </c>
      <c r="P26" s="10">
        <f t="shared" si="22"/>
        <v>89</v>
      </c>
      <c r="W26" s="29"/>
      <c r="X26" s="16"/>
      <c r="Y26" s="16"/>
      <c r="Z26" s="16"/>
      <c r="AA26" s="30"/>
      <c r="AG26" s="90"/>
      <c r="AH26" s="90"/>
      <c r="AI26" s="90"/>
      <c r="AJ26" s="90"/>
      <c r="AK26" s="90"/>
      <c r="AL26" s="90"/>
      <c r="AM26" s="91"/>
      <c r="AN26" s="92"/>
      <c r="AO26" s="92"/>
      <c r="AP26" s="92"/>
      <c r="AQ26" s="93"/>
      <c r="AR26" s="90"/>
      <c r="AS26" s="90"/>
      <c r="AT26" s="90"/>
      <c r="AU26" s="90"/>
      <c r="AV26" s="90"/>
      <c r="AW26" s="103"/>
      <c r="AX26" s="103"/>
      <c r="AY26" s="103"/>
      <c r="AZ26" s="103"/>
      <c r="BA26" s="103"/>
      <c r="BB26" s="103"/>
      <c r="BC26" s="104"/>
      <c r="BD26" s="105"/>
      <c r="BE26" s="105"/>
      <c r="BF26" s="105"/>
      <c r="BG26" s="106"/>
      <c r="BH26" s="103"/>
      <c r="BI26" s="103"/>
      <c r="BJ26" s="103"/>
      <c r="BK26" s="103"/>
      <c r="BL26" s="103"/>
      <c r="BS26" s="29"/>
      <c r="BT26" s="16"/>
      <c r="BU26" s="16"/>
      <c r="BV26" s="16"/>
      <c r="BW26" s="30"/>
    </row>
    <row r="27" spans="1:80" x14ac:dyDescent="0.2">
      <c r="B27" s="4">
        <f>B26/B11</f>
        <v>1.4670896114195083E-2</v>
      </c>
      <c r="C27" s="4">
        <f>C26/C12</f>
        <v>0.74750000000000005</v>
      </c>
      <c r="D27" s="4">
        <f t="shared" ref="D27:O27" si="23">D26/D11</f>
        <v>0.26344676180021953</v>
      </c>
      <c r="E27" s="4">
        <f t="shared" si="23"/>
        <v>0.49481481481481482</v>
      </c>
      <c r="F27" s="4">
        <f>F26/F12</f>
        <v>0.37681159420289856</v>
      </c>
      <c r="G27" s="4">
        <f t="shared" si="23"/>
        <v>0.11092077087794433</v>
      </c>
      <c r="H27" s="4">
        <f>H26/H12</f>
        <v>0.74078091106290678</v>
      </c>
      <c r="I27" s="4">
        <f t="shared" si="23"/>
        <v>0.30536130536130535</v>
      </c>
      <c r="J27" s="4">
        <f t="shared" si="23"/>
        <v>0.63172043010752688</v>
      </c>
      <c r="K27" s="4">
        <f>K26/K12</f>
        <v>0.14499999999999999</v>
      </c>
      <c r="L27" s="4">
        <f>L26/L12</f>
        <v>0.77671133647229262</v>
      </c>
      <c r="M27" s="4">
        <f>M26/M12</f>
        <v>0.75138974675725756</v>
      </c>
      <c r="N27" s="4">
        <f t="shared" si="23"/>
        <v>0.22187499999999999</v>
      </c>
      <c r="O27" s="4">
        <f t="shared" si="23"/>
        <v>0.34105960264900664</v>
      </c>
      <c r="P27" s="4">
        <f>P26/P12</f>
        <v>0.50568181818181823</v>
      </c>
      <c r="W27" s="29"/>
      <c r="X27" s="16"/>
      <c r="Y27" s="16"/>
      <c r="Z27" s="16"/>
      <c r="AA27" s="30"/>
      <c r="AG27" s="90"/>
      <c r="AH27" s="90"/>
      <c r="AI27" s="90"/>
      <c r="AJ27" s="90"/>
      <c r="AK27" s="90"/>
      <c r="AL27" s="90"/>
      <c r="AM27" s="91"/>
      <c r="AN27" s="92"/>
      <c r="AO27" s="92"/>
      <c r="AP27" s="92"/>
      <c r="AQ27" s="93"/>
      <c r="AR27" s="90"/>
      <c r="AS27" s="90"/>
      <c r="AT27" s="90"/>
      <c r="AU27" s="90"/>
      <c r="AV27" s="90"/>
      <c r="AW27" s="103"/>
      <c r="AX27" s="103"/>
      <c r="AY27" s="103"/>
      <c r="AZ27" s="103"/>
      <c r="BA27" s="103"/>
      <c r="BB27" s="103"/>
      <c r="BC27" s="104"/>
      <c r="BD27" s="105"/>
      <c r="BE27" s="105"/>
      <c r="BF27" s="105"/>
      <c r="BG27" s="106"/>
      <c r="BH27" s="103"/>
      <c r="BI27" s="103"/>
      <c r="BJ27" s="103"/>
      <c r="BK27" s="103"/>
      <c r="BL27" s="103"/>
      <c r="BS27" s="29"/>
      <c r="BT27" s="16"/>
      <c r="BU27" s="16"/>
      <c r="BV27" s="16"/>
      <c r="BW27" s="30"/>
    </row>
    <row r="28" spans="1:80" x14ac:dyDescent="0.2">
      <c r="B28" s="4">
        <f>B27*5</f>
        <v>7.3354480570975419E-2</v>
      </c>
      <c r="C28" s="4">
        <f t="shared" ref="C28:P28" si="24">C27*5</f>
        <v>3.7375000000000003</v>
      </c>
      <c r="D28" s="4">
        <f t="shared" si="24"/>
        <v>1.3172338090010975</v>
      </c>
      <c r="E28" s="4">
        <f t="shared" si="24"/>
        <v>2.4740740740740739</v>
      </c>
      <c r="F28" s="4">
        <f t="shared" si="24"/>
        <v>1.8840579710144927</v>
      </c>
      <c r="G28" s="4">
        <f t="shared" si="24"/>
        <v>0.5546038543897216</v>
      </c>
      <c r="H28" s="4">
        <f t="shared" si="24"/>
        <v>3.703904555314534</v>
      </c>
      <c r="I28" s="4">
        <f t="shared" si="24"/>
        <v>1.5268065268065267</v>
      </c>
      <c r="J28" s="4">
        <f t="shared" si="24"/>
        <v>3.1586021505376345</v>
      </c>
      <c r="K28" s="4">
        <f t="shared" si="24"/>
        <v>0.72499999999999998</v>
      </c>
      <c r="L28" s="4">
        <f t="shared" si="24"/>
        <v>3.8835566823614629</v>
      </c>
      <c r="M28" s="4">
        <f t="shared" si="24"/>
        <v>3.7569487337862877</v>
      </c>
      <c r="N28" s="4">
        <f t="shared" si="24"/>
        <v>1.109375</v>
      </c>
      <c r="O28" s="4">
        <f t="shared" si="24"/>
        <v>1.7052980132450333</v>
      </c>
      <c r="P28" s="4">
        <f t="shared" si="24"/>
        <v>2.5284090909090913</v>
      </c>
      <c r="W28" s="29"/>
      <c r="X28" s="16"/>
      <c r="Y28" s="16"/>
      <c r="Z28" s="16"/>
      <c r="AA28" s="30"/>
      <c r="AG28" s="90"/>
      <c r="AH28" s="90"/>
      <c r="AI28" s="90"/>
      <c r="AJ28" s="90"/>
      <c r="AK28" s="90"/>
      <c r="AL28" s="90"/>
      <c r="AM28" s="91"/>
      <c r="AN28" s="92"/>
      <c r="AO28" s="92"/>
      <c r="AP28" s="92"/>
      <c r="AQ28" s="93"/>
      <c r="AR28" s="90"/>
      <c r="AS28" s="90"/>
      <c r="AT28" s="90"/>
      <c r="AU28" s="90"/>
      <c r="AV28" s="90"/>
      <c r="AW28" s="103"/>
      <c r="AX28" s="103"/>
      <c r="AY28" s="103"/>
      <c r="AZ28" s="103"/>
      <c r="BA28" s="103"/>
      <c r="BB28" s="103"/>
      <c r="BC28" s="104"/>
      <c r="BD28" s="105"/>
      <c r="BE28" s="105"/>
      <c r="BF28" s="105"/>
      <c r="BG28" s="106"/>
      <c r="BH28" s="103"/>
      <c r="BI28" s="103"/>
      <c r="BJ28" s="103"/>
      <c r="BK28" s="103"/>
      <c r="BL28" s="103"/>
      <c r="BS28" s="29"/>
      <c r="BT28" s="16"/>
      <c r="BU28" s="16"/>
      <c r="BV28" s="16"/>
      <c r="BW28" s="30"/>
    </row>
    <row r="29" spans="1:80" x14ac:dyDescent="0.2">
      <c r="B29" s="4">
        <f>B28+25</f>
        <v>25.073354480570977</v>
      </c>
      <c r="C29" s="4">
        <f>C28+20</f>
        <v>23.737500000000001</v>
      </c>
      <c r="D29" s="4">
        <f t="shared" ref="D29:O29" si="25">D28+25</f>
        <v>26.317233809001099</v>
      </c>
      <c r="E29" s="4">
        <f t="shared" si="25"/>
        <v>27.474074074074075</v>
      </c>
      <c r="F29" s="4">
        <f>F28+20</f>
        <v>21.884057971014492</v>
      </c>
      <c r="G29" s="4">
        <f t="shared" si="25"/>
        <v>25.554603854389722</v>
      </c>
      <c r="H29" s="4">
        <f>H28+20</f>
        <v>23.703904555314534</v>
      </c>
      <c r="I29" s="4">
        <f t="shared" si="25"/>
        <v>26.526806526806528</v>
      </c>
      <c r="J29" s="4">
        <f t="shared" si="25"/>
        <v>28.158602150537636</v>
      </c>
      <c r="K29" s="4">
        <f>K28+20</f>
        <v>20.725000000000001</v>
      </c>
      <c r="L29" s="4">
        <f>L28+20</f>
        <v>23.883556682361462</v>
      </c>
      <c r="M29" s="4">
        <f>M28+20</f>
        <v>23.756948733786288</v>
      </c>
      <c r="N29" s="4">
        <f t="shared" si="25"/>
        <v>26.109375</v>
      </c>
      <c r="O29" s="4">
        <f t="shared" si="25"/>
        <v>26.705298013245034</v>
      </c>
      <c r="P29" s="4">
        <f>P28+20</f>
        <v>22.52840909090909</v>
      </c>
      <c r="W29" s="29"/>
      <c r="X29" s="16"/>
      <c r="Y29" s="16"/>
      <c r="Z29" s="16"/>
      <c r="AA29" s="30"/>
      <c r="AG29" s="90"/>
      <c r="AH29" s="90"/>
      <c r="AI29" s="90"/>
      <c r="AJ29" s="90"/>
      <c r="AK29" s="90"/>
      <c r="AL29" s="90"/>
      <c r="AM29" s="91"/>
      <c r="AN29" s="92"/>
      <c r="AO29" s="92"/>
      <c r="AP29" s="92"/>
      <c r="AQ29" s="93"/>
      <c r="AR29" s="90"/>
      <c r="AS29" s="90"/>
      <c r="AT29" s="90"/>
      <c r="AU29" s="90"/>
      <c r="AV29" s="90"/>
      <c r="AW29" s="103"/>
      <c r="AX29" s="103"/>
      <c r="AY29" s="103"/>
      <c r="AZ29" s="103"/>
      <c r="BA29" s="103"/>
      <c r="BB29" s="103"/>
      <c r="BC29" s="104"/>
      <c r="BD29" s="105"/>
      <c r="BE29" s="105"/>
      <c r="BF29" s="105"/>
      <c r="BG29" s="106"/>
      <c r="BH29" s="103"/>
      <c r="BI29" s="103"/>
      <c r="BJ29" s="103"/>
      <c r="BK29" s="103"/>
      <c r="BL29" s="103"/>
      <c r="BS29" s="29"/>
      <c r="BT29" s="16"/>
      <c r="BU29" s="16"/>
      <c r="BV29" s="16"/>
      <c r="BW29" s="30"/>
    </row>
    <row r="30" spans="1:80" x14ac:dyDescent="0.2">
      <c r="A30" s="4" t="s">
        <v>914</v>
      </c>
      <c r="G30" s="29"/>
      <c r="H30" s="16"/>
      <c r="I30" s="16"/>
      <c r="J30" s="16"/>
      <c r="K30" s="30"/>
      <c r="W30" s="29"/>
      <c r="X30" s="16"/>
      <c r="Y30" s="16"/>
      <c r="Z30" s="16"/>
      <c r="AA30" s="30"/>
      <c r="AG30" s="90"/>
      <c r="AH30" s="90"/>
      <c r="AI30" s="90"/>
      <c r="AJ30" s="90"/>
      <c r="AK30" s="90"/>
      <c r="AL30" s="90"/>
      <c r="AM30" s="91"/>
      <c r="AN30" s="92"/>
      <c r="AO30" s="92"/>
      <c r="AP30" s="92"/>
      <c r="AQ30" s="93"/>
      <c r="AR30" s="90"/>
      <c r="AS30" s="90"/>
      <c r="AT30" s="90"/>
      <c r="AU30" s="90"/>
      <c r="AV30" s="90"/>
      <c r="AW30" s="103"/>
      <c r="AX30" s="103"/>
      <c r="AY30" s="103"/>
      <c r="AZ30" s="103"/>
      <c r="BA30" s="103"/>
      <c r="BB30" s="103"/>
      <c r="BC30" s="104"/>
      <c r="BD30" s="105"/>
      <c r="BE30" s="105"/>
      <c r="BF30" s="105"/>
      <c r="BG30" s="106"/>
      <c r="BH30" s="103"/>
      <c r="BI30" s="103"/>
      <c r="BJ30" s="103"/>
      <c r="BK30" s="103"/>
      <c r="BL30" s="103"/>
      <c r="BS30" s="29"/>
      <c r="BT30" s="16"/>
      <c r="BU30" s="16"/>
      <c r="BV30" s="16"/>
      <c r="BW30" s="30"/>
    </row>
    <row r="31" spans="1:80" x14ac:dyDescent="0.2">
      <c r="A31" s="275" t="s">
        <v>0</v>
      </c>
      <c r="B31" s="276" t="s">
        <v>1</v>
      </c>
      <c r="C31" s="276" t="s">
        <v>4</v>
      </c>
      <c r="D31" s="276" t="s">
        <v>5</v>
      </c>
      <c r="E31" s="276" t="s">
        <v>6</v>
      </c>
      <c r="F31" s="276" t="s">
        <v>7</v>
      </c>
      <c r="G31" s="16"/>
      <c r="H31" s="16"/>
      <c r="I31" s="16"/>
      <c r="J31" s="16"/>
      <c r="K31" s="30"/>
      <c r="W31" s="29"/>
      <c r="X31" s="16"/>
      <c r="Y31" s="16"/>
      <c r="Z31" s="16"/>
      <c r="AA31" s="30"/>
      <c r="AG31" s="90"/>
      <c r="AH31" s="90"/>
      <c r="AI31" s="90"/>
      <c r="AJ31" s="90"/>
      <c r="AK31" s="90"/>
      <c r="AL31" s="90"/>
      <c r="AM31" s="91"/>
      <c r="AN31" s="92"/>
      <c r="AO31" s="92"/>
      <c r="AP31" s="92"/>
      <c r="AQ31" s="93"/>
      <c r="AR31" s="90"/>
      <c r="AS31" s="90"/>
      <c r="AT31" s="90"/>
      <c r="AU31" s="90"/>
      <c r="AV31" s="90"/>
      <c r="AW31" s="103"/>
      <c r="AX31" s="103"/>
      <c r="AY31" s="103"/>
      <c r="AZ31" s="103"/>
      <c r="BA31" s="103"/>
      <c r="BB31" s="103"/>
      <c r="BC31" s="104"/>
      <c r="BD31" s="105"/>
      <c r="BE31" s="105"/>
      <c r="BF31" s="105"/>
      <c r="BG31" s="106"/>
      <c r="BH31" s="103"/>
      <c r="BI31" s="103"/>
      <c r="BJ31" s="103"/>
      <c r="BK31" s="103"/>
      <c r="BL31" s="103"/>
      <c r="BS31" s="29"/>
      <c r="BT31" s="16"/>
      <c r="BU31" s="16"/>
      <c r="BV31" s="16"/>
      <c r="BW31" s="30"/>
    </row>
    <row r="32" spans="1:80" x14ac:dyDescent="0.2">
      <c r="A32" s="4" t="s">
        <v>915</v>
      </c>
      <c r="B32" s="13">
        <v>25.073354480570977</v>
      </c>
      <c r="C32" s="13">
        <v>23.737500000000001</v>
      </c>
      <c r="D32" s="13">
        <v>26.317233809001099</v>
      </c>
      <c r="E32" s="13">
        <v>27.474074074074075</v>
      </c>
      <c r="F32" s="274">
        <v>21.884057971014492</v>
      </c>
      <c r="G32" s="16"/>
      <c r="H32" s="16"/>
      <c r="I32" s="16"/>
      <c r="J32" s="16"/>
      <c r="K32" s="30"/>
      <c r="W32" s="29"/>
      <c r="X32" s="16"/>
      <c r="Y32" s="16"/>
      <c r="Z32" s="16"/>
      <c r="AA32" s="30"/>
      <c r="AG32" s="90"/>
      <c r="AH32" s="90"/>
      <c r="AI32" s="90"/>
      <c r="AJ32" s="90"/>
      <c r="AK32" s="90"/>
      <c r="AL32" s="90"/>
      <c r="AM32" s="91"/>
      <c r="AN32" s="92"/>
      <c r="AO32" s="92"/>
      <c r="AP32" s="92"/>
      <c r="AQ32" s="93"/>
      <c r="AR32" s="90"/>
      <c r="AS32" s="90"/>
      <c r="AT32" s="90"/>
      <c r="AU32" s="90"/>
      <c r="AV32" s="90"/>
      <c r="AW32" s="103"/>
      <c r="AX32" s="103"/>
      <c r="AY32" s="103"/>
      <c r="AZ32" s="103"/>
      <c r="BA32" s="103"/>
      <c r="BB32" s="103"/>
      <c r="BC32" s="104"/>
      <c r="BD32" s="105"/>
      <c r="BE32" s="105"/>
      <c r="BF32" s="105"/>
      <c r="BG32" s="106"/>
      <c r="BH32" s="103"/>
      <c r="BI32" s="103"/>
      <c r="BJ32" s="103"/>
      <c r="BK32" s="103"/>
      <c r="BL32" s="103"/>
      <c r="BS32" s="29"/>
      <c r="BT32" s="16"/>
      <c r="BU32" s="16"/>
      <c r="BV32" s="16"/>
      <c r="BW32" s="30"/>
    </row>
    <row r="33" spans="1:80" x14ac:dyDescent="0.2">
      <c r="A33" s="4" t="s">
        <v>859</v>
      </c>
      <c r="B33" s="13">
        <v>25.554603854389722</v>
      </c>
      <c r="C33" s="13">
        <v>23.703904555314534</v>
      </c>
      <c r="D33" s="13">
        <v>26.526806526806528</v>
      </c>
      <c r="E33" s="13">
        <v>28.158602150537636</v>
      </c>
      <c r="F33" s="37">
        <v>20.725000000000001</v>
      </c>
      <c r="G33" s="16"/>
      <c r="H33" s="16"/>
      <c r="I33" s="16"/>
      <c r="J33" s="16"/>
      <c r="K33" s="30"/>
      <c r="W33" s="29"/>
      <c r="X33" s="16"/>
      <c r="Y33" s="16"/>
      <c r="Z33" s="16"/>
      <c r="AA33" s="30"/>
      <c r="AG33" s="90"/>
      <c r="AH33" s="90"/>
      <c r="AI33" s="90"/>
      <c r="AJ33" s="90"/>
      <c r="AK33" s="90"/>
      <c r="AL33" s="90"/>
      <c r="AM33" s="91"/>
      <c r="AN33" s="92"/>
      <c r="AO33" s="92"/>
      <c r="AP33" s="92"/>
      <c r="AQ33" s="93"/>
      <c r="AR33" s="90"/>
      <c r="AS33" s="90"/>
      <c r="AT33" s="90"/>
      <c r="AU33" s="90"/>
      <c r="AV33" s="90"/>
      <c r="AW33" s="103"/>
      <c r="AX33" s="103"/>
      <c r="AY33" s="103"/>
      <c r="AZ33" s="103"/>
      <c r="BA33" s="103"/>
      <c r="BB33" s="103"/>
      <c r="BC33" s="104"/>
      <c r="BD33" s="105"/>
      <c r="BE33" s="105"/>
      <c r="BF33" s="105"/>
      <c r="BG33" s="106"/>
      <c r="BH33" s="103"/>
      <c r="BI33" s="103"/>
      <c r="BJ33" s="103"/>
      <c r="BK33" s="103"/>
      <c r="BL33" s="103"/>
      <c r="BS33" s="29"/>
      <c r="BT33" s="16"/>
      <c r="BU33" s="16"/>
      <c r="BV33" s="16"/>
      <c r="BW33" s="30"/>
    </row>
    <row r="34" spans="1:80" x14ac:dyDescent="0.2">
      <c r="A34" s="4" t="s">
        <v>860</v>
      </c>
      <c r="B34" s="13">
        <v>23.883556682361462</v>
      </c>
      <c r="C34" s="13">
        <v>23.756948733786288</v>
      </c>
      <c r="D34" s="13">
        <v>26.109375</v>
      </c>
      <c r="E34" s="13">
        <v>26.705298013245034</v>
      </c>
      <c r="F34" s="43">
        <v>22.52840909090909</v>
      </c>
      <c r="G34" s="16"/>
      <c r="H34" s="16"/>
      <c r="I34" s="16"/>
      <c r="J34" s="16"/>
      <c r="K34" s="30"/>
      <c r="W34" s="29"/>
      <c r="X34" s="16"/>
      <c r="Y34" s="16"/>
      <c r="Z34" s="16"/>
      <c r="AA34" s="30"/>
      <c r="AG34" s="90"/>
      <c r="AH34" s="90"/>
      <c r="AI34" s="90"/>
      <c r="AJ34" s="90"/>
      <c r="AK34" s="90"/>
      <c r="AL34" s="90"/>
      <c r="AM34" s="91"/>
      <c r="AN34" s="92"/>
      <c r="AO34" s="92"/>
      <c r="AP34" s="92"/>
      <c r="AQ34" s="93"/>
      <c r="AR34" s="90"/>
      <c r="AS34" s="90"/>
      <c r="AT34" s="90"/>
      <c r="AU34" s="90"/>
      <c r="AV34" s="90"/>
      <c r="AW34" s="103"/>
      <c r="AX34" s="103"/>
      <c r="AY34" s="103"/>
      <c r="AZ34" s="103"/>
      <c r="BA34" s="103"/>
      <c r="BB34" s="103"/>
      <c r="BC34" s="104"/>
      <c r="BD34" s="105"/>
      <c r="BE34" s="105"/>
      <c r="BF34" s="105"/>
      <c r="BG34" s="106"/>
      <c r="BH34" s="103"/>
      <c r="BI34" s="103"/>
      <c r="BJ34" s="103"/>
      <c r="BK34" s="103"/>
      <c r="BL34" s="103"/>
      <c r="BS34" s="29"/>
      <c r="BT34" s="16"/>
      <c r="BU34" s="16"/>
      <c r="BV34" s="16"/>
      <c r="BW34" s="30"/>
    </row>
    <row r="35" spans="1:80" x14ac:dyDescent="0.2">
      <c r="A35" s="9" t="s">
        <v>736</v>
      </c>
      <c r="B35" s="9"/>
      <c r="C35" s="9"/>
      <c r="D35" s="9"/>
      <c r="E35" s="9"/>
      <c r="F35" s="9"/>
      <c r="G35" s="16"/>
      <c r="H35" s="16"/>
      <c r="I35" s="16"/>
      <c r="J35" s="16"/>
      <c r="K35" s="30"/>
      <c r="W35" s="29"/>
      <c r="X35" s="16"/>
      <c r="Y35" s="16"/>
      <c r="Z35" s="16"/>
      <c r="AA35" s="30"/>
      <c r="AG35" s="90"/>
      <c r="AH35" s="90"/>
      <c r="AI35" s="90"/>
      <c r="AJ35" s="90"/>
      <c r="AK35" s="90"/>
      <c r="AL35" s="90"/>
      <c r="AM35" s="91"/>
      <c r="AN35" s="92"/>
      <c r="AO35" s="92"/>
      <c r="AP35" s="92"/>
      <c r="AQ35" s="93"/>
      <c r="AR35" s="90"/>
      <c r="AS35" s="90"/>
      <c r="AT35" s="90"/>
      <c r="AU35" s="90"/>
      <c r="AV35" s="90"/>
      <c r="AW35" s="103"/>
      <c r="AX35" s="103"/>
      <c r="AY35" s="103"/>
      <c r="AZ35" s="103"/>
      <c r="BA35" s="103"/>
      <c r="BB35" s="103"/>
      <c r="BC35" s="104"/>
      <c r="BD35" s="105"/>
      <c r="BE35" s="105"/>
      <c r="BF35" s="105"/>
      <c r="BG35" s="106"/>
      <c r="BH35" s="103"/>
      <c r="BI35" s="103"/>
      <c r="BJ35" s="103"/>
      <c r="BK35" s="103"/>
      <c r="BL35" s="103"/>
      <c r="BS35" s="29"/>
      <c r="BT35" s="16"/>
      <c r="BU35" s="16"/>
      <c r="BV35" s="16"/>
      <c r="BW35" s="30"/>
    </row>
    <row r="36" spans="1:80" x14ac:dyDescent="0.2">
      <c r="G36" s="29"/>
      <c r="H36" s="16"/>
      <c r="I36" s="16"/>
      <c r="J36" s="16"/>
      <c r="K36" s="30"/>
      <c r="W36" s="29"/>
      <c r="X36" s="16"/>
      <c r="Y36" s="16"/>
      <c r="Z36" s="16"/>
      <c r="AA36" s="30"/>
      <c r="AG36" s="90"/>
      <c r="AH36" s="90"/>
      <c r="AI36" s="90"/>
      <c r="AJ36" s="90"/>
      <c r="AK36" s="90"/>
      <c r="AL36" s="90"/>
      <c r="AM36" s="91"/>
      <c r="AN36" s="92"/>
      <c r="AO36" s="92"/>
      <c r="AP36" s="92"/>
      <c r="AQ36" s="93"/>
      <c r="AR36" s="90"/>
      <c r="AS36" s="90"/>
      <c r="AT36" s="90"/>
      <c r="AU36" s="90"/>
      <c r="AV36" s="90"/>
      <c r="AW36" s="103"/>
      <c r="AX36" s="103"/>
      <c r="AY36" s="103"/>
      <c r="AZ36" s="103"/>
      <c r="BA36" s="103"/>
      <c r="BB36" s="103"/>
      <c r="BC36" s="104"/>
      <c r="BD36" s="105"/>
      <c r="BE36" s="105"/>
      <c r="BF36" s="105"/>
      <c r="BG36" s="106"/>
      <c r="BH36" s="103"/>
      <c r="BI36" s="103"/>
      <c r="BJ36" s="103"/>
      <c r="BK36" s="103"/>
      <c r="BL36" s="103"/>
      <c r="BS36" s="29"/>
      <c r="BT36" s="16"/>
      <c r="BU36" s="16"/>
      <c r="BV36" s="16"/>
      <c r="BW36" s="30"/>
    </row>
    <row r="37" spans="1:80" x14ac:dyDescent="0.2">
      <c r="G37" s="29"/>
      <c r="H37" s="16"/>
      <c r="I37" s="16"/>
      <c r="J37" s="16"/>
      <c r="K37" s="30"/>
      <c r="W37" s="29"/>
      <c r="X37" s="16"/>
      <c r="Y37" s="16"/>
      <c r="Z37" s="16"/>
      <c r="AA37" s="30"/>
      <c r="AG37" s="90"/>
      <c r="AH37" s="90"/>
      <c r="AI37" s="90"/>
      <c r="AJ37" s="90"/>
      <c r="AK37" s="90"/>
      <c r="AL37" s="90"/>
      <c r="AM37" s="91"/>
      <c r="AN37" s="92"/>
      <c r="AO37" s="92"/>
      <c r="AP37" s="92"/>
      <c r="AQ37" s="93"/>
      <c r="AR37" s="90"/>
      <c r="AS37" s="90"/>
      <c r="AT37" s="90"/>
      <c r="AU37" s="90"/>
      <c r="AV37" s="90"/>
      <c r="AW37" s="103"/>
      <c r="AX37" s="103"/>
      <c r="AY37" s="103"/>
      <c r="AZ37" s="103"/>
      <c r="BA37" s="103"/>
      <c r="BB37" s="103"/>
      <c r="BC37" s="104"/>
      <c r="BD37" s="105"/>
      <c r="BE37" s="105"/>
      <c r="BF37" s="105"/>
      <c r="BG37" s="106"/>
      <c r="BH37" s="103"/>
      <c r="BI37" s="103"/>
      <c r="BJ37" s="103"/>
      <c r="BK37" s="103"/>
      <c r="BL37" s="103"/>
      <c r="BS37" s="29"/>
      <c r="BT37" s="16"/>
      <c r="BU37" s="16"/>
      <c r="BV37" s="16"/>
      <c r="BW37" s="30"/>
    </row>
    <row r="38" spans="1:80" x14ac:dyDescent="0.2">
      <c r="G38" s="29"/>
      <c r="H38" s="16"/>
      <c r="I38" s="16"/>
      <c r="J38" s="16"/>
      <c r="K38" s="30"/>
      <c r="W38" s="29"/>
      <c r="X38" s="16"/>
      <c r="Y38" s="16"/>
      <c r="Z38" s="16"/>
      <c r="AA38" s="30"/>
      <c r="AG38" s="90"/>
      <c r="AH38" s="90"/>
      <c r="AI38" s="90"/>
      <c r="AJ38" s="90"/>
      <c r="AK38" s="90"/>
      <c r="AL38" s="90"/>
      <c r="AM38" s="91"/>
      <c r="AN38" s="92"/>
      <c r="AO38" s="92"/>
      <c r="AP38" s="92"/>
      <c r="AQ38" s="93"/>
      <c r="AR38" s="90"/>
      <c r="AS38" s="90"/>
      <c r="AT38" s="90"/>
      <c r="AU38" s="90"/>
      <c r="AV38" s="90"/>
      <c r="AW38" s="103"/>
      <c r="AX38" s="103"/>
      <c r="AY38" s="103"/>
      <c r="AZ38" s="103"/>
      <c r="BA38" s="103"/>
      <c r="BB38" s="103"/>
      <c r="BC38" s="104"/>
      <c r="BD38" s="105"/>
      <c r="BE38" s="105"/>
      <c r="BF38" s="105"/>
      <c r="BG38" s="106"/>
      <c r="BH38" s="103"/>
      <c r="BI38" s="103"/>
      <c r="BJ38" s="103"/>
      <c r="BK38" s="103"/>
      <c r="BL38" s="103"/>
      <c r="BS38" s="29"/>
      <c r="BT38" s="16"/>
      <c r="BU38" s="16"/>
      <c r="BV38" s="16"/>
      <c r="BW38" s="30"/>
    </row>
    <row r="39" spans="1:80" x14ac:dyDescent="0.2">
      <c r="G39" s="29"/>
      <c r="H39" s="16"/>
      <c r="I39" s="16"/>
      <c r="J39" s="16"/>
      <c r="K39" s="30"/>
      <c r="W39" s="29"/>
      <c r="X39" s="16"/>
      <c r="Y39" s="16"/>
      <c r="Z39" s="16"/>
      <c r="AA39" s="30"/>
      <c r="AG39" s="90"/>
      <c r="AH39" s="90"/>
      <c r="AI39" s="90"/>
      <c r="AJ39" s="90"/>
      <c r="AK39" s="90"/>
      <c r="AL39" s="90"/>
      <c r="AM39" s="91"/>
      <c r="AN39" s="92"/>
      <c r="AO39" s="92"/>
      <c r="AP39" s="92"/>
      <c r="AQ39" s="93"/>
      <c r="AR39" s="90"/>
      <c r="AS39" s="90"/>
      <c r="AT39" s="90"/>
      <c r="AU39" s="90"/>
      <c r="AV39" s="90"/>
      <c r="AW39" s="103"/>
      <c r="AX39" s="103"/>
      <c r="AY39" s="103"/>
      <c r="AZ39" s="103"/>
      <c r="BA39" s="103"/>
      <c r="BB39" s="103"/>
      <c r="BC39" s="104"/>
      <c r="BD39" s="105"/>
      <c r="BE39" s="105"/>
      <c r="BF39" s="105"/>
      <c r="BG39" s="106"/>
      <c r="BH39" s="103"/>
      <c r="BI39" s="103"/>
      <c r="BJ39" s="103"/>
      <c r="BK39" s="103"/>
      <c r="BL39" s="103"/>
      <c r="BS39" s="29"/>
      <c r="BT39" s="16"/>
      <c r="BU39" s="16"/>
      <c r="BV39" s="16"/>
      <c r="BW39" s="30"/>
    </row>
    <row r="40" spans="1:80" x14ac:dyDescent="0.2">
      <c r="A40" s="15" t="s">
        <v>25</v>
      </c>
      <c r="G40" s="29"/>
      <c r="H40" s="16"/>
      <c r="I40" s="16"/>
      <c r="J40" s="16"/>
      <c r="K40" s="30"/>
      <c r="Q40" s="15" t="s">
        <v>25</v>
      </c>
      <c r="W40" s="29"/>
      <c r="X40" s="16"/>
      <c r="Y40" s="16"/>
      <c r="Z40" s="16"/>
      <c r="AA40" s="30"/>
      <c r="AG40" s="60" t="s">
        <v>604</v>
      </c>
      <c r="AH40" s="63"/>
      <c r="AI40" s="63"/>
      <c r="AJ40" s="63"/>
      <c r="AK40" s="63"/>
      <c r="AL40" s="63"/>
      <c r="AM40" s="64"/>
      <c r="AN40" s="65"/>
      <c r="AO40" s="65"/>
      <c r="AP40" s="65"/>
      <c r="AQ40" s="66"/>
      <c r="AR40" s="63"/>
      <c r="AS40" s="63"/>
      <c r="AT40" s="63"/>
      <c r="AU40" s="63"/>
      <c r="AV40" s="63"/>
      <c r="AW40" s="98" t="s">
        <v>604</v>
      </c>
      <c r="AX40" s="3"/>
      <c r="AY40" s="3"/>
      <c r="AZ40" s="3"/>
      <c r="BA40" s="3"/>
      <c r="BB40" s="3"/>
      <c r="BC40" s="100"/>
      <c r="BD40" s="101"/>
      <c r="BE40" s="101"/>
      <c r="BF40" s="101"/>
      <c r="BG40" s="102"/>
      <c r="BH40" s="3"/>
      <c r="BI40" s="3"/>
      <c r="BJ40" s="3"/>
      <c r="BK40" s="3"/>
      <c r="BL40" s="3"/>
      <c r="BM40" s="15" t="s">
        <v>604</v>
      </c>
      <c r="BS40" s="29"/>
      <c r="BT40" s="16"/>
      <c r="BU40" s="16"/>
      <c r="BV40" s="16"/>
      <c r="BW40" s="30"/>
    </row>
    <row r="41" spans="1:80" x14ac:dyDescent="0.2">
      <c r="A41" s="4" t="s">
        <v>1</v>
      </c>
      <c r="B41" s="10">
        <f t="shared" ref="B41" si="26">R41+AH41+AX41+BN41</f>
        <v>49870</v>
      </c>
      <c r="C41" s="10">
        <f t="shared" ref="C41" si="27">S41+AI41+AY41+BO41</f>
        <v>29281</v>
      </c>
      <c r="D41" s="10">
        <f t="shared" ref="D41" si="28">T41+AJ41+AZ41+BP41</f>
        <v>11790</v>
      </c>
      <c r="E41" s="10">
        <f t="shared" ref="E41" si="29">U41+AK41+BA41+BQ41</f>
        <v>4710</v>
      </c>
      <c r="F41" s="10">
        <f t="shared" ref="F41" si="30">V41+AL41+BB41+BR41</f>
        <v>4090</v>
      </c>
      <c r="G41" s="10">
        <f t="shared" ref="G41" si="31">W41+AM41+BC41+BS41</f>
        <v>23556</v>
      </c>
      <c r="H41" s="10">
        <f t="shared" ref="H41" si="32">X41+AN41+BD41+BT41</f>
        <v>13553</v>
      </c>
      <c r="I41" s="10">
        <f t="shared" ref="I41" si="33">Y41+AO41+BE41+BU41</f>
        <v>5714</v>
      </c>
      <c r="J41" s="10">
        <f t="shared" ref="J41" si="34">Z41+AP41+BF41+BV41</f>
        <v>2320</v>
      </c>
      <c r="K41" s="10">
        <f t="shared" ref="K41" si="35">AA41+AQ41+BG41+BW41</f>
        <v>1969</v>
      </c>
      <c r="L41" s="10">
        <f t="shared" ref="L41" si="36">AB41+AR41+BH41+BX41</f>
        <v>26315</v>
      </c>
      <c r="M41" s="10">
        <f t="shared" ref="M41" si="37">AC41+AS41+BI41+BY41</f>
        <v>15727</v>
      </c>
      <c r="N41" s="10">
        <f t="shared" ref="N41" si="38">AD41+AT41+BJ41+BZ41</f>
        <v>6075</v>
      </c>
      <c r="O41" s="10">
        <f t="shared" ref="O41" si="39">AE41+AU41+BK41+CA41</f>
        <v>2390</v>
      </c>
      <c r="P41" s="10">
        <f t="shared" ref="P41" si="40">AF41+AV41+BL41+CB41</f>
        <v>2122</v>
      </c>
      <c r="Q41" s="4" t="s">
        <v>1</v>
      </c>
      <c r="R41" s="10">
        <v>7948</v>
      </c>
      <c r="S41" s="10">
        <v>4204</v>
      </c>
      <c r="T41" s="10">
        <v>2193</v>
      </c>
      <c r="U41" s="10">
        <v>255</v>
      </c>
      <c r="V41" s="10">
        <v>1296</v>
      </c>
      <c r="W41" s="26">
        <v>3957</v>
      </c>
      <c r="X41" s="27">
        <v>2005</v>
      </c>
      <c r="Y41" s="27">
        <v>1189</v>
      </c>
      <c r="Z41" s="27">
        <v>115</v>
      </c>
      <c r="AA41" s="28">
        <v>648</v>
      </c>
      <c r="AB41" s="10">
        <v>3991</v>
      </c>
      <c r="AC41" s="10">
        <v>2199</v>
      </c>
      <c r="AD41" s="10">
        <v>1004</v>
      </c>
      <c r="AE41" s="10">
        <v>140</v>
      </c>
      <c r="AF41" s="10">
        <v>648</v>
      </c>
      <c r="AG41" s="56" t="s">
        <v>1</v>
      </c>
      <c r="AH41" s="63">
        <v>13588</v>
      </c>
      <c r="AI41" s="63">
        <v>10943</v>
      </c>
      <c r="AJ41" s="63">
        <v>1912</v>
      </c>
      <c r="AK41" s="63">
        <v>499</v>
      </c>
      <c r="AL41" s="63">
        <v>234</v>
      </c>
      <c r="AM41" s="64">
        <v>6540</v>
      </c>
      <c r="AN41" s="65">
        <v>5247</v>
      </c>
      <c r="AO41" s="65">
        <v>943</v>
      </c>
      <c r="AP41" s="65">
        <v>241</v>
      </c>
      <c r="AQ41" s="66">
        <v>109</v>
      </c>
      <c r="AR41" s="63">
        <v>7048</v>
      </c>
      <c r="AS41" s="63">
        <v>5696</v>
      </c>
      <c r="AT41" s="63">
        <v>968</v>
      </c>
      <c r="AU41" s="63">
        <v>258</v>
      </c>
      <c r="AV41" s="63">
        <v>126</v>
      </c>
      <c r="AW41" s="3" t="s">
        <v>1</v>
      </c>
      <c r="AX41" s="3">
        <v>4286</v>
      </c>
      <c r="AY41" s="3">
        <v>2656</v>
      </c>
      <c r="AZ41" s="3">
        <v>1055</v>
      </c>
      <c r="BA41" s="3">
        <v>434</v>
      </c>
      <c r="BB41" s="3">
        <v>141</v>
      </c>
      <c r="BC41" s="100">
        <v>1988</v>
      </c>
      <c r="BD41" s="101">
        <v>1270</v>
      </c>
      <c r="BE41" s="101">
        <v>464</v>
      </c>
      <c r="BF41" s="101">
        <v>188</v>
      </c>
      <c r="BG41" s="102">
        <v>66</v>
      </c>
      <c r="BH41" s="3">
        <v>2298</v>
      </c>
      <c r="BI41" s="3">
        <v>1386</v>
      </c>
      <c r="BJ41" s="3">
        <v>591</v>
      </c>
      <c r="BK41" s="3">
        <v>246</v>
      </c>
      <c r="BL41" s="3">
        <v>75</v>
      </c>
      <c r="BM41" s="4" t="s">
        <v>1</v>
      </c>
      <c r="BN41" s="10">
        <v>24048</v>
      </c>
      <c r="BO41" s="10">
        <v>11478</v>
      </c>
      <c r="BP41" s="10">
        <v>6630</v>
      </c>
      <c r="BQ41" s="10">
        <v>3522</v>
      </c>
      <c r="BR41" s="10">
        <v>2419</v>
      </c>
      <c r="BS41" s="26">
        <v>11071</v>
      </c>
      <c r="BT41" s="27">
        <v>5031</v>
      </c>
      <c r="BU41" s="27">
        <v>3118</v>
      </c>
      <c r="BV41" s="27">
        <v>1776</v>
      </c>
      <c r="BW41" s="28">
        <v>1146</v>
      </c>
      <c r="BX41" s="10">
        <v>12978</v>
      </c>
      <c r="BY41" s="10">
        <v>6446</v>
      </c>
      <c r="BZ41" s="10">
        <v>3512</v>
      </c>
      <c r="CA41" s="10">
        <v>1746</v>
      </c>
      <c r="CB41" s="10">
        <v>1273</v>
      </c>
    </row>
    <row r="42" spans="1:80" x14ac:dyDescent="0.2">
      <c r="A42" s="4" t="s">
        <v>26</v>
      </c>
      <c r="B42" s="10">
        <f t="shared" ref="B42:B47" si="41">R42+AH42+AX42+BN42</f>
        <v>15211</v>
      </c>
      <c r="C42" s="10">
        <f t="shared" ref="C42:C47" si="42">S42+AI42+AY42+BO42</f>
        <v>8151</v>
      </c>
      <c r="D42" s="10">
        <f t="shared" ref="D42:D47" si="43">T42+AJ42+AZ42+BP42</f>
        <v>3901</v>
      </c>
      <c r="E42" s="10">
        <f t="shared" ref="E42:E47" si="44">U42+AK42+BA42+BQ42</f>
        <v>1662</v>
      </c>
      <c r="F42" s="10">
        <f t="shared" ref="F42:F47" si="45">V42+AL42+BB42+BR42</f>
        <v>1497</v>
      </c>
      <c r="G42" s="10">
        <f t="shared" ref="G42:G47" si="46">W42+AM42+BC42+BS42</f>
        <v>7660</v>
      </c>
      <c r="H42" s="10">
        <f t="shared" ref="H42:H47" si="47">X42+AN42+BD42+BT42</f>
        <v>4079</v>
      </c>
      <c r="I42" s="10">
        <f t="shared" ref="I42:I47" si="48">Y42+AO42+BE42+BU42</f>
        <v>2055</v>
      </c>
      <c r="J42" s="10">
        <f t="shared" ref="J42:J47" si="49">Z42+AP42+BF42+BV42</f>
        <v>827</v>
      </c>
      <c r="K42" s="10">
        <f t="shared" ref="K42:K47" si="50">AA42+AQ42+BG42+BW42</f>
        <v>697</v>
      </c>
      <c r="L42" s="10">
        <f t="shared" ref="L42:L47" si="51">AB42+AR42+BH42+BX42</f>
        <v>7551</v>
      </c>
      <c r="M42" s="10">
        <f t="shared" ref="M42:M47" si="52">AC42+AS42+BI42+BY42</f>
        <v>4072</v>
      </c>
      <c r="N42" s="10">
        <f t="shared" ref="N42:N47" si="53">AD42+AT42+BJ42+BZ42</f>
        <v>1846</v>
      </c>
      <c r="O42" s="10">
        <f t="shared" ref="O42:O47" si="54">AE42+AU42+BK42+CA42</f>
        <v>835</v>
      </c>
      <c r="P42" s="10">
        <f t="shared" ref="P42:P47" si="55">AF42+AV42+BL42+CB42</f>
        <v>799</v>
      </c>
      <c r="Q42" s="4" t="s">
        <v>26</v>
      </c>
      <c r="R42" s="10">
        <v>2531</v>
      </c>
      <c r="S42" s="10">
        <v>1538</v>
      </c>
      <c r="T42" s="10">
        <v>618</v>
      </c>
      <c r="U42" s="10">
        <v>80</v>
      </c>
      <c r="V42" s="10">
        <v>295</v>
      </c>
      <c r="W42" s="26">
        <v>1325</v>
      </c>
      <c r="X42" s="27">
        <v>797</v>
      </c>
      <c r="Y42" s="27">
        <v>352</v>
      </c>
      <c r="Z42" s="27">
        <v>36</v>
      </c>
      <c r="AA42" s="28">
        <v>139</v>
      </c>
      <c r="AB42" s="10">
        <v>1206</v>
      </c>
      <c r="AC42" s="10">
        <v>741</v>
      </c>
      <c r="AD42" s="10">
        <v>266</v>
      </c>
      <c r="AE42" s="10">
        <v>44</v>
      </c>
      <c r="AF42" s="10">
        <v>156</v>
      </c>
      <c r="AG42" s="56" t="s">
        <v>26</v>
      </c>
      <c r="AH42" s="63">
        <v>2830</v>
      </c>
      <c r="AI42" s="63">
        <v>2263</v>
      </c>
      <c r="AJ42" s="63">
        <v>400</v>
      </c>
      <c r="AK42" s="63">
        <v>93</v>
      </c>
      <c r="AL42" s="63">
        <v>74</v>
      </c>
      <c r="AM42" s="64">
        <v>1414</v>
      </c>
      <c r="AN42" s="65">
        <v>1125</v>
      </c>
      <c r="AO42" s="65">
        <v>211</v>
      </c>
      <c r="AP42" s="65">
        <v>41</v>
      </c>
      <c r="AQ42" s="66">
        <v>37</v>
      </c>
      <c r="AR42" s="63">
        <v>1416</v>
      </c>
      <c r="AS42" s="63">
        <v>1138</v>
      </c>
      <c r="AT42" s="63">
        <v>189</v>
      </c>
      <c r="AU42" s="63">
        <v>52</v>
      </c>
      <c r="AV42" s="63">
        <v>37</v>
      </c>
      <c r="AW42" s="3" t="s">
        <v>26</v>
      </c>
      <c r="AX42" s="3">
        <v>983</v>
      </c>
      <c r="AY42" s="3">
        <v>621</v>
      </c>
      <c r="AZ42" s="3">
        <v>203</v>
      </c>
      <c r="BA42" s="3">
        <v>135</v>
      </c>
      <c r="BB42" s="3">
        <v>24</v>
      </c>
      <c r="BC42" s="100">
        <v>495</v>
      </c>
      <c r="BD42" s="101">
        <v>315</v>
      </c>
      <c r="BE42" s="101">
        <v>110</v>
      </c>
      <c r="BF42" s="101">
        <v>58</v>
      </c>
      <c r="BG42" s="102">
        <v>12</v>
      </c>
      <c r="BH42" s="3">
        <v>488</v>
      </c>
      <c r="BI42" s="3">
        <v>306</v>
      </c>
      <c r="BJ42" s="3">
        <v>93</v>
      </c>
      <c r="BK42" s="3">
        <v>77</v>
      </c>
      <c r="BL42" s="3">
        <v>12</v>
      </c>
      <c r="BM42" s="4" t="s">
        <v>26</v>
      </c>
      <c r="BN42" s="10">
        <v>8867</v>
      </c>
      <c r="BO42" s="10">
        <v>3729</v>
      </c>
      <c r="BP42" s="10">
        <v>2680</v>
      </c>
      <c r="BQ42" s="10">
        <v>1354</v>
      </c>
      <c r="BR42" s="10">
        <v>1104</v>
      </c>
      <c r="BS42" s="26">
        <v>4426</v>
      </c>
      <c r="BT42" s="27">
        <v>1842</v>
      </c>
      <c r="BU42" s="27">
        <v>1382</v>
      </c>
      <c r="BV42" s="27">
        <v>692</v>
      </c>
      <c r="BW42" s="28">
        <v>509</v>
      </c>
      <c r="BX42" s="10">
        <v>4441</v>
      </c>
      <c r="BY42" s="10">
        <v>1887</v>
      </c>
      <c r="BZ42" s="10">
        <v>1298</v>
      </c>
      <c r="CA42" s="10">
        <v>662</v>
      </c>
      <c r="CB42" s="10">
        <v>594</v>
      </c>
    </row>
    <row r="43" spans="1:80" x14ac:dyDescent="0.2">
      <c r="A43" s="4" t="s">
        <v>27</v>
      </c>
      <c r="B43" s="10">
        <f t="shared" si="41"/>
        <v>4721</v>
      </c>
      <c r="C43" s="10">
        <f t="shared" si="42"/>
        <v>2827</v>
      </c>
      <c r="D43" s="10">
        <f t="shared" si="43"/>
        <v>1264</v>
      </c>
      <c r="E43" s="10">
        <f t="shared" si="44"/>
        <v>381</v>
      </c>
      <c r="F43" s="10">
        <f t="shared" si="45"/>
        <v>251</v>
      </c>
      <c r="G43" s="10">
        <f t="shared" si="46"/>
        <v>2404</v>
      </c>
      <c r="H43" s="10">
        <f t="shared" si="47"/>
        <v>1448</v>
      </c>
      <c r="I43" s="10">
        <f t="shared" si="48"/>
        <v>617</v>
      </c>
      <c r="J43" s="10">
        <f t="shared" si="49"/>
        <v>189</v>
      </c>
      <c r="K43" s="10">
        <f t="shared" si="50"/>
        <v>149</v>
      </c>
      <c r="L43" s="10">
        <f t="shared" si="51"/>
        <v>2318</v>
      </c>
      <c r="M43" s="10">
        <f t="shared" si="52"/>
        <v>1378</v>
      </c>
      <c r="N43" s="10">
        <f t="shared" si="53"/>
        <v>646</v>
      </c>
      <c r="O43" s="10">
        <f t="shared" si="54"/>
        <v>192</v>
      </c>
      <c r="P43" s="10">
        <f t="shared" si="55"/>
        <v>102</v>
      </c>
      <c r="Q43" s="4" t="s">
        <v>27</v>
      </c>
      <c r="R43" s="10">
        <v>710</v>
      </c>
      <c r="S43" s="10">
        <v>302</v>
      </c>
      <c r="T43" s="10">
        <v>214</v>
      </c>
      <c r="U43" s="10">
        <v>4</v>
      </c>
      <c r="V43" s="10">
        <v>191</v>
      </c>
      <c r="W43" s="26">
        <v>351</v>
      </c>
      <c r="X43" s="27">
        <v>142</v>
      </c>
      <c r="Y43" s="27">
        <v>110</v>
      </c>
      <c r="Z43" s="27">
        <v>2</v>
      </c>
      <c r="AA43" s="28">
        <v>98</v>
      </c>
      <c r="AB43" s="10">
        <v>359</v>
      </c>
      <c r="AC43" s="10">
        <v>160</v>
      </c>
      <c r="AD43" s="10">
        <v>104</v>
      </c>
      <c r="AE43" s="10">
        <v>2</v>
      </c>
      <c r="AF43" s="10">
        <v>93</v>
      </c>
      <c r="AG43" s="56" t="s">
        <v>27</v>
      </c>
      <c r="AH43" s="63">
        <v>1667</v>
      </c>
      <c r="AI43" s="63">
        <v>1151</v>
      </c>
      <c r="AJ43" s="63">
        <v>421</v>
      </c>
      <c r="AK43" s="63">
        <v>90</v>
      </c>
      <c r="AL43" s="63">
        <v>6</v>
      </c>
      <c r="AM43" s="64">
        <v>820</v>
      </c>
      <c r="AN43" s="65">
        <v>566</v>
      </c>
      <c r="AO43" s="65">
        <v>206</v>
      </c>
      <c r="AP43" s="65">
        <v>45</v>
      </c>
      <c r="AQ43" s="66">
        <v>3</v>
      </c>
      <c r="AR43" s="63">
        <v>848</v>
      </c>
      <c r="AS43" s="63">
        <v>585</v>
      </c>
      <c r="AT43" s="63">
        <v>215</v>
      </c>
      <c r="AU43" s="63">
        <v>45</v>
      </c>
      <c r="AV43" s="63">
        <v>3</v>
      </c>
      <c r="AW43" s="3" t="s">
        <v>27</v>
      </c>
      <c r="AX43" s="3">
        <v>551</v>
      </c>
      <c r="AY43" s="3">
        <v>273</v>
      </c>
      <c r="AZ43" s="3">
        <v>220</v>
      </c>
      <c r="BA43" s="3">
        <v>46</v>
      </c>
      <c r="BB43" s="3">
        <v>12</v>
      </c>
      <c r="BC43" s="100">
        <v>280</v>
      </c>
      <c r="BD43" s="101">
        <v>134</v>
      </c>
      <c r="BE43" s="101">
        <v>118</v>
      </c>
      <c r="BF43" s="101">
        <v>22</v>
      </c>
      <c r="BG43" s="102">
        <v>6</v>
      </c>
      <c r="BH43" s="3">
        <v>271</v>
      </c>
      <c r="BI43" s="3">
        <v>139</v>
      </c>
      <c r="BJ43" s="3">
        <v>101</v>
      </c>
      <c r="BK43" s="3">
        <v>25</v>
      </c>
      <c r="BL43" s="3">
        <v>6</v>
      </c>
      <c r="BM43" s="4" t="s">
        <v>609</v>
      </c>
      <c r="BN43" s="10">
        <v>1793</v>
      </c>
      <c r="BO43" s="10">
        <v>1101</v>
      </c>
      <c r="BP43" s="10">
        <v>409</v>
      </c>
      <c r="BQ43" s="10">
        <v>241</v>
      </c>
      <c r="BR43" s="10">
        <v>42</v>
      </c>
      <c r="BS43" s="26">
        <v>953</v>
      </c>
      <c r="BT43" s="27">
        <v>606</v>
      </c>
      <c r="BU43" s="27">
        <v>183</v>
      </c>
      <c r="BV43" s="27">
        <v>120</v>
      </c>
      <c r="BW43" s="28">
        <v>42</v>
      </c>
      <c r="BX43" s="10">
        <v>840</v>
      </c>
      <c r="BY43" s="10">
        <v>494</v>
      </c>
      <c r="BZ43" s="10">
        <v>226</v>
      </c>
      <c r="CA43" s="10">
        <v>120</v>
      </c>
      <c r="CB43" s="10">
        <v>0</v>
      </c>
    </row>
    <row r="44" spans="1:80" x14ac:dyDescent="0.2">
      <c r="A44" s="4" t="s">
        <v>28</v>
      </c>
      <c r="B44" s="10">
        <f t="shared" si="41"/>
        <v>742</v>
      </c>
      <c r="C44" s="10">
        <f t="shared" si="42"/>
        <v>477</v>
      </c>
      <c r="D44" s="10">
        <f t="shared" si="43"/>
        <v>230</v>
      </c>
      <c r="E44" s="10">
        <f t="shared" si="44"/>
        <v>6</v>
      </c>
      <c r="F44" s="10">
        <f t="shared" si="45"/>
        <v>29</v>
      </c>
      <c r="G44" s="10">
        <f t="shared" si="46"/>
        <v>142</v>
      </c>
      <c r="H44" s="10">
        <f t="shared" si="47"/>
        <v>60</v>
      </c>
      <c r="I44" s="10">
        <f t="shared" si="48"/>
        <v>73</v>
      </c>
      <c r="J44" s="10">
        <f t="shared" si="49"/>
        <v>0</v>
      </c>
      <c r="K44" s="10">
        <f t="shared" si="50"/>
        <v>9</v>
      </c>
      <c r="L44" s="10">
        <f t="shared" si="51"/>
        <v>601</v>
      </c>
      <c r="M44" s="10">
        <f t="shared" si="52"/>
        <v>418</v>
      </c>
      <c r="N44" s="10">
        <f t="shared" si="53"/>
        <v>157</v>
      </c>
      <c r="O44" s="10">
        <f t="shared" si="54"/>
        <v>6</v>
      </c>
      <c r="P44" s="10">
        <f t="shared" si="55"/>
        <v>20</v>
      </c>
      <c r="Q44" s="4" t="s">
        <v>28</v>
      </c>
      <c r="R44" s="10">
        <v>179</v>
      </c>
      <c r="S44" s="10">
        <v>127</v>
      </c>
      <c r="T44" s="10">
        <v>29</v>
      </c>
      <c r="U44" s="10">
        <v>0</v>
      </c>
      <c r="V44" s="10">
        <v>23</v>
      </c>
      <c r="W44" s="26">
        <v>49</v>
      </c>
      <c r="X44" s="27">
        <v>38</v>
      </c>
      <c r="Y44" s="27">
        <v>6</v>
      </c>
      <c r="Z44" s="27">
        <v>0</v>
      </c>
      <c r="AA44" s="28">
        <v>6</v>
      </c>
      <c r="AB44" s="10">
        <v>130</v>
      </c>
      <c r="AC44" s="10">
        <v>90</v>
      </c>
      <c r="AD44" s="10">
        <v>23</v>
      </c>
      <c r="AE44" s="10">
        <v>0</v>
      </c>
      <c r="AF44" s="10">
        <v>17</v>
      </c>
      <c r="AG44" s="56" t="s">
        <v>28</v>
      </c>
      <c r="AH44" s="63">
        <v>159</v>
      </c>
      <c r="AI44" s="63">
        <v>124</v>
      </c>
      <c r="AJ44" s="63">
        <v>29</v>
      </c>
      <c r="AK44" s="63">
        <v>3</v>
      </c>
      <c r="AL44" s="63">
        <v>3</v>
      </c>
      <c r="AM44" s="64">
        <v>30</v>
      </c>
      <c r="AN44" s="65">
        <v>13</v>
      </c>
      <c r="AO44" s="65">
        <v>17</v>
      </c>
      <c r="AP44" s="65">
        <v>0</v>
      </c>
      <c r="AQ44" s="66">
        <v>0</v>
      </c>
      <c r="AR44" s="63">
        <v>129</v>
      </c>
      <c r="AS44" s="63">
        <v>111</v>
      </c>
      <c r="AT44" s="63">
        <v>13</v>
      </c>
      <c r="AU44" s="63">
        <v>3</v>
      </c>
      <c r="AV44" s="63">
        <v>3</v>
      </c>
      <c r="AW44" s="3" t="s">
        <v>28</v>
      </c>
      <c r="AX44" s="3">
        <v>69</v>
      </c>
      <c r="AY44" s="3">
        <v>46</v>
      </c>
      <c r="AZ44" s="3">
        <v>17</v>
      </c>
      <c r="BA44" s="3">
        <v>3</v>
      </c>
      <c r="BB44" s="3">
        <v>3</v>
      </c>
      <c r="BC44" s="100">
        <v>21</v>
      </c>
      <c r="BD44" s="101">
        <v>9</v>
      </c>
      <c r="BE44" s="101">
        <v>8</v>
      </c>
      <c r="BF44" s="101">
        <v>0</v>
      </c>
      <c r="BG44" s="102">
        <v>3</v>
      </c>
      <c r="BH44" s="3">
        <v>49</v>
      </c>
      <c r="BI44" s="3">
        <v>37</v>
      </c>
      <c r="BJ44" s="3">
        <v>8</v>
      </c>
      <c r="BK44" s="3">
        <v>3</v>
      </c>
      <c r="BL44" s="3">
        <v>0</v>
      </c>
      <c r="BM44" s="4" t="s">
        <v>28</v>
      </c>
      <c r="BN44" s="10">
        <v>335</v>
      </c>
      <c r="BO44" s="10">
        <v>180</v>
      </c>
      <c r="BP44" s="10">
        <v>155</v>
      </c>
      <c r="BQ44" s="10">
        <v>0</v>
      </c>
      <c r="BR44" s="10">
        <v>0</v>
      </c>
      <c r="BS44" s="26">
        <v>42</v>
      </c>
      <c r="BT44" s="27">
        <v>0</v>
      </c>
      <c r="BU44" s="27">
        <v>42</v>
      </c>
      <c r="BV44" s="27">
        <v>0</v>
      </c>
      <c r="BW44" s="28">
        <v>0</v>
      </c>
      <c r="BX44" s="10">
        <v>293</v>
      </c>
      <c r="BY44" s="10">
        <v>180</v>
      </c>
      <c r="BZ44" s="10">
        <v>113</v>
      </c>
      <c r="CA44" s="10">
        <v>0</v>
      </c>
      <c r="CB44" s="10">
        <v>0</v>
      </c>
    </row>
    <row r="45" spans="1:80" x14ac:dyDescent="0.2">
      <c r="A45" s="4" t="s">
        <v>29</v>
      </c>
      <c r="B45" s="10">
        <f t="shared" si="41"/>
        <v>606</v>
      </c>
      <c r="C45" s="10">
        <f t="shared" si="42"/>
        <v>365</v>
      </c>
      <c r="D45" s="10">
        <f t="shared" si="43"/>
        <v>116</v>
      </c>
      <c r="E45" s="10">
        <f t="shared" si="44"/>
        <v>75</v>
      </c>
      <c r="F45" s="10">
        <f t="shared" si="45"/>
        <v>48</v>
      </c>
      <c r="G45" s="10">
        <f t="shared" si="46"/>
        <v>230</v>
      </c>
      <c r="H45" s="10">
        <f t="shared" si="47"/>
        <v>122</v>
      </c>
      <c r="I45" s="10">
        <f t="shared" si="48"/>
        <v>34</v>
      </c>
      <c r="J45" s="10">
        <f t="shared" si="49"/>
        <v>32</v>
      </c>
      <c r="K45" s="10">
        <f t="shared" si="50"/>
        <v>42</v>
      </c>
      <c r="L45" s="10">
        <f t="shared" si="51"/>
        <v>377</v>
      </c>
      <c r="M45" s="10">
        <f t="shared" si="52"/>
        <v>246</v>
      </c>
      <c r="N45" s="10">
        <f t="shared" si="53"/>
        <v>81</v>
      </c>
      <c r="O45" s="10">
        <f t="shared" si="54"/>
        <v>43</v>
      </c>
      <c r="P45" s="10">
        <f t="shared" si="55"/>
        <v>6</v>
      </c>
      <c r="Q45" s="4" t="s">
        <v>29</v>
      </c>
      <c r="R45" s="10">
        <v>119</v>
      </c>
      <c r="S45" s="10">
        <v>75</v>
      </c>
      <c r="T45" s="10">
        <v>29</v>
      </c>
      <c r="U45" s="10">
        <v>9</v>
      </c>
      <c r="V45" s="10">
        <v>6</v>
      </c>
      <c r="W45" s="26">
        <v>45</v>
      </c>
      <c r="X45" s="27">
        <v>38</v>
      </c>
      <c r="Y45" s="27">
        <v>6</v>
      </c>
      <c r="Z45" s="27">
        <v>2</v>
      </c>
      <c r="AA45" s="28">
        <v>0</v>
      </c>
      <c r="AB45" s="10">
        <v>74</v>
      </c>
      <c r="AC45" s="10">
        <v>38</v>
      </c>
      <c r="AD45" s="10">
        <v>23</v>
      </c>
      <c r="AE45" s="10">
        <v>7</v>
      </c>
      <c r="AF45" s="10">
        <v>6</v>
      </c>
      <c r="AG45" s="56" t="s">
        <v>29</v>
      </c>
      <c r="AH45" s="63">
        <v>77</v>
      </c>
      <c r="AI45" s="63">
        <v>65</v>
      </c>
      <c r="AJ45" s="63">
        <v>8</v>
      </c>
      <c r="AK45" s="63">
        <v>3</v>
      </c>
      <c r="AL45" s="63">
        <v>0</v>
      </c>
      <c r="AM45" s="64">
        <v>20</v>
      </c>
      <c r="AN45" s="65">
        <v>20</v>
      </c>
      <c r="AO45" s="65">
        <v>0</v>
      </c>
      <c r="AP45" s="65">
        <v>0</v>
      </c>
      <c r="AQ45" s="66">
        <v>0</v>
      </c>
      <c r="AR45" s="63">
        <v>57</v>
      </c>
      <c r="AS45" s="63">
        <v>46</v>
      </c>
      <c r="AT45" s="63">
        <v>8</v>
      </c>
      <c r="AU45" s="63">
        <v>3</v>
      </c>
      <c r="AV45" s="63">
        <v>0</v>
      </c>
      <c r="AW45" s="3" t="s">
        <v>29</v>
      </c>
      <c r="AX45" s="3">
        <v>35</v>
      </c>
      <c r="AY45" s="3">
        <v>23</v>
      </c>
      <c r="AZ45" s="3">
        <v>8</v>
      </c>
      <c r="BA45" s="3">
        <v>3</v>
      </c>
      <c r="BB45" s="3">
        <v>0</v>
      </c>
      <c r="BC45" s="100">
        <v>19</v>
      </c>
      <c r="BD45" s="101">
        <v>19</v>
      </c>
      <c r="BE45" s="101">
        <v>0</v>
      </c>
      <c r="BF45" s="101">
        <v>0</v>
      </c>
      <c r="BG45" s="102">
        <v>0</v>
      </c>
      <c r="BH45" s="3">
        <v>16</v>
      </c>
      <c r="BI45" s="3">
        <v>5</v>
      </c>
      <c r="BJ45" s="3">
        <v>8</v>
      </c>
      <c r="BK45" s="3">
        <v>3</v>
      </c>
      <c r="BL45" s="3">
        <v>0</v>
      </c>
      <c r="BM45" s="4" t="s">
        <v>29</v>
      </c>
      <c r="BN45" s="10">
        <v>375</v>
      </c>
      <c r="BO45" s="10">
        <v>202</v>
      </c>
      <c r="BP45" s="10">
        <v>71</v>
      </c>
      <c r="BQ45" s="10">
        <v>60</v>
      </c>
      <c r="BR45" s="10">
        <v>42</v>
      </c>
      <c r="BS45" s="26">
        <v>146</v>
      </c>
      <c r="BT45" s="27">
        <v>45</v>
      </c>
      <c r="BU45" s="27">
        <v>28</v>
      </c>
      <c r="BV45" s="27">
        <v>30</v>
      </c>
      <c r="BW45" s="28">
        <v>42</v>
      </c>
      <c r="BX45" s="10">
        <v>230</v>
      </c>
      <c r="BY45" s="10">
        <v>157</v>
      </c>
      <c r="BZ45" s="10">
        <v>42</v>
      </c>
      <c r="CA45" s="10">
        <v>30</v>
      </c>
      <c r="CB45" s="10">
        <v>0</v>
      </c>
    </row>
    <row r="46" spans="1:80" x14ac:dyDescent="0.2">
      <c r="A46" s="4" t="s">
        <v>30</v>
      </c>
      <c r="B46" s="10">
        <f t="shared" si="41"/>
        <v>675</v>
      </c>
      <c r="C46" s="10">
        <f t="shared" si="42"/>
        <v>333</v>
      </c>
      <c r="D46" s="10">
        <f t="shared" si="43"/>
        <v>261</v>
      </c>
      <c r="E46" s="10">
        <f t="shared" si="44"/>
        <v>67</v>
      </c>
      <c r="F46" s="10">
        <f t="shared" si="45"/>
        <v>15</v>
      </c>
      <c r="G46" s="10">
        <f t="shared" si="46"/>
        <v>240</v>
      </c>
      <c r="H46" s="10">
        <f t="shared" si="47"/>
        <v>117</v>
      </c>
      <c r="I46" s="10">
        <f t="shared" si="48"/>
        <v>70</v>
      </c>
      <c r="J46" s="10">
        <f t="shared" si="49"/>
        <v>47</v>
      </c>
      <c r="K46" s="10">
        <f t="shared" si="50"/>
        <v>6</v>
      </c>
      <c r="L46" s="10">
        <f t="shared" si="51"/>
        <v>435</v>
      </c>
      <c r="M46" s="10">
        <f t="shared" si="52"/>
        <v>216</v>
      </c>
      <c r="N46" s="10">
        <f t="shared" si="53"/>
        <v>190</v>
      </c>
      <c r="O46" s="10">
        <f t="shared" si="54"/>
        <v>20</v>
      </c>
      <c r="P46" s="10">
        <f t="shared" si="55"/>
        <v>9</v>
      </c>
      <c r="Q46" s="4" t="s">
        <v>30</v>
      </c>
      <c r="R46" s="10">
        <v>156</v>
      </c>
      <c r="S46" s="10">
        <v>75</v>
      </c>
      <c r="T46" s="10">
        <v>69</v>
      </c>
      <c r="U46" s="10">
        <v>5</v>
      </c>
      <c r="V46" s="10">
        <v>6</v>
      </c>
      <c r="W46" s="26">
        <v>46</v>
      </c>
      <c r="X46" s="27">
        <v>33</v>
      </c>
      <c r="Y46" s="27">
        <v>12</v>
      </c>
      <c r="Z46" s="27">
        <v>2</v>
      </c>
      <c r="AA46" s="28">
        <v>0</v>
      </c>
      <c r="AB46" s="10">
        <v>110</v>
      </c>
      <c r="AC46" s="10">
        <v>42</v>
      </c>
      <c r="AD46" s="10">
        <v>58</v>
      </c>
      <c r="AE46" s="10">
        <v>4</v>
      </c>
      <c r="AF46" s="10">
        <v>6</v>
      </c>
      <c r="AG46" s="56" t="s">
        <v>30</v>
      </c>
      <c r="AH46" s="63">
        <v>195</v>
      </c>
      <c r="AI46" s="63">
        <v>163</v>
      </c>
      <c r="AJ46" s="63">
        <v>17</v>
      </c>
      <c r="AK46" s="63">
        <v>7</v>
      </c>
      <c r="AL46" s="63">
        <v>9</v>
      </c>
      <c r="AM46" s="64">
        <v>53</v>
      </c>
      <c r="AN46" s="65">
        <v>39</v>
      </c>
      <c r="AO46" s="65">
        <v>8</v>
      </c>
      <c r="AP46" s="65">
        <v>0</v>
      </c>
      <c r="AQ46" s="66">
        <v>6</v>
      </c>
      <c r="AR46" s="63">
        <v>142</v>
      </c>
      <c r="AS46" s="63">
        <v>124</v>
      </c>
      <c r="AT46" s="63">
        <v>8</v>
      </c>
      <c r="AU46" s="63">
        <v>7</v>
      </c>
      <c r="AV46" s="63">
        <v>3</v>
      </c>
      <c r="AW46" s="3" t="s">
        <v>30</v>
      </c>
      <c r="AX46" s="3">
        <v>63</v>
      </c>
      <c r="AY46" s="3">
        <v>5</v>
      </c>
      <c r="AZ46" s="3">
        <v>34</v>
      </c>
      <c r="BA46" s="3">
        <v>25</v>
      </c>
      <c r="BB46" s="3">
        <v>0</v>
      </c>
      <c r="BC46" s="100">
        <v>24</v>
      </c>
      <c r="BD46" s="101">
        <v>0</v>
      </c>
      <c r="BE46" s="101">
        <v>8</v>
      </c>
      <c r="BF46" s="101">
        <v>15</v>
      </c>
      <c r="BG46" s="102">
        <v>0</v>
      </c>
      <c r="BH46" s="3">
        <v>39</v>
      </c>
      <c r="BI46" s="3">
        <v>5</v>
      </c>
      <c r="BJ46" s="3">
        <v>25</v>
      </c>
      <c r="BK46" s="3">
        <v>9</v>
      </c>
      <c r="BL46" s="3">
        <v>0</v>
      </c>
      <c r="BM46" s="4" t="s">
        <v>30</v>
      </c>
      <c r="BN46" s="10">
        <v>261</v>
      </c>
      <c r="BO46" s="10">
        <v>90</v>
      </c>
      <c r="BP46" s="10">
        <v>141</v>
      </c>
      <c r="BQ46" s="10">
        <v>30</v>
      </c>
      <c r="BR46" s="10">
        <v>0</v>
      </c>
      <c r="BS46" s="26">
        <v>117</v>
      </c>
      <c r="BT46" s="27">
        <v>45</v>
      </c>
      <c r="BU46" s="27">
        <v>42</v>
      </c>
      <c r="BV46" s="27">
        <v>30</v>
      </c>
      <c r="BW46" s="28">
        <v>0</v>
      </c>
      <c r="BX46" s="10">
        <v>144</v>
      </c>
      <c r="BY46" s="10">
        <v>45</v>
      </c>
      <c r="BZ46" s="10">
        <v>99</v>
      </c>
      <c r="CA46" s="10">
        <v>0</v>
      </c>
      <c r="CB46" s="10">
        <v>0</v>
      </c>
    </row>
    <row r="47" spans="1:80" x14ac:dyDescent="0.2">
      <c r="A47" s="4" t="s">
        <v>31</v>
      </c>
      <c r="B47" s="10">
        <f t="shared" si="41"/>
        <v>27916</v>
      </c>
      <c r="C47" s="10">
        <f t="shared" si="42"/>
        <v>17127</v>
      </c>
      <c r="D47" s="10">
        <f t="shared" si="43"/>
        <v>6019</v>
      </c>
      <c r="E47" s="10">
        <f t="shared" si="44"/>
        <v>2518</v>
      </c>
      <c r="F47" s="10">
        <f t="shared" si="45"/>
        <v>2251</v>
      </c>
      <c r="G47" s="10">
        <f t="shared" si="46"/>
        <v>12880</v>
      </c>
      <c r="H47" s="10">
        <f t="shared" si="47"/>
        <v>7729</v>
      </c>
      <c r="I47" s="10">
        <f t="shared" si="48"/>
        <v>2864</v>
      </c>
      <c r="J47" s="10">
        <f t="shared" si="49"/>
        <v>1223</v>
      </c>
      <c r="K47" s="10">
        <f t="shared" si="50"/>
        <v>1065</v>
      </c>
      <c r="L47" s="10">
        <f t="shared" si="51"/>
        <v>15035</v>
      </c>
      <c r="M47" s="10">
        <f t="shared" si="52"/>
        <v>9399</v>
      </c>
      <c r="N47" s="10">
        <f t="shared" si="53"/>
        <v>3156</v>
      </c>
      <c r="O47" s="10">
        <f t="shared" si="54"/>
        <v>1294</v>
      </c>
      <c r="P47" s="10">
        <f t="shared" si="55"/>
        <v>1186</v>
      </c>
      <c r="Q47" s="4" t="s">
        <v>31</v>
      </c>
      <c r="R47" s="10">
        <v>4253</v>
      </c>
      <c r="S47" s="10">
        <v>2085</v>
      </c>
      <c r="T47" s="10">
        <v>1235</v>
      </c>
      <c r="U47" s="10">
        <v>157</v>
      </c>
      <c r="V47" s="10">
        <v>775</v>
      </c>
      <c r="W47" s="26">
        <v>2140</v>
      </c>
      <c r="X47" s="27">
        <v>958</v>
      </c>
      <c r="Y47" s="27">
        <v>704</v>
      </c>
      <c r="Z47" s="27">
        <v>73</v>
      </c>
      <c r="AA47" s="28">
        <v>405</v>
      </c>
      <c r="AB47" s="10">
        <v>2113</v>
      </c>
      <c r="AC47" s="10">
        <v>1128</v>
      </c>
      <c r="AD47" s="10">
        <v>531</v>
      </c>
      <c r="AE47" s="10">
        <v>84</v>
      </c>
      <c r="AF47" s="10">
        <v>370</v>
      </c>
      <c r="AG47" s="56" t="s">
        <v>31</v>
      </c>
      <c r="AH47" s="63">
        <v>8660</v>
      </c>
      <c r="AI47" s="63">
        <v>7178</v>
      </c>
      <c r="AJ47" s="63">
        <v>1036</v>
      </c>
      <c r="AK47" s="63">
        <v>303</v>
      </c>
      <c r="AL47" s="63">
        <v>143</v>
      </c>
      <c r="AM47" s="64">
        <v>4204</v>
      </c>
      <c r="AN47" s="65">
        <v>3485</v>
      </c>
      <c r="AO47" s="65">
        <v>501</v>
      </c>
      <c r="AP47" s="65">
        <v>155</v>
      </c>
      <c r="AQ47" s="66">
        <v>63</v>
      </c>
      <c r="AR47" s="63">
        <v>4456</v>
      </c>
      <c r="AS47" s="63">
        <v>3693</v>
      </c>
      <c r="AT47" s="63">
        <v>535</v>
      </c>
      <c r="AU47" s="63">
        <v>148</v>
      </c>
      <c r="AV47" s="63">
        <v>80</v>
      </c>
      <c r="AW47" s="3" t="s">
        <v>31</v>
      </c>
      <c r="AX47" s="3">
        <v>2585</v>
      </c>
      <c r="AY47" s="3">
        <v>1687</v>
      </c>
      <c r="AZ47" s="3">
        <v>574</v>
      </c>
      <c r="BA47" s="3">
        <v>222</v>
      </c>
      <c r="BB47" s="3">
        <v>102</v>
      </c>
      <c r="BC47" s="100">
        <v>1149</v>
      </c>
      <c r="BD47" s="101">
        <v>793</v>
      </c>
      <c r="BE47" s="101">
        <v>220</v>
      </c>
      <c r="BF47" s="101">
        <v>92</v>
      </c>
      <c r="BG47" s="102">
        <v>45</v>
      </c>
      <c r="BH47" s="3">
        <v>1435</v>
      </c>
      <c r="BI47" s="3">
        <v>894</v>
      </c>
      <c r="BJ47" s="3">
        <v>355</v>
      </c>
      <c r="BK47" s="3">
        <v>129</v>
      </c>
      <c r="BL47" s="3">
        <v>57</v>
      </c>
      <c r="BM47" s="4" t="s">
        <v>31</v>
      </c>
      <c r="BN47" s="10">
        <v>12418</v>
      </c>
      <c r="BO47" s="10">
        <v>6177</v>
      </c>
      <c r="BP47" s="10">
        <v>3174</v>
      </c>
      <c r="BQ47" s="10">
        <v>1836</v>
      </c>
      <c r="BR47" s="10">
        <v>1231</v>
      </c>
      <c r="BS47" s="26">
        <v>5387</v>
      </c>
      <c r="BT47" s="27">
        <v>2493</v>
      </c>
      <c r="BU47" s="27">
        <v>1439</v>
      </c>
      <c r="BV47" s="27">
        <v>903</v>
      </c>
      <c r="BW47" s="28">
        <v>552</v>
      </c>
      <c r="BX47" s="10">
        <v>7031</v>
      </c>
      <c r="BY47" s="10">
        <v>3684</v>
      </c>
      <c r="BZ47" s="10">
        <v>1735</v>
      </c>
      <c r="CA47" s="10">
        <v>933</v>
      </c>
      <c r="CB47" s="10">
        <v>679</v>
      </c>
    </row>
    <row r="48" spans="1:80" x14ac:dyDescent="0.2">
      <c r="B48" s="10"/>
      <c r="C48" s="10"/>
      <c r="D48" s="10"/>
      <c r="E48" s="10"/>
      <c r="F48" s="10"/>
      <c r="G48" s="26"/>
      <c r="H48" s="27"/>
      <c r="I48" s="27"/>
      <c r="J48" s="27"/>
      <c r="K48" s="28"/>
      <c r="L48" s="10"/>
      <c r="M48" s="10"/>
      <c r="N48" s="10"/>
      <c r="O48" s="10"/>
      <c r="P48" s="10"/>
      <c r="R48" s="10"/>
      <c r="S48" s="10"/>
      <c r="T48" s="10"/>
      <c r="U48" s="10"/>
      <c r="V48" s="10"/>
      <c r="W48" s="26"/>
      <c r="X48" s="27"/>
      <c r="Y48" s="27"/>
      <c r="Z48" s="27"/>
      <c r="AA48" s="28"/>
      <c r="AB48" s="10"/>
      <c r="AC48" s="10"/>
      <c r="AD48" s="10"/>
      <c r="AE48" s="10"/>
      <c r="AF48" s="10"/>
      <c r="AG48" s="56"/>
      <c r="AH48" s="63"/>
      <c r="AI48" s="63"/>
      <c r="AJ48" s="63"/>
      <c r="AK48" s="63"/>
      <c r="AL48" s="63"/>
      <c r="AM48" s="64"/>
      <c r="AN48" s="65"/>
      <c r="AO48" s="65"/>
      <c r="AP48" s="65"/>
      <c r="AQ48" s="66"/>
      <c r="AR48" s="63"/>
      <c r="AS48" s="63"/>
      <c r="AT48" s="63"/>
      <c r="AU48" s="63"/>
      <c r="AV48" s="63"/>
      <c r="AW48" s="3"/>
      <c r="AX48" s="3"/>
      <c r="AY48" s="3"/>
      <c r="AZ48" s="3"/>
      <c r="BA48" s="3"/>
      <c r="BB48" s="3"/>
      <c r="BC48" s="100"/>
      <c r="BD48" s="101"/>
      <c r="BE48" s="101"/>
      <c r="BF48" s="101"/>
      <c r="BG48" s="102"/>
      <c r="BH48" s="3"/>
      <c r="BI48" s="3"/>
      <c r="BJ48" s="3"/>
      <c r="BK48" s="3"/>
      <c r="BL48" s="3"/>
      <c r="BN48" s="10"/>
      <c r="BO48" s="10"/>
      <c r="BP48" s="10"/>
      <c r="BQ48" s="10"/>
      <c r="BR48" s="10"/>
      <c r="BS48" s="26"/>
      <c r="BT48" s="27"/>
      <c r="BU48" s="27"/>
      <c r="BV48" s="27"/>
      <c r="BW48" s="28"/>
      <c r="BX48" s="10"/>
      <c r="BY48" s="10"/>
      <c r="BZ48" s="10"/>
      <c r="CA48" s="10"/>
      <c r="CB48" s="10"/>
    </row>
    <row r="49" spans="1:80" x14ac:dyDescent="0.2">
      <c r="A49" s="15" t="s">
        <v>503</v>
      </c>
      <c r="G49" s="29"/>
      <c r="H49" s="16"/>
      <c r="I49" s="16"/>
      <c r="J49" s="16"/>
      <c r="K49" s="30"/>
      <c r="Q49" s="15" t="s">
        <v>503</v>
      </c>
      <c r="W49" s="29"/>
      <c r="X49" s="16"/>
      <c r="Y49" s="16"/>
      <c r="Z49" s="16"/>
      <c r="AA49" s="30"/>
      <c r="AG49" s="60" t="s">
        <v>605</v>
      </c>
      <c r="AH49" s="63"/>
      <c r="AI49" s="63"/>
      <c r="AJ49" s="63"/>
      <c r="AK49" s="63"/>
      <c r="AL49" s="63"/>
      <c r="AM49" s="64"/>
      <c r="AN49" s="65"/>
      <c r="AO49" s="65"/>
      <c r="AP49" s="65"/>
      <c r="AQ49" s="66"/>
      <c r="AR49" s="63"/>
      <c r="AS49" s="63"/>
      <c r="AT49" s="63"/>
      <c r="AU49" s="63"/>
      <c r="AV49" s="63"/>
      <c r="AW49" s="98" t="s">
        <v>605</v>
      </c>
      <c r="AX49" s="3"/>
      <c r="AY49" s="3"/>
      <c r="AZ49" s="3"/>
      <c r="BA49" s="3"/>
      <c r="BB49" s="3"/>
      <c r="BC49" s="100"/>
      <c r="BD49" s="101"/>
      <c r="BE49" s="101"/>
      <c r="BF49" s="101"/>
      <c r="BG49" s="102"/>
      <c r="BH49" s="3"/>
      <c r="BI49" s="3"/>
      <c r="BJ49" s="3"/>
      <c r="BK49" s="3"/>
      <c r="BL49" s="3"/>
      <c r="BM49" s="15" t="s">
        <v>605</v>
      </c>
      <c r="BN49" s="10"/>
      <c r="BO49" s="10"/>
      <c r="BP49" s="10"/>
      <c r="BQ49" s="10"/>
      <c r="BR49" s="10"/>
      <c r="BS49" s="26"/>
      <c r="BT49" s="27"/>
      <c r="BU49" s="27"/>
      <c r="BV49" s="27"/>
      <c r="BW49" s="28"/>
      <c r="BX49" s="10"/>
      <c r="BY49" s="10"/>
      <c r="BZ49" s="10"/>
      <c r="CA49" s="10"/>
      <c r="CB49" s="10"/>
    </row>
    <row r="50" spans="1:80" x14ac:dyDescent="0.2">
      <c r="A50" s="4" t="s">
        <v>1</v>
      </c>
      <c r="B50" s="10">
        <f t="shared" ref="B50" si="56">R50+AH50+AX50+BN50</f>
        <v>17594</v>
      </c>
      <c r="C50" s="10">
        <f t="shared" ref="C50" si="57">S50+AI50+AY50+BO50</f>
        <v>10481</v>
      </c>
      <c r="D50" s="10">
        <f t="shared" ref="D50" si="58">T50+AJ50+AZ50+BP50</f>
        <v>4180</v>
      </c>
      <c r="E50" s="10">
        <f t="shared" ref="E50" si="59">U50+AK50+BA50+BQ50</f>
        <v>1670</v>
      </c>
      <c r="F50" s="10">
        <f t="shared" ref="F50" si="60">V50+AL50+BB50+BR50</f>
        <v>1263</v>
      </c>
      <c r="G50" s="10">
        <f t="shared" ref="G50" si="61">W50+AM50+BC50+BS50</f>
        <v>0</v>
      </c>
      <c r="H50" s="10">
        <f t="shared" ref="H50" si="62">X50+AN50+BD50+BT50</f>
        <v>0</v>
      </c>
      <c r="I50" s="10">
        <f t="shared" ref="I50" si="63">Y50+AO50+BE50+BU50</f>
        <v>0</v>
      </c>
      <c r="J50" s="10">
        <f t="shared" ref="J50" si="64">Z50+AP50+BF50+BV50</f>
        <v>0</v>
      </c>
      <c r="K50" s="10">
        <f t="shared" ref="K50" si="65">AA50+AQ50+BG50+BW50</f>
        <v>0</v>
      </c>
      <c r="L50" s="10">
        <f t="shared" ref="L50" si="66">AB50+AR50+BH50+BX50</f>
        <v>17594</v>
      </c>
      <c r="M50" s="10">
        <f t="shared" ref="M50" si="67">AC50+AS50+BI50+BY50</f>
        <v>10481</v>
      </c>
      <c r="N50" s="10">
        <f t="shared" ref="N50" si="68">AD50+AT50+BJ50+BZ50</f>
        <v>4180</v>
      </c>
      <c r="O50" s="10">
        <f t="shared" ref="O50" si="69">AE50+AU50+BK50+CA50</f>
        <v>1670</v>
      </c>
      <c r="P50" s="10">
        <f t="shared" ref="P50" si="70">AF50+AV50+BL50+CB50</f>
        <v>1263</v>
      </c>
      <c r="Q50" s="4" t="s">
        <v>1</v>
      </c>
      <c r="R50" s="10">
        <v>2762</v>
      </c>
      <c r="S50" s="10">
        <v>1609</v>
      </c>
      <c r="T50" s="10">
        <v>664</v>
      </c>
      <c r="U50" s="10">
        <v>102</v>
      </c>
      <c r="V50" s="10">
        <v>388</v>
      </c>
      <c r="W50" s="26">
        <v>0</v>
      </c>
      <c r="X50" s="27">
        <v>0</v>
      </c>
      <c r="Y50" s="27">
        <v>0</v>
      </c>
      <c r="Z50" s="27">
        <v>0</v>
      </c>
      <c r="AA50" s="28">
        <v>0</v>
      </c>
      <c r="AB50" s="10">
        <v>2762</v>
      </c>
      <c r="AC50" s="10">
        <v>1609</v>
      </c>
      <c r="AD50" s="10">
        <v>664</v>
      </c>
      <c r="AE50" s="10">
        <v>102</v>
      </c>
      <c r="AF50" s="10">
        <v>388</v>
      </c>
      <c r="AG50" s="56" t="s">
        <v>1</v>
      </c>
      <c r="AH50" s="63">
        <v>4469</v>
      </c>
      <c r="AI50" s="63">
        <v>3563</v>
      </c>
      <c r="AJ50" s="63">
        <v>648</v>
      </c>
      <c r="AK50" s="63">
        <v>189</v>
      </c>
      <c r="AL50" s="63">
        <v>69</v>
      </c>
      <c r="AM50" s="64">
        <v>0</v>
      </c>
      <c r="AN50" s="65">
        <v>0</v>
      </c>
      <c r="AO50" s="65">
        <v>0</v>
      </c>
      <c r="AP50" s="65">
        <v>0</v>
      </c>
      <c r="AQ50" s="66">
        <v>0</v>
      </c>
      <c r="AR50" s="63">
        <v>4469</v>
      </c>
      <c r="AS50" s="63">
        <v>3563</v>
      </c>
      <c r="AT50" s="63">
        <v>648</v>
      </c>
      <c r="AU50" s="63">
        <v>189</v>
      </c>
      <c r="AV50" s="63">
        <v>69</v>
      </c>
      <c r="AW50" s="3" t="s">
        <v>1</v>
      </c>
      <c r="AX50" s="3">
        <v>1409</v>
      </c>
      <c r="AY50" s="3">
        <v>862</v>
      </c>
      <c r="AZ50" s="3">
        <v>329</v>
      </c>
      <c r="BA50" s="3">
        <v>175</v>
      </c>
      <c r="BB50" s="3">
        <v>42</v>
      </c>
      <c r="BC50" s="100">
        <v>0</v>
      </c>
      <c r="BD50" s="101">
        <v>0</v>
      </c>
      <c r="BE50" s="101">
        <v>0</v>
      </c>
      <c r="BF50" s="101">
        <v>0</v>
      </c>
      <c r="BG50" s="102">
        <v>0</v>
      </c>
      <c r="BH50" s="3">
        <v>1409</v>
      </c>
      <c r="BI50" s="3">
        <v>862</v>
      </c>
      <c r="BJ50" s="3">
        <v>329</v>
      </c>
      <c r="BK50" s="3">
        <v>175</v>
      </c>
      <c r="BL50" s="3">
        <v>42</v>
      </c>
      <c r="BM50" s="4" t="s">
        <v>1</v>
      </c>
      <c r="BN50" s="10">
        <v>8954</v>
      </c>
      <c r="BO50" s="10">
        <v>4447</v>
      </c>
      <c r="BP50" s="10">
        <v>2539</v>
      </c>
      <c r="BQ50" s="10">
        <v>1204</v>
      </c>
      <c r="BR50" s="10">
        <v>764</v>
      </c>
      <c r="BS50" s="26">
        <v>0</v>
      </c>
      <c r="BT50" s="27">
        <v>0</v>
      </c>
      <c r="BU50" s="27">
        <v>0</v>
      </c>
      <c r="BV50" s="27">
        <v>0</v>
      </c>
      <c r="BW50" s="28">
        <v>0</v>
      </c>
      <c r="BX50" s="10">
        <v>8954</v>
      </c>
      <c r="BY50" s="10">
        <v>4447</v>
      </c>
      <c r="BZ50" s="10">
        <v>2539</v>
      </c>
      <c r="CA50" s="10">
        <v>1204</v>
      </c>
      <c r="CB50" s="10">
        <v>764</v>
      </c>
    </row>
    <row r="51" spans="1:80" x14ac:dyDescent="0.2">
      <c r="A51" s="4" t="s">
        <v>32</v>
      </c>
      <c r="B51" s="10">
        <f t="shared" ref="B51:B58" si="71">R51+AH51+AX51+BN51</f>
        <v>8763</v>
      </c>
      <c r="C51" s="10">
        <f t="shared" ref="C51:C58" si="72">S51+AI51+AY51+BO51</f>
        <v>5359</v>
      </c>
      <c r="D51" s="10">
        <f t="shared" ref="D51:D58" si="73">T51+AJ51+AZ51+BP51</f>
        <v>2198</v>
      </c>
      <c r="E51" s="10">
        <f t="shared" ref="E51:E58" si="74">U51+AK51+BA51+BQ51</f>
        <v>713</v>
      </c>
      <c r="F51" s="10">
        <f t="shared" ref="F51:F58" si="75">V51+AL51+BB51+BR51</f>
        <v>494</v>
      </c>
      <c r="G51" s="10">
        <f t="shared" ref="G51:G58" si="76">W51+AM51+BC51+BS51</f>
        <v>0</v>
      </c>
      <c r="H51" s="10">
        <f t="shared" ref="H51:H58" si="77">X51+AN51+BD51+BT51</f>
        <v>0</v>
      </c>
      <c r="I51" s="10">
        <f t="shared" ref="I51:I58" si="78">Y51+AO51+BE51+BU51</f>
        <v>0</v>
      </c>
      <c r="J51" s="10">
        <f t="shared" ref="J51:J58" si="79">Z51+AP51+BF51+BV51</f>
        <v>0</v>
      </c>
      <c r="K51" s="10">
        <f t="shared" ref="K51:K58" si="80">AA51+AQ51+BG51+BW51</f>
        <v>0</v>
      </c>
      <c r="L51" s="10">
        <f t="shared" ref="L51:L58" si="81">AB51+AR51+BH51+BX51</f>
        <v>8763</v>
      </c>
      <c r="M51" s="10">
        <f t="shared" ref="M51:M58" si="82">AC51+AS51+BI51+BY51</f>
        <v>5359</v>
      </c>
      <c r="N51" s="10">
        <f t="shared" ref="N51:N58" si="83">AD51+AT51+BJ51+BZ51</f>
        <v>2198</v>
      </c>
      <c r="O51" s="10">
        <f t="shared" ref="O51:O58" si="84">AE51+AU51+BK51+CA51</f>
        <v>713</v>
      </c>
      <c r="P51" s="10">
        <f t="shared" ref="P51:P58" si="85">AF51+AV51+BL51+CB51</f>
        <v>494</v>
      </c>
      <c r="Q51" s="4" t="s">
        <v>32</v>
      </c>
      <c r="R51" s="10">
        <v>1551</v>
      </c>
      <c r="S51" s="10">
        <v>1071</v>
      </c>
      <c r="T51" s="10">
        <v>300</v>
      </c>
      <c r="U51" s="10">
        <v>58</v>
      </c>
      <c r="V51" s="10">
        <v>122</v>
      </c>
      <c r="W51" s="26">
        <v>0</v>
      </c>
      <c r="X51" s="27">
        <v>0</v>
      </c>
      <c r="Y51" s="27">
        <v>0</v>
      </c>
      <c r="Z51" s="27">
        <v>0</v>
      </c>
      <c r="AA51" s="28">
        <v>0</v>
      </c>
      <c r="AB51" s="10">
        <v>1551</v>
      </c>
      <c r="AC51" s="10">
        <v>1071</v>
      </c>
      <c r="AD51" s="10">
        <v>300</v>
      </c>
      <c r="AE51" s="10">
        <v>58</v>
      </c>
      <c r="AF51" s="10">
        <v>122</v>
      </c>
      <c r="AG51" s="56" t="s">
        <v>32</v>
      </c>
      <c r="AH51" s="63">
        <v>1960</v>
      </c>
      <c r="AI51" s="63">
        <v>1411</v>
      </c>
      <c r="AJ51" s="63">
        <v>400</v>
      </c>
      <c r="AK51" s="63">
        <v>90</v>
      </c>
      <c r="AL51" s="63">
        <v>60</v>
      </c>
      <c r="AM51" s="64">
        <v>0</v>
      </c>
      <c r="AN51" s="65">
        <v>0</v>
      </c>
      <c r="AO51" s="65">
        <v>0</v>
      </c>
      <c r="AP51" s="65">
        <v>0</v>
      </c>
      <c r="AQ51" s="66">
        <v>0</v>
      </c>
      <c r="AR51" s="63">
        <v>1960</v>
      </c>
      <c r="AS51" s="63">
        <v>1411</v>
      </c>
      <c r="AT51" s="63">
        <v>400</v>
      </c>
      <c r="AU51" s="63">
        <v>90</v>
      </c>
      <c r="AV51" s="63">
        <v>60</v>
      </c>
      <c r="AW51" s="3" t="s">
        <v>32</v>
      </c>
      <c r="AX51" s="3">
        <v>603</v>
      </c>
      <c r="AY51" s="3">
        <v>361</v>
      </c>
      <c r="AZ51" s="3">
        <v>144</v>
      </c>
      <c r="BA51" s="3">
        <v>83</v>
      </c>
      <c r="BB51" s="3">
        <v>15</v>
      </c>
      <c r="BC51" s="100">
        <v>0</v>
      </c>
      <c r="BD51" s="101">
        <v>0</v>
      </c>
      <c r="BE51" s="101">
        <v>0</v>
      </c>
      <c r="BF51" s="101">
        <v>0</v>
      </c>
      <c r="BG51" s="102">
        <v>0</v>
      </c>
      <c r="BH51" s="3">
        <v>603</v>
      </c>
      <c r="BI51" s="3">
        <v>361</v>
      </c>
      <c r="BJ51" s="3">
        <v>144</v>
      </c>
      <c r="BK51" s="3">
        <v>83</v>
      </c>
      <c r="BL51" s="3">
        <v>15</v>
      </c>
      <c r="BM51" s="4" t="s">
        <v>32</v>
      </c>
      <c r="BN51" s="10">
        <v>4649</v>
      </c>
      <c r="BO51" s="10">
        <v>2516</v>
      </c>
      <c r="BP51" s="10">
        <v>1354</v>
      </c>
      <c r="BQ51" s="10">
        <v>482</v>
      </c>
      <c r="BR51" s="10">
        <v>297</v>
      </c>
      <c r="BS51" s="26">
        <v>0</v>
      </c>
      <c r="BT51" s="27">
        <v>0</v>
      </c>
      <c r="BU51" s="27">
        <v>0</v>
      </c>
      <c r="BV51" s="27">
        <v>0</v>
      </c>
      <c r="BW51" s="28">
        <v>0</v>
      </c>
      <c r="BX51" s="10">
        <v>4649</v>
      </c>
      <c r="BY51" s="10">
        <v>2516</v>
      </c>
      <c r="BZ51" s="10">
        <v>1354</v>
      </c>
      <c r="CA51" s="10">
        <v>482</v>
      </c>
      <c r="CB51" s="10">
        <v>297</v>
      </c>
    </row>
    <row r="52" spans="1:80" x14ac:dyDescent="0.2">
      <c r="A52" s="4" t="s">
        <v>33</v>
      </c>
      <c r="B52" s="10">
        <f t="shared" si="71"/>
        <v>1888</v>
      </c>
      <c r="C52" s="10">
        <f t="shared" si="72"/>
        <v>1172</v>
      </c>
      <c r="D52" s="10">
        <f t="shared" si="73"/>
        <v>353</v>
      </c>
      <c r="E52" s="10">
        <f t="shared" si="74"/>
        <v>232</v>
      </c>
      <c r="F52" s="10">
        <f t="shared" si="75"/>
        <v>132</v>
      </c>
      <c r="G52" s="10">
        <f t="shared" si="76"/>
        <v>0</v>
      </c>
      <c r="H52" s="10">
        <f t="shared" si="77"/>
        <v>0</v>
      </c>
      <c r="I52" s="10">
        <f t="shared" si="78"/>
        <v>0</v>
      </c>
      <c r="J52" s="10">
        <f t="shared" si="79"/>
        <v>0</v>
      </c>
      <c r="K52" s="10">
        <f t="shared" si="80"/>
        <v>0</v>
      </c>
      <c r="L52" s="10">
        <f t="shared" si="81"/>
        <v>1888</v>
      </c>
      <c r="M52" s="10">
        <f t="shared" si="82"/>
        <v>1172</v>
      </c>
      <c r="N52" s="10">
        <f t="shared" si="83"/>
        <v>353</v>
      </c>
      <c r="O52" s="10">
        <f t="shared" si="84"/>
        <v>232</v>
      </c>
      <c r="P52" s="10">
        <f t="shared" si="85"/>
        <v>132</v>
      </c>
      <c r="Q52" s="4" t="s">
        <v>33</v>
      </c>
      <c r="R52" s="10">
        <v>274</v>
      </c>
      <c r="S52" s="10">
        <v>184</v>
      </c>
      <c r="T52" s="10">
        <v>40</v>
      </c>
      <c r="U52" s="10">
        <v>9</v>
      </c>
      <c r="V52" s="10">
        <v>41</v>
      </c>
      <c r="W52" s="26">
        <v>0</v>
      </c>
      <c r="X52" s="27">
        <v>0</v>
      </c>
      <c r="Y52" s="27">
        <v>0</v>
      </c>
      <c r="Z52" s="27">
        <v>0</v>
      </c>
      <c r="AA52" s="28">
        <v>0</v>
      </c>
      <c r="AB52" s="10">
        <v>274</v>
      </c>
      <c r="AC52" s="10">
        <v>184</v>
      </c>
      <c r="AD52" s="10">
        <v>40</v>
      </c>
      <c r="AE52" s="10">
        <v>9</v>
      </c>
      <c r="AF52" s="10">
        <v>41</v>
      </c>
      <c r="AG52" s="56" t="s">
        <v>33</v>
      </c>
      <c r="AH52" s="63">
        <v>499</v>
      </c>
      <c r="AI52" s="63">
        <v>397</v>
      </c>
      <c r="AJ52" s="63">
        <v>76</v>
      </c>
      <c r="AK52" s="63">
        <v>24</v>
      </c>
      <c r="AL52" s="63">
        <v>3</v>
      </c>
      <c r="AM52" s="64">
        <v>0</v>
      </c>
      <c r="AN52" s="65">
        <v>0</v>
      </c>
      <c r="AO52" s="65">
        <v>0</v>
      </c>
      <c r="AP52" s="65">
        <v>0</v>
      </c>
      <c r="AQ52" s="66">
        <v>0</v>
      </c>
      <c r="AR52" s="63">
        <v>499</v>
      </c>
      <c r="AS52" s="63">
        <v>397</v>
      </c>
      <c r="AT52" s="63">
        <v>76</v>
      </c>
      <c r="AU52" s="63">
        <v>24</v>
      </c>
      <c r="AV52" s="63">
        <v>3</v>
      </c>
      <c r="AW52" s="3" t="s">
        <v>33</v>
      </c>
      <c r="AX52" s="3">
        <v>121</v>
      </c>
      <c r="AY52" s="3">
        <v>74</v>
      </c>
      <c r="AZ52" s="3">
        <v>25</v>
      </c>
      <c r="BA52" s="3">
        <v>18</v>
      </c>
      <c r="BB52" s="3">
        <v>3</v>
      </c>
      <c r="BC52" s="100">
        <v>0</v>
      </c>
      <c r="BD52" s="101">
        <v>0</v>
      </c>
      <c r="BE52" s="101">
        <v>0</v>
      </c>
      <c r="BF52" s="101">
        <v>0</v>
      </c>
      <c r="BG52" s="102">
        <v>0</v>
      </c>
      <c r="BH52" s="3">
        <v>121</v>
      </c>
      <c r="BI52" s="3">
        <v>74</v>
      </c>
      <c r="BJ52" s="3">
        <v>25</v>
      </c>
      <c r="BK52" s="3">
        <v>18</v>
      </c>
      <c r="BL52" s="3">
        <v>3</v>
      </c>
      <c r="BM52" s="4" t="s">
        <v>33</v>
      </c>
      <c r="BN52" s="10">
        <v>994</v>
      </c>
      <c r="BO52" s="10">
        <v>517</v>
      </c>
      <c r="BP52" s="10">
        <v>212</v>
      </c>
      <c r="BQ52" s="10">
        <v>181</v>
      </c>
      <c r="BR52" s="10">
        <v>85</v>
      </c>
      <c r="BS52" s="26">
        <v>0</v>
      </c>
      <c r="BT52" s="27">
        <v>0</v>
      </c>
      <c r="BU52" s="27">
        <v>0</v>
      </c>
      <c r="BV52" s="27">
        <v>0</v>
      </c>
      <c r="BW52" s="28">
        <v>0</v>
      </c>
      <c r="BX52" s="10">
        <v>994</v>
      </c>
      <c r="BY52" s="10">
        <v>517</v>
      </c>
      <c r="BZ52" s="10">
        <v>212</v>
      </c>
      <c r="CA52" s="10">
        <v>181</v>
      </c>
      <c r="CB52" s="10">
        <v>85</v>
      </c>
    </row>
    <row r="53" spans="1:80" x14ac:dyDescent="0.2">
      <c r="A53" s="4" t="s">
        <v>34</v>
      </c>
      <c r="B53" s="10">
        <f t="shared" si="71"/>
        <v>2278</v>
      </c>
      <c r="C53" s="10">
        <f t="shared" si="72"/>
        <v>1228</v>
      </c>
      <c r="D53" s="10">
        <f t="shared" si="73"/>
        <v>538</v>
      </c>
      <c r="E53" s="10">
        <f t="shared" si="74"/>
        <v>386</v>
      </c>
      <c r="F53" s="10">
        <f t="shared" si="75"/>
        <v>126</v>
      </c>
      <c r="G53" s="10">
        <f t="shared" si="76"/>
        <v>0</v>
      </c>
      <c r="H53" s="10">
        <f t="shared" si="77"/>
        <v>0</v>
      </c>
      <c r="I53" s="10">
        <f t="shared" si="78"/>
        <v>0</v>
      </c>
      <c r="J53" s="10">
        <f t="shared" si="79"/>
        <v>0</v>
      </c>
      <c r="K53" s="10">
        <f t="shared" si="80"/>
        <v>0</v>
      </c>
      <c r="L53" s="10">
        <f t="shared" si="81"/>
        <v>2278</v>
      </c>
      <c r="M53" s="10">
        <f t="shared" si="82"/>
        <v>1228</v>
      </c>
      <c r="N53" s="10">
        <f t="shared" si="83"/>
        <v>538</v>
      </c>
      <c r="O53" s="10">
        <f t="shared" si="84"/>
        <v>386</v>
      </c>
      <c r="P53" s="10">
        <f t="shared" si="85"/>
        <v>126</v>
      </c>
      <c r="Q53" s="4" t="s">
        <v>34</v>
      </c>
      <c r="R53" s="10">
        <v>273</v>
      </c>
      <c r="S53" s="10">
        <v>137</v>
      </c>
      <c r="T53" s="10">
        <v>92</v>
      </c>
      <c r="U53" s="10">
        <v>9</v>
      </c>
      <c r="V53" s="10">
        <v>35</v>
      </c>
      <c r="W53" s="26">
        <v>0</v>
      </c>
      <c r="X53" s="27">
        <v>0</v>
      </c>
      <c r="Y53" s="27">
        <v>0</v>
      </c>
      <c r="Z53" s="27">
        <v>0</v>
      </c>
      <c r="AA53" s="28">
        <v>0</v>
      </c>
      <c r="AB53" s="10">
        <v>273</v>
      </c>
      <c r="AC53" s="10">
        <v>137</v>
      </c>
      <c r="AD53" s="10">
        <v>92</v>
      </c>
      <c r="AE53" s="10">
        <v>9</v>
      </c>
      <c r="AF53" s="10">
        <v>35</v>
      </c>
      <c r="AG53" s="56" t="s">
        <v>34</v>
      </c>
      <c r="AH53" s="63">
        <v>527</v>
      </c>
      <c r="AI53" s="63">
        <v>442</v>
      </c>
      <c r="AJ53" s="63">
        <v>51</v>
      </c>
      <c r="AK53" s="63">
        <v>31</v>
      </c>
      <c r="AL53" s="63">
        <v>3</v>
      </c>
      <c r="AM53" s="64">
        <v>0</v>
      </c>
      <c r="AN53" s="65">
        <v>0</v>
      </c>
      <c r="AO53" s="65">
        <v>0</v>
      </c>
      <c r="AP53" s="65">
        <v>0</v>
      </c>
      <c r="AQ53" s="66">
        <v>0</v>
      </c>
      <c r="AR53" s="63">
        <v>527</v>
      </c>
      <c r="AS53" s="63">
        <v>442</v>
      </c>
      <c r="AT53" s="63">
        <v>51</v>
      </c>
      <c r="AU53" s="63">
        <v>31</v>
      </c>
      <c r="AV53" s="63">
        <v>3</v>
      </c>
      <c r="AW53" s="3" t="s">
        <v>34</v>
      </c>
      <c r="AX53" s="3">
        <v>125</v>
      </c>
      <c r="AY53" s="3">
        <v>65</v>
      </c>
      <c r="AZ53" s="3">
        <v>42</v>
      </c>
      <c r="BA53" s="3">
        <v>15</v>
      </c>
      <c r="BB53" s="3">
        <v>3</v>
      </c>
      <c r="BC53" s="100">
        <v>0</v>
      </c>
      <c r="BD53" s="101">
        <v>0</v>
      </c>
      <c r="BE53" s="101">
        <v>0</v>
      </c>
      <c r="BF53" s="101">
        <v>0</v>
      </c>
      <c r="BG53" s="102">
        <v>0</v>
      </c>
      <c r="BH53" s="3">
        <v>125</v>
      </c>
      <c r="BI53" s="3">
        <v>65</v>
      </c>
      <c r="BJ53" s="3">
        <v>42</v>
      </c>
      <c r="BK53" s="3">
        <v>15</v>
      </c>
      <c r="BL53" s="3">
        <v>3</v>
      </c>
      <c r="BM53" s="4" t="s">
        <v>34</v>
      </c>
      <c r="BN53" s="10">
        <v>1353</v>
      </c>
      <c r="BO53" s="10">
        <v>584</v>
      </c>
      <c r="BP53" s="10">
        <v>353</v>
      </c>
      <c r="BQ53" s="10">
        <v>331</v>
      </c>
      <c r="BR53" s="10">
        <v>85</v>
      </c>
      <c r="BS53" s="26">
        <v>0</v>
      </c>
      <c r="BT53" s="27">
        <v>0</v>
      </c>
      <c r="BU53" s="27">
        <v>0</v>
      </c>
      <c r="BV53" s="27">
        <v>0</v>
      </c>
      <c r="BW53" s="28">
        <v>0</v>
      </c>
      <c r="BX53" s="10">
        <v>1353</v>
      </c>
      <c r="BY53" s="10">
        <v>584</v>
      </c>
      <c r="BZ53" s="10">
        <v>353</v>
      </c>
      <c r="CA53" s="10">
        <v>331</v>
      </c>
      <c r="CB53" s="10">
        <v>85</v>
      </c>
    </row>
    <row r="54" spans="1:80" x14ac:dyDescent="0.2">
      <c r="A54" s="4" t="s">
        <v>35</v>
      </c>
      <c r="B54" s="10">
        <f t="shared" si="71"/>
        <v>1583</v>
      </c>
      <c r="C54" s="10">
        <f t="shared" si="72"/>
        <v>787</v>
      </c>
      <c r="D54" s="10">
        <f t="shared" si="73"/>
        <v>433</v>
      </c>
      <c r="E54" s="10">
        <f t="shared" si="74"/>
        <v>151</v>
      </c>
      <c r="F54" s="10">
        <f t="shared" si="75"/>
        <v>211</v>
      </c>
      <c r="G54" s="10">
        <f t="shared" si="76"/>
        <v>0</v>
      </c>
      <c r="H54" s="10">
        <f t="shared" si="77"/>
        <v>0</v>
      </c>
      <c r="I54" s="10">
        <f t="shared" si="78"/>
        <v>0</v>
      </c>
      <c r="J54" s="10">
        <f t="shared" si="79"/>
        <v>0</v>
      </c>
      <c r="K54" s="10">
        <f t="shared" si="80"/>
        <v>0</v>
      </c>
      <c r="L54" s="10">
        <f t="shared" si="81"/>
        <v>1583</v>
      </c>
      <c r="M54" s="10">
        <f t="shared" si="82"/>
        <v>787</v>
      </c>
      <c r="N54" s="10">
        <f t="shared" si="83"/>
        <v>433</v>
      </c>
      <c r="O54" s="10">
        <f t="shared" si="84"/>
        <v>151</v>
      </c>
      <c r="P54" s="10">
        <f t="shared" si="85"/>
        <v>211</v>
      </c>
      <c r="Q54" s="4" t="s">
        <v>35</v>
      </c>
      <c r="R54" s="10">
        <v>249</v>
      </c>
      <c r="S54" s="10">
        <v>80</v>
      </c>
      <c r="T54" s="10">
        <v>81</v>
      </c>
      <c r="U54" s="10">
        <v>13</v>
      </c>
      <c r="V54" s="10">
        <v>75</v>
      </c>
      <c r="W54" s="26">
        <v>0</v>
      </c>
      <c r="X54" s="27">
        <v>0</v>
      </c>
      <c r="Y54" s="27">
        <v>0</v>
      </c>
      <c r="Z54" s="27">
        <v>0</v>
      </c>
      <c r="AA54" s="28">
        <v>0</v>
      </c>
      <c r="AB54" s="10">
        <v>249</v>
      </c>
      <c r="AC54" s="10">
        <v>80</v>
      </c>
      <c r="AD54" s="10">
        <v>81</v>
      </c>
      <c r="AE54" s="10">
        <v>13</v>
      </c>
      <c r="AF54" s="10">
        <v>75</v>
      </c>
      <c r="AG54" s="56" t="s">
        <v>35</v>
      </c>
      <c r="AH54" s="63">
        <v>381</v>
      </c>
      <c r="AI54" s="63">
        <v>319</v>
      </c>
      <c r="AJ54" s="63">
        <v>42</v>
      </c>
      <c r="AK54" s="63">
        <v>17</v>
      </c>
      <c r="AL54" s="63">
        <v>3</v>
      </c>
      <c r="AM54" s="64">
        <v>0</v>
      </c>
      <c r="AN54" s="65">
        <v>0</v>
      </c>
      <c r="AO54" s="65">
        <v>0</v>
      </c>
      <c r="AP54" s="65">
        <v>0</v>
      </c>
      <c r="AQ54" s="66">
        <v>0</v>
      </c>
      <c r="AR54" s="63">
        <v>381</v>
      </c>
      <c r="AS54" s="63">
        <v>319</v>
      </c>
      <c r="AT54" s="63">
        <v>42</v>
      </c>
      <c r="AU54" s="63">
        <v>17</v>
      </c>
      <c r="AV54" s="63">
        <v>3</v>
      </c>
      <c r="AW54" s="3" t="s">
        <v>35</v>
      </c>
      <c r="AX54" s="3">
        <v>153</v>
      </c>
      <c r="AY54" s="3">
        <v>74</v>
      </c>
      <c r="AZ54" s="3">
        <v>42</v>
      </c>
      <c r="BA54" s="3">
        <v>31</v>
      </c>
      <c r="BB54" s="3">
        <v>6</v>
      </c>
      <c r="BC54" s="100">
        <v>0</v>
      </c>
      <c r="BD54" s="101">
        <v>0</v>
      </c>
      <c r="BE54" s="101">
        <v>0</v>
      </c>
      <c r="BF54" s="101">
        <v>0</v>
      </c>
      <c r="BG54" s="102">
        <v>0</v>
      </c>
      <c r="BH54" s="3">
        <v>153</v>
      </c>
      <c r="BI54" s="3">
        <v>74</v>
      </c>
      <c r="BJ54" s="3">
        <v>42</v>
      </c>
      <c r="BK54" s="3">
        <v>31</v>
      </c>
      <c r="BL54" s="3">
        <v>6</v>
      </c>
      <c r="BM54" s="4" t="s">
        <v>35</v>
      </c>
      <c r="BN54" s="10">
        <v>800</v>
      </c>
      <c r="BO54" s="10">
        <v>314</v>
      </c>
      <c r="BP54" s="10">
        <v>268</v>
      </c>
      <c r="BQ54" s="10">
        <v>90</v>
      </c>
      <c r="BR54" s="10">
        <v>127</v>
      </c>
      <c r="BS54" s="26">
        <v>0</v>
      </c>
      <c r="BT54" s="27">
        <v>0</v>
      </c>
      <c r="BU54" s="27">
        <v>0</v>
      </c>
      <c r="BV54" s="27">
        <v>0</v>
      </c>
      <c r="BW54" s="28">
        <v>0</v>
      </c>
      <c r="BX54" s="10">
        <v>800</v>
      </c>
      <c r="BY54" s="10">
        <v>314</v>
      </c>
      <c r="BZ54" s="10">
        <v>268</v>
      </c>
      <c r="CA54" s="10">
        <v>90</v>
      </c>
      <c r="CB54" s="10">
        <v>127</v>
      </c>
    </row>
    <row r="55" spans="1:80" x14ac:dyDescent="0.2">
      <c r="A55" s="4" t="s">
        <v>36</v>
      </c>
      <c r="B55" s="10">
        <f t="shared" si="71"/>
        <v>1323</v>
      </c>
      <c r="C55" s="10">
        <f t="shared" si="72"/>
        <v>687</v>
      </c>
      <c r="D55" s="10">
        <f t="shared" si="73"/>
        <v>384</v>
      </c>
      <c r="E55" s="10">
        <f t="shared" si="74"/>
        <v>117</v>
      </c>
      <c r="F55" s="10">
        <f t="shared" si="75"/>
        <v>134</v>
      </c>
      <c r="G55" s="10">
        <f t="shared" si="76"/>
        <v>0</v>
      </c>
      <c r="H55" s="10">
        <f t="shared" si="77"/>
        <v>0</v>
      </c>
      <c r="I55" s="10">
        <f t="shared" si="78"/>
        <v>0</v>
      </c>
      <c r="J55" s="10">
        <f t="shared" si="79"/>
        <v>0</v>
      </c>
      <c r="K55" s="10">
        <f t="shared" si="80"/>
        <v>0</v>
      </c>
      <c r="L55" s="10">
        <f t="shared" si="81"/>
        <v>1323</v>
      </c>
      <c r="M55" s="10">
        <f t="shared" si="82"/>
        <v>687</v>
      </c>
      <c r="N55" s="10">
        <f t="shared" si="83"/>
        <v>384</v>
      </c>
      <c r="O55" s="10">
        <f t="shared" si="84"/>
        <v>117</v>
      </c>
      <c r="P55" s="10">
        <f t="shared" si="85"/>
        <v>134</v>
      </c>
      <c r="Q55" s="4" t="s">
        <v>36</v>
      </c>
      <c r="R55" s="10">
        <v>169</v>
      </c>
      <c r="S55" s="10">
        <v>42</v>
      </c>
      <c r="T55" s="10">
        <v>75</v>
      </c>
      <c r="U55" s="10">
        <v>5</v>
      </c>
      <c r="V55" s="10">
        <v>46</v>
      </c>
      <c r="W55" s="26">
        <v>0</v>
      </c>
      <c r="X55" s="27">
        <v>0</v>
      </c>
      <c r="Y55" s="27">
        <v>0</v>
      </c>
      <c r="Z55" s="27">
        <v>0</v>
      </c>
      <c r="AA55" s="28">
        <v>0</v>
      </c>
      <c r="AB55" s="10">
        <v>169</v>
      </c>
      <c r="AC55" s="10">
        <v>42</v>
      </c>
      <c r="AD55" s="10">
        <v>75</v>
      </c>
      <c r="AE55" s="10">
        <v>5</v>
      </c>
      <c r="AF55" s="10">
        <v>46</v>
      </c>
      <c r="AG55" s="56" t="s">
        <v>36</v>
      </c>
      <c r="AH55" s="63">
        <v>406</v>
      </c>
      <c r="AI55" s="63">
        <v>358</v>
      </c>
      <c r="AJ55" s="63">
        <v>38</v>
      </c>
      <c r="AK55" s="63">
        <v>10</v>
      </c>
      <c r="AL55" s="63">
        <v>0</v>
      </c>
      <c r="AM55" s="64">
        <v>0</v>
      </c>
      <c r="AN55" s="65">
        <v>0</v>
      </c>
      <c r="AO55" s="65">
        <v>0</v>
      </c>
      <c r="AP55" s="65">
        <v>0</v>
      </c>
      <c r="AQ55" s="66">
        <v>0</v>
      </c>
      <c r="AR55" s="63">
        <v>406</v>
      </c>
      <c r="AS55" s="63">
        <v>358</v>
      </c>
      <c r="AT55" s="63">
        <v>38</v>
      </c>
      <c r="AU55" s="63">
        <v>10</v>
      </c>
      <c r="AV55" s="63">
        <v>0</v>
      </c>
      <c r="AW55" s="3" t="s">
        <v>36</v>
      </c>
      <c r="AX55" s="3">
        <v>139</v>
      </c>
      <c r="AY55" s="3">
        <v>107</v>
      </c>
      <c r="AZ55" s="3">
        <v>17</v>
      </c>
      <c r="BA55" s="3">
        <v>12</v>
      </c>
      <c r="BB55" s="3">
        <v>3</v>
      </c>
      <c r="BC55" s="100">
        <v>0</v>
      </c>
      <c r="BD55" s="101">
        <v>0</v>
      </c>
      <c r="BE55" s="101">
        <v>0</v>
      </c>
      <c r="BF55" s="101">
        <v>0</v>
      </c>
      <c r="BG55" s="102">
        <v>0</v>
      </c>
      <c r="BH55" s="3">
        <v>139</v>
      </c>
      <c r="BI55" s="3">
        <v>107</v>
      </c>
      <c r="BJ55" s="3">
        <v>17</v>
      </c>
      <c r="BK55" s="3">
        <v>12</v>
      </c>
      <c r="BL55" s="3">
        <v>3</v>
      </c>
      <c r="BM55" s="4" t="s">
        <v>36</v>
      </c>
      <c r="BN55" s="10">
        <v>609</v>
      </c>
      <c r="BO55" s="10">
        <v>180</v>
      </c>
      <c r="BP55" s="10">
        <v>254</v>
      </c>
      <c r="BQ55" s="10">
        <v>90</v>
      </c>
      <c r="BR55" s="10">
        <v>85</v>
      </c>
      <c r="BS55" s="26">
        <v>0</v>
      </c>
      <c r="BT55" s="27">
        <v>0</v>
      </c>
      <c r="BU55" s="27">
        <v>0</v>
      </c>
      <c r="BV55" s="27">
        <v>0</v>
      </c>
      <c r="BW55" s="28">
        <v>0</v>
      </c>
      <c r="BX55" s="10">
        <v>609</v>
      </c>
      <c r="BY55" s="10">
        <v>180</v>
      </c>
      <c r="BZ55" s="10">
        <v>254</v>
      </c>
      <c r="CA55" s="10">
        <v>90</v>
      </c>
      <c r="CB55" s="10">
        <v>85</v>
      </c>
    </row>
    <row r="56" spans="1:80" x14ac:dyDescent="0.2">
      <c r="A56" s="4" t="s">
        <v>37</v>
      </c>
      <c r="B56" s="10">
        <f t="shared" si="71"/>
        <v>669</v>
      </c>
      <c r="C56" s="10">
        <f t="shared" si="72"/>
        <v>392</v>
      </c>
      <c r="D56" s="10">
        <f t="shared" si="73"/>
        <v>145</v>
      </c>
      <c r="E56" s="10">
        <f t="shared" si="74"/>
        <v>43</v>
      </c>
      <c r="F56" s="10">
        <f t="shared" si="75"/>
        <v>86</v>
      </c>
      <c r="G56" s="10">
        <f t="shared" si="76"/>
        <v>0</v>
      </c>
      <c r="H56" s="10">
        <f t="shared" si="77"/>
        <v>0</v>
      </c>
      <c r="I56" s="10">
        <f t="shared" si="78"/>
        <v>0</v>
      </c>
      <c r="J56" s="10">
        <f t="shared" si="79"/>
        <v>0</v>
      </c>
      <c r="K56" s="10">
        <f t="shared" si="80"/>
        <v>0</v>
      </c>
      <c r="L56" s="10">
        <f t="shared" si="81"/>
        <v>669</v>
      </c>
      <c r="M56" s="10">
        <f t="shared" si="82"/>
        <v>392</v>
      </c>
      <c r="N56" s="10">
        <f t="shared" si="83"/>
        <v>145</v>
      </c>
      <c r="O56" s="10">
        <f t="shared" si="84"/>
        <v>43</v>
      </c>
      <c r="P56" s="10">
        <f t="shared" si="85"/>
        <v>86</v>
      </c>
      <c r="Q56" s="4" t="s">
        <v>37</v>
      </c>
      <c r="R56" s="10">
        <v>113</v>
      </c>
      <c r="S56" s="10">
        <v>28</v>
      </c>
      <c r="T56" s="10">
        <v>40</v>
      </c>
      <c r="U56" s="10">
        <v>4</v>
      </c>
      <c r="V56" s="10">
        <v>41</v>
      </c>
      <c r="W56" s="26">
        <v>0</v>
      </c>
      <c r="X56" s="27">
        <v>0</v>
      </c>
      <c r="Y56" s="27">
        <v>0</v>
      </c>
      <c r="Z56" s="27">
        <v>0</v>
      </c>
      <c r="AA56" s="28">
        <v>0</v>
      </c>
      <c r="AB56" s="10">
        <v>113</v>
      </c>
      <c r="AC56" s="10">
        <v>28</v>
      </c>
      <c r="AD56" s="10">
        <v>40</v>
      </c>
      <c r="AE56" s="10">
        <v>4</v>
      </c>
      <c r="AF56" s="10">
        <v>41</v>
      </c>
      <c r="AG56" s="56" t="s">
        <v>37</v>
      </c>
      <c r="AH56" s="63">
        <v>194</v>
      </c>
      <c r="AI56" s="63">
        <v>169</v>
      </c>
      <c r="AJ56" s="63">
        <v>21</v>
      </c>
      <c r="AK56" s="63">
        <v>3</v>
      </c>
      <c r="AL56" s="63">
        <v>0</v>
      </c>
      <c r="AM56" s="64">
        <v>0</v>
      </c>
      <c r="AN56" s="65">
        <v>0</v>
      </c>
      <c r="AO56" s="65">
        <v>0</v>
      </c>
      <c r="AP56" s="65">
        <v>0</v>
      </c>
      <c r="AQ56" s="66">
        <v>0</v>
      </c>
      <c r="AR56" s="63">
        <v>194</v>
      </c>
      <c r="AS56" s="63">
        <v>169</v>
      </c>
      <c r="AT56" s="63">
        <v>21</v>
      </c>
      <c r="AU56" s="63">
        <v>3</v>
      </c>
      <c r="AV56" s="63">
        <v>0</v>
      </c>
      <c r="AW56" s="3" t="s">
        <v>37</v>
      </c>
      <c r="AX56" s="3">
        <v>112</v>
      </c>
      <c r="AY56" s="3">
        <v>60</v>
      </c>
      <c r="AZ56" s="3">
        <v>42</v>
      </c>
      <c r="BA56" s="3">
        <v>6</v>
      </c>
      <c r="BB56" s="3">
        <v>3</v>
      </c>
      <c r="BC56" s="100">
        <v>0</v>
      </c>
      <c r="BD56" s="101">
        <v>0</v>
      </c>
      <c r="BE56" s="101">
        <v>0</v>
      </c>
      <c r="BF56" s="101">
        <v>0</v>
      </c>
      <c r="BG56" s="102">
        <v>0</v>
      </c>
      <c r="BH56" s="3">
        <v>112</v>
      </c>
      <c r="BI56" s="3">
        <v>60</v>
      </c>
      <c r="BJ56" s="3">
        <v>42</v>
      </c>
      <c r="BK56" s="3">
        <v>6</v>
      </c>
      <c r="BL56" s="3">
        <v>3</v>
      </c>
      <c r="BM56" s="4" t="s">
        <v>37</v>
      </c>
      <c r="BN56" s="10">
        <v>250</v>
      </c>
      <c r="BO56" s="10">
        <v>135</v>
      </c>
      <c r="BP56" s="10">
        <v>42</v>
      </c>
      <c r="BQ56" s="10">
        <v>30</v>
      </c>
      <c r="BR56" s="10">
        <v>42</v>
      </c>
      <c r="BS56" s="26">
        <v>0</v>
      </c>
      <c r="BT56" s="27">
        <v>0</v>
      </c>
      <c r="BU56" s="27">
        <v>0</v>
      </c>
      <c r="BV56" s="27">
        <v>0</v>
      </c>
      <c r="BW56" s="28">
        <v>0</v>
      </c>
      <c r="BX56" s="10">
        <v>250</v>
      </c>
      <c r="BY56" s="10">
        <v>135</v>
      </c>
      <c r="BZ56" s="10">
        <v>42</v>
      </c>
      <c r="CA56" s="10">
        <v>30</v>
      </c>
      <c r="CB56" s="10">
        <v>42</v>
      </c>
    </row>
    <row r="57" spans="1:80" x14ac:dyDescent="0.2">
      <c r="A57" s="4" t="s">
        <v>38</v>
      </c>
      <c r="B57" s="10">
        <f t="shared" si="71"/>
        <v>482</v>
      </c>
      <c r="C57" s="10">
        <f t="shared" si="72"/>
        <v>374</v>
      </c>
      <c r="D57" s="10">
        <f t="shared" si="73"/>
        <v>49</v>
      </c>
      <c r="E57" s="10">
        <f t="shared" si="74"/>
        <v>10</v>
      </c>
      <c r="F57" s="10">
        <f t="shared" si="75"/>
        <v>48</v>
      </c>
      <c r="G57" s="10">
        <f t="shared" si="76"/>
        <v>0</v>
      </c>
      <c r="H57" s="10">
        <f t="shared" si="77"/>
        <v>0</v>
      </c>
      <c r="I57" s="10">
        <f t="shared" si="78"/>
        <v>0</v>
      </c>
      <c r="J57" s="10">
        <f t="shared" si="79"/>
        <v>0</v>
      </c>
      <c r="K57" s="10">
        <f t="shared" si="80"/>
        <v>0</v>
      </c>
      <c r="L57" s="10">
        <f t="shared" si="81"/>
        <v>482</v>
      </c>
      <c r="M57" s="10">
        <f t="shared" si="82"/>
        <v>374</v>
      </c>
      <c r="N57" s="10">
        <f t="shared" si="83"/>
        <v>49</v>
      </c>
      <c r="O57" s="10">
        <f t="shared" si="84"/>
        <v>10</v>
      </c>
      <c r="P57" s="10">
        <f t="shared" si="85"/>
        <v>48</v>
      </c>
      <c r="Q57" s="4" t="s">
        <v>38</v>
      </c>
      <c r="R57" s="10">
        <v>37</v>
      </c>
      <c r="S57" s="10">
        <v>14</v>
      </c>
      <c r="T57" s="10">
        <v>17</v>
      </c>
      <c r="U57" s="10">
        <v>0</v>
      </c>
      <c r="V57" s="10">
        <v>6</v>
      </c>
      <c r="W57" s="26">
        <v>0</v>
      </c>
      <c r="X57" s="27">
        <v>0</v>
      </c>
      <c r="Y57" s="27">
        <v>0</v>
      </c>
      <c r="Z57" s="27">
        <v>0</v>
      </c>
      <c r="AA57" s="28">
        <v>0</v>
      </c>
      <c r="AB57" s="10">
        <v>37</v>
      </c>
      <c r="AC57" s="10">
        <v>14</v>
      </c>
      <c r="AD57" s="10">
        <v>17</v>
      </c>
      <c r="AE57" s="10">
        <v>0</v>
      </c>
      <c r="AF57" s="10">
        <v>6</v>
      </c>
      <c r="AG57" s="56" t="s">
        <v>38</v>
      </c>
      <c r="AH57" s="63">
        <v>213</v>
      </c>
      <c r="AI57" s="63">
        <v>202</v>
      </c>
      <c r="AJ57" s="63">
        <v>4</v>
      </c>
      <c r="AK57" s="63">
        <v>7</v>
      </c>
      <c r="AL57" s="63">
        <v>0</v>
      </c>
      <c r="AM57" s="64">
        <v>0</v>
      </c>
      <c r="AN57" s="65">
        <v>0</v>
      </c>
      <c r="AO57" s="65">
        <v>0</v>
      </c>
      <c r="AP57" s="65">
        <v>0</v>
      </c>
      <c r="AQ57" s="66">
        <v>0</v>
      </c>
      <c r="AR57" s="63">
        <v>213</v>
      </c>
      <c r="AS57" s="63">
        <v>202</v>
      </c>
      <c r="AT57" s="63">
        <v>4</v>
      </c>
      <c r="AU57" s="63">
        <v>7</v>
      </c>
      <c r="AV57" s="63">
        <v>0</v>
      </c>
      <c r="AW57" s="3" t="s">
        <v>38</v>
      </c>
      <c r="AX57" s="3">
        <v>49</v>
      </c>
      <c r="AY57" s="3">
        <v>46</v>
      </c>
      <c r="AZ57" s="3">
        <v>0</v>
      </c>
      <c r="BA57" s="3">
        <v>3</v>
      </c>
      <c r="BB57" s="3">
        <v>0</v>
      </c>
      <c r="BC57" s="100">
        <v>0</v>
      </c>
      <c r="BD57" s="101">
        <v>0</v>
      </c>
      <c r="BE57" s="101">
        <v>0</v>
      </c>
      <c r="BF57" s="101">
        <v>0</v>
      </c>
      <c r="BG57" s="102">
        <v>0</v>
      </c>
      <c r="BH57" s="3">
        <v>49</v>
      </c>
      <c r="BI57" s="3">
        <v>46</v>
      </c>
      <c r="BJ57" s="3">
        <v>0</v>
      </c>
      <c r="BK57" s="3">
        <v>3</v>
      </c>
      <c r="BL57" s="3">
        <v>0</v>
      </c>
      <c r="BM57" s="4" t="s">
        <v>38</v>
      </c>
      <c r="BN57" s="10">
        <v>183</v>
      </c>
      <c r="BO57" s="10">
        <v>112</v>
      </c>
      <c r="BP57" s="10">
        <v>28</v>
      </c>
      <c r="BQ57" s="10">
        <v>0</v>
      </c>
      <c r="BR57" s="10">
        <v>42</v>
      </c>
      <c r="BS57" s="26">
        <v>0</v>
      </c>
      <c r="BT57" s="27">
        <v>0</v>
      </c>
      <c r="BU57" s="27">
        <v>0</v>
      </c>
      <c r="BV57" s="27">
        <v>0</v>
      </c>
      <c r="BW57" s="28">
        <v>0</v>
      </c>
      <c r="BX57" s="10">
        <v>183</v>
      </c>
      <c r="BY57" s="10">
        <v>112</v>
      </c>
      <c r="BZ57" s="10">
        <v>28</v>
      </c>
      <c r="CA57" s="10">
        <v>0</v>
      </c>
      <c r="CB57" s="10">
        <v>42</v>
      </c>
    </row>
    <row r="58" spans="1:80" x14ac:dyDescent="0.2">
      <c r="A58" s="4" t="s">
        <v>39</v>
      </c>
      <c r="B58" s="10">
        <f t="shared" si="71"/>
        <v>610</v>
      </c>
      <c r="C58" s="10">
        <f t="shared" si="72"/>
        <v>483</v>
      </c>
      <c r="D58" s="10">
        <f t="shared" si="73"/>
        <v>79</v>
      </c>
      <c r="E58" s="10">
        <f t="shared" si="74"/>
        <v>17</v>
      </c>
      <c r="F58" s="10">
        <f t="shared" si="75"/>
        <v>32</v>
      </c>
      <c r="G58" s="10">
        <f t="shared" si="76"/>
        <v>0</v>
      </c>
      <c r="H58" s="10">
        <f t="shared" si="77"/>
        <v>0</v>
      </c>
      <c r="I58" s="10">
        <f t="shared" si="78"/>
        <v>0</v>
      </c>
      <c r="J58" s="10">
        <f t="shared" si="79"/>
        <v>0</v>
      </c>
      <c r="K58" s="10">
        <f t="shared" si="80"/>
        <v>0</v>
      </c>
      <c r="L58" s="10">
        <f t="shared" si="81"/>
        <v>610</v>
      </c>
      <c r="M58" s="10">
        <f t="shared" si="82"/>
        <v>483</v>
      </c>
      <c r="N58" s="10">
        <f t="shared" si="83"/>
        <v>79</v>
      </c>
      <c r="O58" s="10">
        <f t="shared" si="84"/>
        <v>17</v>
      </c>
      <c r="P58" s="10">
        <f t="shared" si="85"/>
        <v>32</v>
      </c>
      <c r="Q58" s="4" t="s">
        <v>39</v>
      </c>
      <c r="R58" s="10">
        <v>96</v>
      </c>
      <c r="S58" s="10">
        <v>52</v>
      </c>
      <c r="T58" s="10">
        <v>17</v>
      </c>
      <c r="U58" s="10">
        <v>4</v>
      </c>
      <c r="V58" s="10">
        <v>23</v>
      </c>
      <c r="W58" s="31">
        <v>0</v>
      </c>
      <c r="X58" s="32">
        <v>0</v>
      </c>
      <c r="Y58" s="32">
        <v>0</v>
      </c>
      <c r="Z58" s="32">
        <v>0</v>
      </c>
      <c r="AA58" s="33">
        <v>0</v>
      </c>
      <c r="AB58" s="10">
        <v>96</v>
      </c>
      <c r="AC58" s="10">
        <v>52</v>
      </c>
      <c r="AD58" s="10">
        <v>17</v>
      </c>
      <c r="AE58" s="10">
        <v>4</v>
      </c>
      <c r="AF58" s="10">
        <v>23</v>
      </c>
      <c r="AG58" s="56" t="s">
        <v>39</v>
      </c>
      <c r="AH58" s="63">
        <v>290</v>
      </c>
      <c r="AI58" s="63">
        <v>267</v>
      </c>
      <c r="AJ58" s="63">
        <v>17</v>
      </c>
      <c r="AK58" s="63">
        <v>7</v>
      </c>
      <c r="AL58" s="63">
        <v>0</v>
      </c>
      <c r="AM58" s="67">
        <v>0</v>
      </c>
      <c r="AN58" s="68">
        <v>0</v>
      </c>
      <c r="AO58" s="68">
        <v>0</v>
      </c>
      <c r="AP58" s="68">
        <v>0</v>
      </c>
      <c r="AQ58" s="69">
        <v>0</v>
      </c>
      <c r="AR58" s="63">
        <v>290</v>
      </c>
      <c r="AS58" s="63">
        <v>267</v>
      </c>
      <c r="AT58" s="63">
        <v>17</v>
      </c>
      <c r="AU58" s="63">
        <v>7</v>
      </c>
      <c r="AV58" s="63">
        <v>0</v>
      </c>
      <c r="AW58" s="3" t="s">
        <v>39</v>
      </c>
      <c r="AX58" s="3">
        <v>106</v>
      </c>
      <c r="AY58" s="3">
        <v>74</v>
      </c>
      <c r="AZ58" s="3">
        <v>17</v>
      </c>
      <c r="BA58" s="3">
        <v>6</v>
      </c>
      <c r="BB58" s="3">
        <v>9</v>
      </c>
      <c r="BC58" s="107">
        <v>0</v>
      </c>
      <c r="BD58" s="108">
        <v>0</v>
      </c>
      <c r="BE58" s="108">
        <v>0</v>
      </c>
      <c r="BF58" s="108">
        <v>0</v>
      </c>
      <c r="BG58" s="109">
        <v>0</v>
      </c>
      <c r="BH58" s="3">
        <v>106</v>
      </c>
      <c r="BI58" s="3">
        <v>74</v>
      </c>
      <c r="BJ58" s="3">
        <v>17</v>
      </c>
      <c r="BK58" s="3">
        <v>6</v>
      </c>
      <c r="BL58" s="3">
        <v>9</v>
      </c>
      <c r="BM58" s="4" t="s">
        <v>39</v>
      </c>
      <c r="BN58" s="10">
        <v>118</v>
      </c>
      <c r="BO58" s="10">
        <v>90</v>
      </c>
      <c r="BP58" s="10">
        <v>28</v>
      </c>
      <c r="BQ58" s="10">
        <v>0</v>
      </c>
      <c r="BR58" s="10">
        <v>0</v>
      </c>
      <c r="BS58" s="31">
        <v>0</v>
      </c>
      <c r="BT58" s="32">
        <v>0</v>
      </c>
      <c r="BU58" s="32">
        <v>0</v>
      </c>
      <c r="BV58" s="32">
        <v>0</v>
      </c>
      <c r="BW58" s="33">
        <v>0</v>
      </c>
      <c r="BX58" s="10">
        <v>118</v>
      </c>
      <c r="BY58" s="10">
        <v>90</v>
      </c>
      <c r="BZ58" s="10">
        <v>28</v>
      </c>
      <c r="CA58" s="10">
        <v>0</v>
      </c>
      <c r="CB58" s="10">
        <v>0</v>
      </c>
    </row>
    <row r="59" spans="1:80" ht="15" x14ac:dyDescent="0.25">
      <c r="A59" s="11" t="s">
        <v>500</v>
      </c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11" t="s">
        <v>500</v>
      </c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2" t="s">
        <v>500</v>
      </c>
      <c r="AH59" s="94"/>
      <c r="AI59" s="94"/>
      <c r="AJ59" s="94"/>
      <c r="AK59" s="94"/>
      <c r="AL59" s="94"/>
      <c r="AM59" s="94"/>
      <c r="AN59" s="94"/>
      <c r="AO59" s="94"/>
      <c r="AP59" s="94"/>
      <c r="AQ59" s="94"/>
      <c r="AR59" s="94"/>
      <c r="AS59" s="94"/>
      <c r="AT59" s="94"/>
      <c r="AU59" s="94"/>
      <c r="AV59" s="94"/>
      <c r="AW59" s="2" t="s">
        <v>500</v>
      </c>
      <c r="AX59" s="94"/>
      <c r="AY59" s="94"/>
      <c r="AZ59" s="94"/>
      <c r="BA59" s="94"/>
      <c r="BB59" s="94"/>
      <c r="BC59" s="94"/>
      <c r="BD59" s="94"/>
      <c r="BE59" s="94"/>
      <c r="BF59" s="94"/>
      <c r="BG59" s="94"/>
      <c r="BH59" s="94"/>
      <c r="BI59" s="94"/>
      <c r="BJ59" s="94"/>
      <c r="BK59" s="94"/>
      <c r="BL59" s="94"/>
      <c r="BN59" s="10">
        <f>BN52+(BN53*2)+(BN54*3)+(BN55*4)+(BN56*5)+(BN57*6)+(BN58*8)</f>
        <v>11828</v>
      </c>
      <c r="BO59" s="10">
        <f t="shared" ref="BO59:BR59" si="86">BO52+(BO53*2)+(BO54*3)+(BO55*4)+(BO56*5)+(BO57*6)+(BO58*8)</f>
        <v>5414</v>
      </c>
      <c r="BP59" s="10">
        <f t="shared" si="86"/>
        <v>3340</v>
      </c>
      <c r="BQ59" s="10">
        <f t="shared" si="86"/>
        <v>1623</v>
      </c>
      <c r="BR59" s="10">
        <f t="shared" si="86"/>
        <v>1438</v>
      </c>
      <c r="BS59" s="27"/>
      <c r="BT59" s="27"/>
      <c r="BU59" s="27"/>
      <c r="BV59" s="27"/>
      <c r="BW59" s="27"/>
      <c r="BX59" s="10"/>
      <c r="BY59" s="10"/>
      <c r="BZ59" s="10"/>
      <c r="CA59" s="10"/>
      <c r="CB59" s="10"/>
    </row>
    <row r="60" spans="1:80" ht="15" x14ac:dyDescent="0.25">
      <c r="A60" s="12" t="s">
        <v>501</v>
      </c>
      <c r="Q60" s="12" t="s">
        <v>501</v>
      </c>
      <c r="AG60" s="3" t="s">
        <v>501</v>
      </c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 s="3" t="s">
        <v>501</v>
      </c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N60" s="110">
        <f>BN59/BN50</f>
        <v>1.3209738664284119</v>
      </c>
      <c r="BO60" s="110">
        <f t="shared" ref="BO60:BR60" si="87">BO59/BO50</f>
        <v>1.2174499662693952</v>
      </c>
      <c r="BP60" s="110">
        <f t="shared" si="87"/>
        <v>1.3154785348562426</v>
      </c>
      <c r="BQ60" s="110">
        <f t="shared" si="87"/>
        <v>1.3480066445182723</v>
      </c>
      <c r="BR60" s="110">
        <f t="shared" si="87"/>
        <v>1.8821989528795811</v>
      </c>
      <c r="BS60" s="27"/>
      <c r="BT60" s="27"/>
      <c r="BU60" s="27"/>
      <c r="BV60" s="27"/>
      <c r="BW60" s="27"/>
      <c r="BX60" s="10"/>
      <c r="BY60" s="10"/>
      <c r="BZ60" s="10"/>
      <c r="CA60" s="10"/>
      <c r="CB60" s="10"/>
    </row>
    <row r="61" spans="1:80" ht="15" x14ac:dyDescent="0.25">
      <c r="B61" s="1" t="s">
        <v>1</v>
      </c>
      <c r="C61" s="1" t="s">
        <v>4</v>
      </c>
      <c r="D61" s="1" t="s">
        <v>5</v>
      </c>
      <c r="E61" s="1" t="s">
        <v>6</v>
      </c>
      <c r="F61" s="1" t="s">
        <v>7</v>
      </c>
      <c r="BM61" s="2" t="s">
        <v>500</v>
      </c>
      <c r="BN61" s="94"/>
      <c r="BO61" s="94"/>
      <c r="BP61" s="94"/>
      <c r="BQ61" s="94"/>
      <c r="BR61" s="94"/>
      <c r="BS61" s="94"/>
      <c r="BT61" s="94"/>
      <c r="BU61" s="94"/>
      <c r="BV61" s="94"/>
      <c r="BW61" s="94"/>
      <c r="BX61" s="94"/>
      <c r="BY61" s="94"/>
      <c r="BZ61" s="94"/>
      <c r="CA61" s="94"/>
      <c r="CB61" s="94"/>
    </row>
    <row r="62" spans="1:80" ht="15" x14ac:dyDescent="0.25">
      <c r="A62" s="4" t="s">
        <v>881</v>
      </c>
      <c r="B62" s="267">
        <f>((B52) +(B53*2)+(B54*3)+(B55*4)+(B56*5)+(B57*6)+(B58*8))/B50</f>
        <v>1.5688302830510401</v>
      </c>
      <c r="C62" s="267">
        <f t="shared" ref="C62:F62" si="88">((C52) +(C53*2)+(C54*3)+(C55*4)+(C56*5)+(C57*6)+(C58*8))/C50</f>
        <v>1.6033775403110391</v>
      </c>
      <c r="D62" s="267">
        <f t="shared" si="88"/>
        <v>1.4150717703349283</v>
      </c>
      <c r="E62" s="267">
        <f t="shared" si="88"/>
        <v>1.3988023952095809</v>
      </c>
      <c r="F62" s="267">
        <f t="shared" si="88"/>
        <v>2.0007917656373713</v>
      </c>
      <c r="BM62" s="3" t="s">
        <v>610</v>
      </c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</row>
    <row r="65" spans="1:27" x14ac:dyDescent="0.2">
      <c r="R65" s="278" t="s">
        <v>2</v>
      </c>
      <c r="S65" s="278"/>
      <c r="T65" s="278"/>
      <c r="U65" s="278"/>
      <c r="V65" s="278"/>
      <c r="W65" s="278" t="s">
        <v>3</v>
      </c>
      <c r="X65" s="278"/>
      <c r="Y65" s="278"/>
      <c r="Z65" s="278"/>
      <c r="AA65" s="279"/>
    </row>
    <row r="66" spans="1:27" x14ac:dyDescent="0.2">
      <c r="B66" s="280" t="s">
        <v>1</v>
      </c>
      <c r="C66" s="280"/>
      <c r="D66" s="280" t="s">
        <v>4</v>
      </c>
      <c r="E66" s="280"/>
      <c r="F66" s="280" t="s">
        <v>5</v>
      </c>
      <c r="G66" s="280"/>
      <c r="H66" s="280" t="s">
        <v>6</v>
      </c>
      <c r="I66" s="280"/>
      <c r="J66" s="280" t="s">
        <v>7</v>
      </c>
      <c r="K66" s="280"/>
      <c r="R66" s="7" t="s">
        <v>1</v>
      </c>
      <c r="S66" s="7" t="s">
        <v>4</v>
      </c>
      <c r="T66" s="7" t="s">
        <v>504</v>
      </c>
      <c r="U66" s="7" t="s">
        <v>6</v>
      </c>
      <c r="V66" s="7" t="s">
        <v>505</v>
      </c>
      <c r="W66" s="7" t="s">
        <v>1</v>
      </c>
      <c r="X66" s="7" t="s">
        <v>4</v>
      </c>
      <c r="Y66" s="7" t="s">
        <v>504</v>
      </c>
      <c r="Z66" s="7" t="s">
        <v>6</v>
      </c>
      <c r="AA66" s="7" t="s">
        <v>505</v>
      </c>
    </row>
    <row r="67" spans="1:27" x14ac:dyDescent="0.2">
      <c r="B67" s="1" t="s">
        <v>2</v>
      </c>
      <c r="C67" s="1" t="s">
        <v>3</v>
      </c>
      <c r="D67" s="1" t="s">
        <v>2</v>
      </c>
      <c r="E67" s="1" t="s">
        <v>3</v>
      </c>
      <c r="F67" s="1" t="s">
        <v>2</v>
      </c>
      <c r="G67" s="1" t="s">
        <v>3</v>
      </c>
      <c r="H67" s="1" t="s">
        <v>2</v>
      </c>
      <c r="I67" s="1" t="s">
        <v>3</v>
      </c>
      <c r="J67" s="1" t="s">
        <v>2</v>
      </c>
      <c r="K67" s="1" t="s">
        <v>3</v>
      </c>
      <c r="R67" s="25"/>
      <c r="S67" s="9"/>
      <c r="T67" s="9"/>
      <c r="U67" s="9"/>
      <c r="V67" s="5"/>
    </row>
    <row r="68" spans="1:27" x14ac:dyDescent="0.2">
      <c r="A68" s="4" t="s">
        <v>8</v>
      </c>
      <c r="B68" s="10">
        <v>2875</v>
      </c>
      <c r="C68" s="10">
        <v>2875</v>
      </c>
      <c r="D68" s="10">
        <v>1631</v>
      </c>
      <c r="E68" s="10">
        <v>1822</v>
      </c>
      <c r="F68" s="10">
        <v>660</v>
      </c>
      <c r="G68" s="10">
        <v>553</v>
      </c>
      <c r="H68" s="10">
        <v>238</v>
      </c>
      <c r="I68" s="10">
        <v>282</v>
      </c>
      <c r="J68" s="10">
        <v>348</v>
      </c>
      <c r="K68" s="10">
        <v>217</v>
      </c>
      <c r="M68" s="4" t="s">
        <v>8</v>
      </c>
    </row>
    <row r="69" spans="1:27" x14ac:dyDescent="0.2">
      <c r="A69" s="4" t="s">
        <v>9</v>
      </c>
      <c r="B69" s="10">
        <v>2756</v>
      </c>
      <c r="C69" s="10">
        <v>3370</v>
      </c>
      <c r="D69" s="10">
        <v>1672</v>
      </c>
      <c r="E69" s="10">
        <v>1935</v>
      </c>
      <c r="F69" s="10">
        <v>503</v>
      </c>
      <c r="G69" s="10">
        <v>788</v>
      </c>
      <c r="H69" s="10">
        <v>299</v>
      </c>
      <c r="I69" s="10">
        <v>228</v>
      </c>
      <c r="J69" s="10">
        <v>284</v>
      </c>
      <c r="K69" s="10">
        <v>419</v>
      </c>
      <c r="M69" s="4" t="s">
        <v>9</v>
      </c>
    </row>
    <row r="70" spans="1:27" x14ac:dyDescent="0.2">
      <c r="A70" s="4" t="s">
        <v>10</v>
      </c>
      <c r="B70" s="10">
        <v>2240</v>
      </c>
      <c r="C70" s="10">
        <v>2477</v>
      </c>
      <c r="D70" s="10">
        <v>1376</v>
      </c>
      <c r="E70" s="10">
        <v>1488</v>
      </c>
      <c r="F70" s="10">
        <v>595</v>
      </c>
      <c r="G70" s="10">
        <v>554</v>
      </c>
      <c r="H70" s="10">
        <v>105</v>
      </c>
      <c r="I70" s="10">
        <v>209</v>
      </c>
      <c r="J70" s="10">
        <v>164</v>
      </c>
      <c r="K70" s="10">
        <v>224</v>
      </c>
      <c r="M70" s="4" t="s">
        <v>10</v>
      </c>
    </row>
    <row r="71" spans="1:27" x14ac:dyDescent="0.2">
      <c r="A71" s="4" t="s">
        <v>11</v>
      </c>
      <c r="B71" s="10">
        <v>1878</v>
      </c>
      <c r="C71" s="10">
        <v>2291</v>
      </c>
      <c r="D71" s="10">
        <v>1073</v>
      </c>
      <c r="E71" s="10">
        <v>1402</v>
      </c>
      <c r="F71" s="10">
        <v>524</v>
      </c>
      <c r="G71" s="10">
        <v>579</v>
      </c>
      <c r="H71" s="10">
        <v>107</v>
      </c>
      <c r="I71" s="10">
        <v>198</v>
      </c>
      <c r="J71" s="10">
        <v>174</v>
      </c>
      <c r="K71" s="10">
        <v>112</v>
      </c>
      <c r="M71" s="4" t="s">
        <v>11</v>
      </c>
    </row>
    <row r="72" spans="1:27" x14ac:dyDescent="0.2">
      <c r="A72" s="4" t="s">
        <v>12</v>
      </c>
      <c r="B72" s="10">
        <v>1770</v>
      </c>
      <c r="C72" s="10">
        <v>2331</v>
      </c>
      <c r="D72" s="10">
        <v>1064</v>
      </c>
      <c r="E72" s="10">
        <v>1606</v>
      </c>
      <c r="F72" s="10">
        <v>444</v>
      </c>
      <c r="G72" s="10">
        <v>457</v>
      </c>
      <c r="H72" s="10">
        <v>176</v>
      </c>
      <c r="I72" s="10">
        <v>175</v>
      </c>
      <c r="J72" s="10">
        <v>86</v>
      </c>
      <c r="K72" s="10">
        <v>92</v>
      </c>
      <c r="M72" s="4" t="s">
        <v>12</v>
      </c>
    </row>
    <row r="73" spans="1:27" x14ac:dyDescent="0.2">
      <c r="A73" s="4" t="s">
        <v>13</v>
      </c>
      <c r="B73" s="10">
        <v>2335</v>
      </c>
      <c r="C73" s="10">
        <v>2709</v>
      </c>
      <c r="D73" s="10">
        <v>1470</v>
      </c>
      <c r="E73" s="10">
        <v>1669</v>
      </c>
      <c r="F73" s="10">
        <v>429</v>
      </c>
      <c r="G73" s="10">
        <v>480</v>
      </c>
      <c r="H73" s="10">
        <v>372</v>
      </c>
      <c r="I73" s="10">
        <v>302</v>
      </c>
      <c r="J73" s="10">
        <v>63</v>
      </c>
      <c r="K73" s="10">
        <v>259</v>
      </c>
      <c r="M73" s="4" t="s">
        <v>13</v>
      </c>
    </row>
    <row r="74" spans="1:27" x14ac:dyDescent="0.2">
      <c r="A74" s="4" t="s">
        <v>14</v>
      </c>
      <c r="B74" s="10">
        <v>2243</v>
      </c>
      <c r="C74" s="10">
        <v>2761</v>
      </c>
      <c r="D74" s="10">
        <v>1383</v>
      </c>
      <c r="E74" s="10">
        <v>1619</v>
      </c>
      <c r="F74" s="10">
        <v>582</v>
      </c>
      <c r="G74" s="10">
        <v>731</v>
      </c>
      <c r="H74" s="10">
        <v>180</v>
      </c>
      <c r="I74" s="10">
        <v>235</v>
      </c>
      <c r="J74" s="10">
        <v>100</v>
      </c>
      <c r="K74" s="10">
        <v>176</v>
      </c>
      <c r="M74" s="4" t="s">
        <v>14</v>
      </c>
    </row>
    <row r="75" spans="1:27" x14ac:dyDescent="0.2">
      <c r="A75" s="4" t="s">
        <v>15</v>
      </c>
      <c r="B75" s="10">
        <v>2279</v>
      </c>
      <c r="C75" s="10">
        <v>2477</v>
      </c>
      <c r="D75" s="10">
        <v>1098</v>
      </c>
      <c r="E75" s="10">
        <v>1250</v>
      </c>
      <c r="F75" s="10">
        <v>638</v>
      </c>
      <c r="G75" s="10">
        <v>665</v>
      </c>
      <c r="H75" s="10">
        <v>235</v>
      </c>
      <c r="I75" s="10">
        <v>293</v>
      </c>
      <c r="J75" s="10">
        <v>307</v>
      </c>
      <c r="K75" s="10">
        <v>271</v>
      </c>
      <c r="M75" s="4" t="s">
        <v>15</v>
      </c>
    </row>
    <row r="76" spans="1:27" x14ac:dyDescent="0.2">
      <c r="A76" s="4" t="s">
        <v>16</v>
      </c>
      <c r="B76" s="10">
        <v>1992</v>
      </c>
      <c r="C76" s="10">
        <v>1704</v>
      </c>
      <c r="D76" s="10">
        <v>1078</v>
      </c>
      <c r="E76" s="10">
        <v>965</v>
      </c>
      <c r="F76" s="10">
        <v>522</v>
      </c>
      <c r="G76" s="10">
        <v>451</v>
      </c>
      <c r="H76" s="10">
        <v>179</v>
      </c>
      <c r="I76" s="10">
        <v>153</v>
      </c>
      <c r="J76" s="10">
        <v>214</v>
      </c>
      <c r="K76" s="10">
        <v>134</v>
      </c>
      <c r="M76" s="4" t="s">
        <v>16</v>
      </c>
    </row>
    <row r="77" spans="1:27" x14ac:dyDescent="0.2">
      <c r="A77" s="4" t="s">
        <v>17</v>
      </c>
      <c r="B77" s="10">
        <v>1153</v>
      </c>
      <c r="C77" s="10">
        <v>1030</v>
      </c>
      <c r="D77" s="10">
        <v>523</v>
      </c>
      <c r="E77" s="10">
        <v>628</v>
      </c>
      <c r="F77" s="10">
        <v>351</v>
      </c>
      <c r="G77" s="10">
        <v>303</v>
      </c>
      <c r="H77" s="10">
        <v>205</v>
      </c>
      <c r="I77" s="10">
        <v>56</v>
      </c>
      <c r="J77" s="10">
        <v>76</v>
      </c>
      <c r="K77" s="10">
        <v>41</v>
      </c>
      <c r="M77" s="4" t="s">
        <v>17</v>
      </c>
    </row>
    <row r="78" spans="1:27" x14ac:dyDescent="0.2">
      <c r="A78" s="4" t="s">
        <v>18</v>
      </c>
      <c r="B78" s="10">
        <v>876</v>
      </c>
      <c r="C78" s="10">
        <v>847</v>
      </c>
      <c r="D78" s="10">
        <v>442</v>
      </c>
      <c r="E78" s="10">
        <v>502</v>
      </c>
      <c r="F78" s="10">
        <v>193</v>
      </c>
      <c r="G78" s="10">
        <v>197</v>
      </c>
      <c r="H78" s="10">
        <v>154</v>
      </c>
      <c r="I78" s="10">
        <v>103</v>
      </c>
      <c r="J78" s="10">
        <v>88</v>
      </c>
      <c r="K78" s="10">
        <v>47</v>
      </c>
      <c r="M78" s="4" t="s">
        <v>18</v>
      </c>
    </row>
    <row r="79" spans="1:27" x14ac:dyDescent="0.2">
      <c r="A79" s="4" t="s">
        <v>19</v>
      </c>
      <c r="B79" s="10">
        <v>482</v>
      </c>
      <c r="C79" s="10">
        <v>534</v>
      </c>
      <c r="D79" s="10">
        <v>316</v>
      </c>
      <c r="E79" s="10">
        <v>317</v>
      </c>
      <c r="F79" s="10">
        <v>113</v>
      </c>
      <c r="G79" s="10">
        <v>125</v>
      </c>
      <c r="H79" s="10">
        <v>45</v>
      </c>
      <c r="I79" s="10">
        <v>30</v>
      </c>
      <c r="J79" s="10">
        <v>9</v>
      </c>
      <c r="K79" s="10">
        <v>62</v>
      </c>
      <c r="M79" s="4" t="s">
        <v>19</v>
      </c>
    </row>
    <row r="80" spans="1:27" x14ac:dyDescent="0.2">
      <c r="A80" s="4" t="s">
        <v>20</v>
      </c>
      <c r="B80" s="10">
        <v>336</v>
      </c>
      <c r="C80" s="10">
        <v>438</v>
      </c>
      <c r="D80" s="10">
        <v>225</v>
      </c>
      <c r="E80" s="10">
        <v>307</v>
      </c>
      <c r="F80" s="10">
        <v>93</v>
      </c>
      <c r="G80" s="10">
        <v>80</v>
      </c>
      <c r="H80" s="10">
        <v>3</v>
      </c>
      <c r="I80" s="10">
        <v>38</v>
      </c>
      <c r="J80" s="10">
        <v>15</v>
      </c>
      <c r="K80" s="10">
        <v>12</v>
      </c>
      <c r="M80" s="4" t="s">
        <v>20</v>
      </c>
    </row>
    <row r="81" spans="1:29" x14ac:dyDescent="0.2">
      <c r="A81" s="4" t="s">
        <v>21</v>
      </c>
      <c r="B81" s="10">
        <v>122</v>
      </c>
      <c r="C81" s="10">
        <v>149</v>
      </c>
      <c r="D81" s="10">
        <v>88</v>
      </c>
      <c r="E81" s="10">
        <v>105</v>
      </c>
      <c r="F81" s="10">
        <v>26</v>
      </c>
      <c r="G81" s="10">
        <v>22</v>
      </c>
      <c r="H81" s="10">
        <v>6</v>
      </c>
      <c r="I81" s="10">
        <v>9</v>
      </c>
      <c r="J81" s="10">
        <v>0</v>
      </c>
      <c r="K81" s="10">
        <v>12</v>
      </c>
      <c r="M81" s="4" t="s">
        <v>21</v>
      </c>
    </row>
    <row r="82" spans="1:29" x14ac:dyDescent="0.2">
      <c r="A82" s="4" t="s">
        <v>22</v>
      </c>
      <c r="B82" s="10">
        <v>108</v>
      </c>
      <c r="C82" s="10">
        <v>172</v>
      </c>
      <c r="D82" s="10">
        <v>46</v>
      </c>
      <c r="E82" s="10">
        <v>37</v>
      </c>
      <c r="F82" s="10">
        <v>17</v>
      </c>
      <c r="G82" s="10">
        <v>53</v>
      </c>
      <c r="H82" s="10">
        <v>2</v>
      </c>
      <c r="I82" s="10">
        <v>37</v>
      </c>
      <c r="J82" s="10">
        <v>42</v>
      </c>
      <c r="K82" s="10">
        <v>45</v>
      </c>
      <c r="M82" s="4" t="s">
        <v>22</v>
      </c>
    </row>
    <row r="83" spans="1:29" x14ac:dyDescent="0.2">
      <c r="A83" s="4" t="s">
        <v>23</v>
      </c>
      <c r="B83" s="10">
        <v>107</v>
      </c>
      <c r="C83" s="10">
        <v>152</v>
      </c>
      <c r="D83" s="10">
        <v>74</v>
      </c>
      <c r="E83" s="10">
        <v>73</v>
      </c>
      <c r="F83" s="10">
        <v>24</v>
      </c>
      <c r="G83" s="10">
        <v>37</v>
      </c>
      <c r="H83" s="10">
        <v>8</v>
      </c>
      <c r="I83" s="10">
        <v>41</v>
      </c>
      <c r="J83" s="10">
        <v>0</v>
      </c>
      <c r="K83" s="10">
        <v>0</v>
      </c>
      <c r="M83" s="4" t="s">
        <v>23</v>
      </c>
    </row>
    <row r="84" spans="1:29" x14ac:dyDescent="0.2">
      <c r="R84" s="10">
        <f t="shared" ref="R84" si="89">AH84+AX84+BN84+CD84</f>
        <v>0</v>
      </c>
      <c r="S84" s="10">
        <f t="shared" ref="S84" si="90">AI84+AY84+BO84+CE84</f>
        <v>0</v>
      </c>
      <c r="T84" s="10">
        <f t="shared" ref="T84" si="91">AJ84+AZ84+BP84+CF84</f>
        <v>0</v>
      </c>
      <c r="U84" s="10">
        <f t="shared" ref="U84" si="92">AK84+BA84+BQ84+CG84</f>
        <v>0</v>
      </c>
      <c r="V84" s="10">
        <f t="shared" ref="V84" si="93">AL84+BB84+BR84+CH84</f>
        <v>0</v>
      </c>
      <c r="W84" s="10">
        <f t="shared" ref="W84" si="94">AM84+BC84+BS84+CI84</f>
        <v>0</v>
      </c>
      <c r="X84" s="10">
        <f t="shared" ref="X84" si="95">AN84+BD84+BT84+CJ84</f>
        <v>0</v>
      </c>
      <c r="Y84" s="10">
        <f t="shared" ref="Y84" si="96">AO84+BE84+BU84+CK84</f>
        <v>0</v>
      </c>
      <c r="Z84" s="10">
        <f t="shared" ref="Z84" si="97">AP84+BF84+BV84+CL84</f>
        <v>0</v>
      </c>
      <c r="AA84" s="10">
        <f t="shared" ref="AA84" si="98">AQ84+BG84+BW84+CM84</f>
        <v>0</v>
      </c>
    </row>
    <row r="85" spans="1:29" x14ac:dyDescent="0.2">
      <c r="B85" s="1" t="s">
        <v>1</v>
      </c>
      <c r="C85" s="1" t="s">
        <v>4</v>
      </c>
      <c r="D85" s="1" t="s">
        <v>5</v>
      </c>
      <c r="E85" s="1" t="s">
        <v>6</v>
      </c>
      <c r="F85" s="1" t="s">
        <v>7</v>
      </c>
      <c r="Y85" s="1" t="s">
        <v>1</v>
      </c>
      <c r="Z85" s="1" t="s">
        <v>4</v>
      </c>
      <c r="AA85" s="1" t="s">
        <v>5</v>
      </c>
      <c r="AB85" s="1" t="s">
        <v>6</v>
      </c>
      <c r="AC85" s="1" t="s">
        <v>7</v>
      </c>
    </row>
    <row r="86" spans="1:29" x14ac:dyDescent="0.2">
      <c r="A86" s="268" t="s">
        <v>861</v>
      </c>
      <c r="B86" s="13">
        <f>B68*100/C68</f>
        <v>100</v>
      </c>
      <c r="C86" s="13">
        <v>89.517014270032931</v>
      </c>
      <c r="D86" s="13">
        <f t="shared" ref="D86:D101" si="99">F68*100/G68</f>
        <v>119.3490054249548</v>
      </c>
      <c r="E86" s="13">
        <f t="shared" ref="E86:E94" si="100">H68*100/I68</f>
        <v>84.39716312056737</v>
      </c>
      <c r="F86" s="13">
        <v>160.36866359447004</v>
      </c>
      <c r="J86" s="13">
        <f>J68*100/K68</f>
        <v>160.36866359447004</v>
      </c>
      <c r="X86" s="268" t="s">
        <v>861</v>
      </c>
      <c r="Y86" s="13">
        <v>100</v>
      </c>
      <c r="Z86" s="13">
        <v>89.517014270032931</v>
      </c>
      <c r="AA86" s="13">
        <v>119.3490054249548</v>
      </c>
      <c r="AB86" s="13">
        <v>84.39716312056737</v>
      </c>
      <c r="AC86" s="13">
        <v>160.36866359447004</v>
      </c>
    </row>
    <row r="87" spans="1:29" x14ac:dyDescent="0.2">
      <c r="A87" s="268" t="s">
        <v>875</v>
      </c>
      <c r="B87" s="13">
        <f t="shared" ref="B87:B101" si="101">B69*100/C69</f>
        <v>81.780415430267055</v>
      </c>
      <c r="C87" s="13">
        <v>86.408268733850136</v>
      </c>
      <c r="D87" s="13">
        <f t="shared" si="99"/>
        <v>63.832487309644669</v>
      </c>
      <c r="E87" s="13">
        <f t="shared" si="100"/>
        <v>131.14035087719299</v>
      </c>
      <c r="F87" s="13">
        <v>67.780429594272078</v>
      </c>
      <c r="J87" s="13">
        <f t="shared" ref="J87" si="102">J69*100/K69</f>
        <v>67.780429594272078</v>
      </c>
      <c r="X87" s="268" t="s">
        <v>875</v>
      </c>
      <c r="Y87" s="13">
        <f>(B86+B87+B88)/3</f>
        <v>90.737463197520057</v>
      </c>
      <c r="Z87" s="13">
        <f t="shared" ref="Z87:AC100" si="103">(C86+C87+C88)/3</f>
        <v>89.466133761150971</v>
      </c>
      <c r="AA87" s="13">
        <f t="shared" si="103"/>
        <v>96.860738252086705</v>
      </c>
      <c r="AB87" s="13">
        <f t="shared" si="103"/>
        <v>88.592249482507043</v>
      </c>
      <c r="AC87" s="13">
        <f t="shared" si="103"/>
        <v>100.4544596343426</v>
      </c>
    </row>
    <row r="88" spans="1:29" x14ac:dyDescent="0.2">
      <c r="A88" s="268" t="s">
        <v>876</v>
      </c>
      <c r="B88" s="13">
        <f t="shared" si="101"/>
        <v>90.431974162293102</v>
      </c>
      <c r="C88" s="13">
        <v>92.473118279569889</v>
      </c>
      <c r="D88" s="13">
        <f t="shared" si="99"/>
        <v>107.40072202166066</v>
      </c>
      <c r="E88" s="13">
        <f t="shared" si="100"/>
        <v>50.239234449760765</v>
      </c>
      <c r="F88" s="13">
        <v>73.214285714285708</v>
      </c>
      <c r="J88" s="13">
        <f t="shared" ref="J88" si="104">J70*100/K70</f>
        <v>73.214285714285708</v>
      </c>
      <c r="X88" s="268" t="s">
        <v>876</v>
      </c>
      <c r="Y88" s="13">
        <f t="shared" ref="Y88:Y100" si="105">(B87+B88+B89)/3</f>
        <v>84.728442391467382</v>
      </c>
      <c r="Z88" s="13">
        <f t="shared" si="103"/>
        <v>85.138303517074391</v>
      </c>
      <c r="AA88" s="13">
        <f t="shared" si="103"/>
        <v>87.244690963054566</v>
      </c>
      <c r="AB88" s="13">
        <f t="shared" si="103"/>
        <v>78.473329789119262</v>
      </c>
      <c r="AC88" s="13">
        <f t="shared" si="103"/>
        <v>98.783952721900206</v>
      </c>
    </row>
    <row r="89" spans="1:29" x14ac:dyDescent="0.2">
      <c r="A89" s="268" t="s">
        <v>862</v>
      </c>
      <c r="B89" s="13">
        <f t="shared" si="101"/>
        <v>81.97293758184199</v>
      </c>
      <c r="C89" s="13">
        <v>76.533523537803134</v>
      </c>
      <c r="D89" s="13">
        <f t="shared" si="99"/>
        <v>90.500863557858381</v>
      </c>
      <c r="E89" s="13">
        <f t="shared" si="100"/>
        <v>54.040404040404042</v>
      </c>
      <c r="F89" s="13">
        <v>155.35714285714286</v>
      </c>
      <c r="J89" s="13">
        <f t="shared" ref="J89" si="106">J71*100/K71</f>
        <v>155.35714285714286</v>
      </c>
      <c r="X89" s="268" t="s">
        <v>862</v>
      </c>
      <c r="Y89" s="13">
        <f t="shared" si="105"/>
        <v>82.779329225737001</v>
      </c>
      <c r="Z89" s="13">
        <f t="shared" si="103"/>
        <v>78.419399493296183</v>
      </c>
      <c r="AA89" s="13">
        <f t="shared" si="103"/>
        <v>98.35231554328243</v>
      </c>
      <c r="AB89" s="13">
        <f t="shared" si="103"/>
        <v>68.283689020531128</v>
      </c>
      <c r="AC89" s="13">
        <f t="shared" si="103"/>
        <v>107.34989648033127</v>
      </c>
    </row>
    <row r="90" spans="1:29" x14ac:dyDescent="0.2">
      <c r="A90" s="268" t="s">
        <v>863</v>
      </c>
      <c r="B90" s="13">
        <f t="shared" si="101"/>
        <v>75.933075933075926</v>
      </c>
      <c r="C90" s="13">
        <v>66.251556662515569</v>
      </c>
      <c r="D90" s="13">
        <f t="shared" si="99"/>
        <v>97.155361050328224</v>
      </c>
      <c r="E90" s="13">
        <f t="shared" si="100"/>
        <v>100.57142857142857</v>
      </c>
      <c r="F90" s="13">
        <v>93.478260869565219</v>
      </c>
      <c r="J90" s="13">
        <f t="shared" ref="J90" si="107">J72*100/K72</f>
        <v>93.478260869565219</v>
      </c>
      <c r="X90" s="268" t="s">
        <v>863</v>
      </c>
      <c r="Y90" s="13">
        <f t="shared" si="105"/>
        <v>81.366727034811447</v>
      </c>
      <c r="Z90" s="13">
        <f t="shared" si="103"/>
        <v>76.953924276878752</v>
      </c>
      <c r="AA90" s="13">
        <f t="shared" si="103"/>
        <v>92.343741536062211</v>
      </c>
      <c r="AB90" s="13">
        <f t="shared" si="103"/>
        <v>92.596880186284167</v>
      </c>
      <c r="AC90" s="13">
        <f t="shared" si="103"/>
        <v>91.053242683677468</v>
      </c>
    </row>
    <row r="91" spans="1:29" x14ac:dyDescent="0.2">
      <c r="A91" s="268" t="s">
        <v>864</v>
      </c>
      <c r="B91" s="13">
        <f t="shared" si="101"/>
        <v>86.194167589516425</v>
      </c>
      <c r="C91" s="13">
        <v>88.076692630317552</v>
      </c>
      <c r="D91" s="13">
        <f t="shared" si="99"/>
        <v>89.375</v>
      </c>
      <c r="E91" s="13">
        <f t="shared" si="100"/>
        <v>123.17880794701986</v>
      </c>
      <c r="F91" s="13">
        <v>24.324324324324323</v>
      </c>
      <c r="J91" s="13">
        <f t="shared" ref="J91" si="108">J73*100/K73</f>
        <v>24.324324324324323</v>
      </c>
      <c r="X91" s="268" t="s">
        <v>864</v>
      </c>
      <c r="Y91" s="13">
        <f t="shared" si="105"/>
        <v>81.121975053226791</v>
      </c>
      <c r="Z91" s="13">
        <f t="shared" si="103"/>
        <v>79.917116657421616</v>
      </c>
      <c r="AA91" s="13">
        <f t="shared" si="103"/>
        <v>88.715774704874562</v>
      </c>
      <c r="AB91" s="13">
        <f t="shared" si="103"/>
        <v>100.11532706643317</v>
      </c>
      <c r="AC91" s="13">
        <f t="shared" si="103"/>
        <v>58.206922337357121</v>
      </c>
    </row>
    <row r="92" spans="1:29" x14ac:dyDescent="0.2">
      <c r="A92" s="268" t="s">
        <v>865</v>
      </c>
      <c r="B92" s="13">
        <f t="shared" si="101"/>
        <v>81.238681637088007</v>
      </c>
      <c r="C92" s="13">
        <v>85.423100679431741</v>
      </c>
      <c r="D92" s="13">
        <f t="shared" si="99"/>
        <v>79.61696306429549</v>
      </c>
      <c r="E92" s="13">
        <f t="shared" si="100"/>
        <v>76.59574468085107</v>
      </c>
      <c r="F92" s="13">
        <v>56.81818181818182</v>
      </c>
      <c r="J92" s="13">
        <f t="shared" ref="J92" si="109">J74*100/K74</f>
        <v>56.81818181818182</v>
      </c>
      <c r="X92" s="268" t="s">
        <v>865</v>
      </c>
      <c r="Y92" s="13">
        <f t="shared" si="105"/>
        <v>86.47976955111011</v>
      </c>
      <c r="Z92" s="13">
        <f t="shared" si="103"/>
        <v>87.113264436583108</v>
      </c>
      <c r="AA92" s="13">
        <f t="shared" si="103"/>
        <v>88.310604229451883</v>
      </c>
      <c r="AB92" s="13">
        <f t="shared" si="103"/>
        <v>93.326443594955848</v>
      </c>
      <c r="AC92" s="13">
        <f t="shared" si="103"/>
        <v>64.808879661278183</v>
      </c>
    </row>
    <row r="93" spans="1:29" x14ac:dyDescent="0.2">
      <c r="A93" s="268" t="s">
        <v>866</v>
      </c>
      <c r="B93" s="13">
        <f t="shared" si="101"/>
        <v>92.006459426725883</v>
      </c>
      <c r="C93" s="13">
        <v>87.84</v>
      </c>
      <c r="D93" s="13">
        <f t="shared" si="99"/>
        <v>95.939849624060145</v>
      </c>
      <c r="E93" s="13">
        <f t="shared" si="100"/>
        <v>80.204778156996582</v>
      </c>
      <c r="F93" s="13">
        <v>113.28413284132841</v>
      </c>
      <c r="J93" s="13">
        <f t="shared" ref="J93" si="110">J75*100/K75</f>
        <v>113.28413284132841</v>
      </c>
      <c r="X93" s="268" t="s">
        <v>866</v>
      </c>
      <c r="Y93" s="13">
        <f t="shared" si="105"/>
        <v>96.715516504839385</v>
      </c>
      <c r="Z93" s="13">
        <f t="shared" si="103"/>
        <v>94.990981746339074</v>
      </c>
      <c r="AA93" s="13">
        <f t="shared" si="103"/>
        <v>97.099868826643316</v>
      </c>
      <c r="AB93" s="13">
        <f t="shared" si="103"/>
        <v>91.264662296711734</v>
      </c>
      <c r="AC93" s="13">
        <f t="shared" si="103"/>
        <v>109.93460239894121</v>
      </c>
    </row>
    <row r="94" spans="1:29" x14ac:dyDescent="0.2">
      <c r="A94" s="268" t="s">
        <v>867</v>
      </c>
      <c r="B94" s="13">
        <f t="shared" si="101"/>
        <v>116.90140845070422</v>
      </c>
      <c r="C94" s="13">
        <v>111.70984455958549</v>
      </c>
      <c r="D94" s="13">
        <f t="shared" si="99"/>
        <v>115.74279379157429</v>
      </c>
      <c r="E94" s="13">
        <f t="shared" si="100"/>
        <v>116.99346405228758</v>
      </c>
      <c r="F94" s="13">
        <v>159.70149253731344</v>
      </c>
      <c r="J94" s="13">
        <f t="shared" ref="J94" si="111">J76*100/K76</f>
        <v>159.70149253731344</v>
      </c>
      <c r="X94" s="268" t="s">
        <v>867</v>
      </c>
      <c r="Y94" s="13">
        <f t="shared" si="105"/>
        <v>106.94987181674855</v>
      </c>
      <c r="Z94" s="13">
        <f t="shared" si="103"/>
        <v>94.276699778885188</v>
      </c>
      <c r="AA94" s="13">
        <f t="shared" si="103"/>
        <v>109.17474252468342</v>
      </c>
      <c r="AB94" s="13">
        <f t="shared" si="103"/>
        <v>115.73274740309472</v>
      </c>
      <c r="AC94" s="13">
        <f t="shared" si="103"/>
        <v>152.78382634572617</v>
      </c>
    </row>
    <row r="95" spans="1:29" x14ac:dyDescent="0.2">
      <c r="A95" s="268" t="s">
        <v>868</v>
      </c>
      <c r="B95" s="13">
        <f t="shared" si="101"/>
        <v>111.94174757281553</v>
      </c>
      <c r="C95" s="13">
        <v>83.28025477707007</v>
      </c>
      <c r="D95" s="13">
        <f t="shared" si="99"/>
        <v>115.84158415841584</v>
      </c>
      <c r="E95" s="13">
        <v>150</v>
      </c>
      <c r="F95" s="13">
        <v>185.36585365853659</v>
      </c>
      <c r="J95" s="13">
        <f t="shared" ref="J95" si="112">J77*100/K77</f>
        <v>185.36585365853659</v>
      </c>
      <c r="X95" s="268" t="s">
        <v>868</v>
      </c>
      <c r="Y95" s="13">
        <f t="shared" si="105"/>
        <v>110.75566830063804</v>
      </c>
      <c r="Z95" s="13">
        <f t="shared" si="103"/>
        <v>94.345969367198606</v>
      </c>
      <c r="AA95" s="13">
        <f t="shared" si="103"/>
        <v>109.85130703239942</v>
      </c>
      <c r="AB95" s="13">
        <f t="shared" si="103"/>
        <v>138.83600905302788</v>
      </c>
      <c r="AC95" s="13">
        <f t="shared" si="103"/>
        <v>177.43379624968051</v>
      </c>
    </row>
    <row r="96" spans="1:29" x14ac:dyDescent="0.2">
      <c r="A96" s="268" t="s">
        <v>869</v>
      </c>
      <c r="B96" s="13">
        <f t="shared" si="101"/>
        <v>103.42384887839434</v>
      </c>
      <c r="C96" s="13">
        <v>88.047808764940243</v>
      </c>
      <c r="D96" s="13">
        <f t="shared" si="99"/>
        <v>97.969543147208128</v>
      </c>
      <c r="E96" s="13">
        <f t="shared" ref="E96:E101" si="113">H78*100/I78</f>
        <v>149.51456310679612</v>
      </c>
      <c r="F96" s="13">
        <v>187.2340425531915</v>
      </c>
      <c r="J96" s="13">
        <f t="shared" ref="J96" si="114">J78*100/K78</f>
        <v>187.2340425531915</v>
      </c>
      <c r="X96" s="268" t="s">
        <v>869</v>
      </c>
      <c r="Y96" s="13">
        <f t="shared" si="105"/>
        <v>101.87592291195135</v>
      </c>
      <c r="Z96" s="13">
        <f t="shared" si="103"/>
        <v>90.337535376253697</v>
      </c>
      <c r="AA96" s="13">
        <f t="shared" si="103"/>
        <v>101.40370910187467</v>
      </c>
      <c r="AB96" s="13">
        <f t="shared" si="103"/>
        <v>149.83818770226537</v>
      </c>
      <c r="AC96" s="13">
        <f t="shared" si="103"/>
        <v>129.03867508132871</v>
      </c>
    </row>
    <row r="97" spans="1:29" x14ac:dyDescent="0.2">
      <c r="A97" s="268" t="s">
        <v>870</v>
      </c>
      <c r="B97" s="13">
        <f t="shared" si="101"/>
        <v>90.262172284644194</v>
      </c>
      <c r="C97" s="13">
        <v>99.684542586750794</v>
      </c>
      <c r="D97" s="13">
        <f t="shared" si="99"/>
        <v>90.4</v>
      </c>
      <c r="E97" s="13">
        <f t="shared" si="113"/>
        <v>150</v>
      </c>
      <c r="F97" s="13">
        <v>14.516129032258064</v>
      </c>
      <c r="J97" s="13">
        <f t="shared" ref="J97" si="115">J79*100/K79</f>
        <v>14.516129032258064</v>
      </c>
      <c r="X97" s="268" t="s">
        <v>870</v>
      </c>
      <c r="Y97" s="13">
        <f t="shared" si="105"/>
        <v>90.132783310053938</v>
      </c>
      <c r="Z97" s="13">
        <f t="shared" si="103"/>
        <v>87.007417877273767</v>
      </c>
      <c r="AA97" s="13">
        <f t="shared" si="103"/>
        <v>101.53984771573603</v>
      </c>
      <c r="AB97" s="13">
        <f t="shared" si="103"/>
        <v>102.4697666496338</v>
      </c>
      <c r="AC97" s="13">
        <f t="shared" si="103"/>
        <v>108.91672386181652</v>
      </c>
    </row>
    <row r="98" spans="1:29" x14ac:dyDescent="0.2">
      <c r="A98" s="268" t="s">
        <v>871</v>
      </c>
      <c r="B98" s="13">
        <f t="shared" si="101"/>
        <v>76.712328767123282</v>
      </c>
      <c r="C98" s="13">
        <v>73.289902280130292</v>
      </c>
      <c r="D98" s="13">
        <f t="shared" si="99"/>
        <v>116.25</v>
      </c>
      <c r="E98" s="13">
        <f t="shared" si="113"/>
        <v>7.8947368421052628</v>
      </c>
      <c r="F98" s="13">
        <v>125</v>
      </c>
      <c r="J98" s="13">
        <f t="shared" ref="J98" si="116">J80*100/K80</f>
        <v>125</v>
      </c>
      <c r="X98" s="268" t="s">
        <v>871</v>
      </c>
      <c r="Y98" s="13">
        <f t="shared" si="105"/>
        <v>82.951231894213322</v>
      </c>
      <c r="Z98" s="13">
        <f t="shared" si="103"/>
        <v>85.594656225468285</v>
      </c>
      <c r="AA98" s="13">
        <f t="shared" si="103"/>
        <v>108.27727272727275</v>
      </c>
      <c r="AB98" s="13">
        <f t="shared" si="103"/>
        <v>74.853801169590653</v>
      </c>
      <c r="AC98" s="13">
        <f t="shared" si="103"/>
        <v>46.505376344086017</v>
      </c>
    </row>
    <row r="99" spans="1:29" x14ac:dyDescent="0.2">
      <c r="A99" s="268" t="s">
        <v>872</v>
      </c>
      <c r="B99" s="13">
        <f t="shared" si="101"/>
        <v>81.87919463087249</v>
      </c>
      <c r="C99" s="13">
        <v>83.80952380952381</v>
      </c>
      <c r="D99" s="13">
        <f t="shared" si="99"/>
        <v>118.18181818181819</v>
      </c>
      <c r="E99" s="13">
        <f t="shared" si="113"/>
        <v>66.666666666666671</v>
      </c>
      <c r="F99" s="13">
        <v>0</v>
      </c>
      <c r="J99" s="13">
        <f t="shared" ref="J99" si="117">J81*100/K81</f>
        <v>0</v>
      </c>
      <c r="X99" s="268" t="s">
        <v>872</v>
      </c>
      <c r="Y99" s="13">
        <f t="shared" si="105"/>
        <v>73.794073690804794</v>
      </c>
      <c r="Z99" s="13">
        <f t="shared" si="103"/>
        <v>93.807916804659484</v>
      </c>
      <c r="AA99" s="13">
        <f t="shared" si="103"/>
        <v>88.83576329331045</v>
      </c>
      <c r="AB99" s="13">
        <f t="shared" si="103"/>
        <v>26.655602971392444</v>
      </c>
      <c r="AC99" s="13">
        <f t="shared" si="103"/>
        <v>72.777777777777771</v>
      </c>
    </row>
    <row r="100" spans="1:29" x14ac:dyDescent="0.2">
      <c r="A100" s="268" t="s">
        <v>873</v>
      </c>
      <c r="B100" s="13">
        <f t="shared" si="101"/>
        <v>62.790697674418603</v>
      </c>
      <c r="C100" s="13">
        <v>124.32432432432432</v>
      </c>
      <c r="D100" s="13">
        <f t="shared" si="99"/>
        <v>32.075471698113205</v>
      </c>
      <c r="E100" s="13">
        <f t="shared" si="113"/>
        <v>5.4054054054054053</v>
      </c>
      <c r="F100" s="13">
        <v>93.333333333333329</v>
      </c>
      <c r="J100" s="13">
        <f t="shared" ref="J100" si="118">J82*100/K82</f>
        <v>93.333333333333329</v>
      </c>
      <c r="X100" s="268" t="s">
        <v>873</v>
      </c>
      <c r="Y100" s="13">
        <f t="shared" si="105"/>
        <v>71.688209715798777</v>
      </c>
      <c r="Z100" s="13">
        <f t="shared" si="103"/>
        <v>103.16790371584892</v>
      </c>
      <c r="AA100" s="13">
        <f t="shared" si="103"/>
        <v>71.707384914932092</v>
      </c>
      <c r="AB100" s="13">
        <f t="shared" si="103"/>
        <v>30.528089064674433</v>
      </c>
      <c r="AC100" s="13">
        <f t="shared" si="103"/>
        <v>31.111111111111111</v>
      </c>
    </row>
    <row r="101" spans="1:29" x14ac:dyDescent="0.2">
      <c r="A101" s="268" t="s">
        <v>874</v>
      </c>
      <c r="B101" s="13">
        <f t="shared" si="101"/>
        <v>70.39473684210526</v>
      </c>
      <c r="C101" s="13">
        <v>101.36986301369863</v>
      </c>
      <c r="D101" s="13">
        <f t="shared" si="99"/>
        <v>64.86486486486487</v>
      </c>
      <c r="E101" s="13">
        <f t="shared" si="113"/>
        <v>19.512195121951219</v>
      </c>
      <c r="F101" s="13">
        <v>0</v>
      </c>
      <c r="J101" s="13" t="e">
        <f t="shared" ref="J101" si="119">J83*100/K83</f>
        <v>#DIV/0!</v>
      </c>
      <c r="X101" s="268" t="s">
        <v>874</v>
      </c>
      <c r="Y101" s="13">
        <v>70.39473684210526</v>
      </c>
      <c r="Z101" s="13">
        <v>101.36986301369863</v>
      </c>
      <c r="AA101" s="13">
        <v>64.86486486486487</v>
      </c>
      <c r="AB101" s="13">
        <v>19.512195121951219</v>
      </c>
      <c r="AC101" s="13">
        <v>0</v>
      </c>
    </row>
    <row r="104" spans="1:29" x14ac:dyDescent="0.2">
      <c r="A104" s="4" t="s">
        <v>1</v>
      </c>
      <c r="B104" s="10">
        <v>49870</v>
      </c>
      <c r="C104" s="10">
        <v>29281</v>
      </c>
      <c r="D104" s="10">
        <v>11790</v>
      </c>
      <c r="E104" s="10">
        <v>4710</v>
      </c>
      <c r="F104" s="10">
        <v>4090</v>
      </c>
    </row>
    <row r="105" spans="1:29" x14ac:dyDescent="0.2">
      <c r="A105" s="4" t="s">
        <v>8</v>
      </c>
      <c r="B105" s="10">
        <v>5748</v>
      </c>
      <c r="C105" s="10">
        <v>3452</v>
      </c>
      <c r="D105" s="10">
        <v>1212</v>
      </c>
      <c r="E105" s="10">
        <v>521</v>
      </c>
      <c r="F105" s="10">
        <v>565</v>
      </c>
    </row>
    <row r="106" spans="1:29" x14ac:dyDescent="0.2">
      <c r="A106" s="4" t="s">
        <v>9</v>
      </c>
      <c r="B106" s="10">
        <v>6126</v>
      </c>
      <c r="C106" s="10">
        <v>3606</v>
      </c>
      <c r="D106" s="10">
        <v>1292</v>
      </c>
      <c r="E106" s="10">
        <v>526</v>
      </c>
      <c r="F106" s="10">
        <v>702</v>
      </c>
    </row>
    <row r="107" spans="1:29" x14ac:dyDescent="0.2">
      <c r="A107" s="4" t="s">
        <v>10</v>
      </c>
      <c r="B107" s="10">
        <v>4716</v>
      </c>
      <c r="C107" s="10">
        <v>2864</v>
      </c>
      <c r="D107" s="10">
        <v>1150</v>
      </c>
      <c r="E107" s="10">
        <v>315</v>
      </c>
      <c r="F107" s="10">
        <v>388</v>
      </c>
    </row>
    <row r="108" spans="1:29" x14ac:dyDescent="0.2">
      <c r="A108" s="4" t="s">
        <v>11</v>
      </c>
      <c r="B108" s="10">
        <v>4170</v>
      </c>
      <c r="C108" s="10">
        <v>2476</v>
      </c>
      <c r="D108" s="10">
        <v>1100</v>
      </c>
      <c r="E108" s="10">
        <v>307</v>
      </c>
      <c r="F108" s="10">
        <v>286</v>
      </c>
    </row>
    <row r="109" spans="1:29" x14ac:dyDescent="0.2">
      <c r="A109" s="4" t="s">
        <v>12</v>
      </c>
      <c r="B109" s="10">
        <v>4101</v>
      </c>
      <c r="C109" s="10">
        <v>2671</v>
      </c>
      <c r="D109" s="10">
        <v>901</v>
      </c>
      <c r="E109" s="10">
        <v>352</v>
      </c>
      <c r="F109" s="10">
        <v>178</v>
      </c>
    </row>
    <row r="110" spans="1:29" x14ac:dyDescent="0.2">
      <c r="A110" s="4" t="s">
        <v>13</v>
      </c>
      <c r="B110" s="10">
        <v>5044</v>
      </c>
      <c r="C110" s="10">
        <v>3138</v>
      </c>
      <c r="D110" s="10">
        <v>911</v>
      </c>
      <c r="E110" s="10">
        <v>675</v>
      </c>
      <c r="F110" s="10">
        <v>321</v>
      </c>
    </row>
    <row r="111" spans="1:29" x14ac:dyDescent="0.2">
      <c r="A111" s="4" t="s">
        <v>14</v>
      </c>
      <c r="B111" s="10">
        <v>5004</v>
      </c>
      <c r="C111" s="10">
        <v>3000</v>
      </c>
      <c r="D111" s="10">
        <v>1314</v>
      </c>
      <c r="E111" s="10">
        <v>415</v>
      </c>
      <c r="F111" s="10">
        <v>276</v>
      </c>
    </row>
    <row r="112" spans="1:29" x14ac:dyDescent="0.2">
      <c r="A112" s="4" t="s">
        <v>15</v>
      </c>
      <c r="B112" s="10">
        <v>4757</v>
      </c>
      <c r="C112" s="10">
        <v>2348</v>
      </c>
      <c r="D112" s="10">
        <v>1302</v>
      </c>
      <c r="E112" s="10">
        <v>527</v>
      </c>
      <c r="F112" s="10">
        <v>578</v>
      </c>
    </row>
    <row r="113" spans="1:6" x14ac:dyDescent="0.2">
      <c r="A113" s="4" t="s">
        <v>16</v>
      </c>
      <c r="B113" s="10">
        <v>3695</v>
      </c>
      <c r="C113" s="10">
        <v>2042</v>
      </c>
      <c r="D113" s="10">
        <v>974</v>
      </c>
      <c r="E113" s="10">
        <v>333</v>
      </c>
      <c r="F113" s="10">
        <v>348</v>
      </c>
    </row>
    <row r="114" spans="1:6" x14ac:dyDescent="0.2">
      <c r="A114" s="4" t="s">
        <v>17</v>
      </c>
      <c r="B114" s="10">
        <v>2182</v>
      </c>
      <c r="C114" s="10">
        <v>1150</v>
      </c>
      <c r="D114" s="10">
        <v>654</v>
      </c>
      <c r="E114" s="10">
        <v>263</v>
      </c>
      <c r="F114" s="10">
        <v>116</v>
      </c>
    </row>
    <row r="115" spans="1:6" x14ac:dyDescent="0.2">
      <c r="A115" s="4" t="s">
        <v>18</v>
      </c>
      <c r="B115" s="10">
        <v>1724</v>
      </c>
      <c r="C115" s="10">
        <v>943</v>
      </c>
      <c r="D115" s="10">
        <v>388</v>
      </c>
      <c r="E115" s="10">
        <v>256</v>
      </c>
      <c r="F115" s="10">
        <v>134</v>
      </c>
    </row>
    <row r="116" spans="1:6" x14ac:dyDescent="0.2">
      <c r="A116" s="4" t="s">
        <v>19</v>
      </c>
      <c r="B116" s="10">
        <v>1016</v>
      </c>
      <c r="C116" s="10">
        <v>633</v>
      </c>
      <c r="D116" s="10">
        <v>237</v>
      </c>
      <c r="E116" s="10">
        <v>75</v>
      </c>
      <c r="F116" s="10">
        <v>71</v>
      </c>
    </row>
    <row r="117" spans="1:6" x14ac:dyDescent="0.2">
      <c r="A117" s="4" t="s">
        <v>20</v>
      </c>
      <c r="B117" s="10">
        <v>774</v>
      </c>
      <c r="C117" s="10">
        <v>533</v>
      </c>
      <c r="D117" s="10">
        <v>175</v>
      </c>
      <c r="E117" s="10">
        <v>41</v>
      </c>
      <c r="F117" s="10">
        <v>26</v>
      </c>
    </row>
    <row r="118" spans="1:6" x14ac:dyDescent="0.2">
      <c r="A118" s="4" t="s">
        <v>21</v>
      </c>
      <c r="B118" s="10">
        <v>269</v>
      </c>
      <c r="C118" s="10">
        <v>194</v>
      </c>
      <c r="D118" s="10">
        <v>49</v>
      </c>
      <c r="E118" s="10">
        <v>15</v>
      </c>
      <c r="F118" s="10">
        <v>12</v>
      </c>
    </row>
    <row r="119" spans="1:6" x14ac:dyDescent="0.2">
      <c r="A119" s="4" t="s">
        <v>22</v>
      </c>
      <c r="B119" s="10">
        <v>279</v>
      </c>
      <c r="C119" s="10">
        <v>82</v>
      </c>
      <c r="D119" s="10">
        <v>70</v>
      </c>
      <c r="E119" s="10">
        <v>38</v>
      </c>
      <c r="F119" s="10">
        <v>88</v>
      </c>
    </row>
    <row r="120" spans="1:6" x14ac:dyDescent="0.2">
      <c r="A120" s="4" t="s">
        <v>23</v>
      </c>
      <c r="B120" s="10">
        <v>259</v>
      </c>
      <c r="C120" s="10">
        <v>147</v>
      </c>
      <c r="D120" s="10">
        <v>61</v>
      </c>
      <c r="E120" s="10">
        <v>49</v>
      </c>
      <c r="F120" s="10">
        <v>0</v>
      </c>
    </row>
    <row r="121" spans="1:6" x14ac:dyDescent="0.2">
      <c r="B121" s="1" t="s">
        <v>1</v>
      </c>
      <c r="C121" s="1" t="s">
        <v>4</v>
      </c>
      <c r="D121" s="1" t="s">
        <v>5</v>
      </c>
      <c r="E121" s="1" t="s">
        <v>6</v>
      </c>
      <c r="F121" s="1" t="s">
        <v>7</v>
      </c>
    </row>
    <row r="122" spans="1:6" x14ac:dyDescent="0.2">
      <c r="A122" s="4" t="s">
        <v>877</v>
      </c>
      <c r="B122" s="10">
        <f>SUM(B105:B107)</f>
        <v>16590</v>
      </c>
      <c r="C122" s="10">
        <f t="shared" ref="C122:F122" si="120">SUM(C105:C107)</f>
        <v>9922</v>
      </c>
      <c r="D122" s="10">
        <f t="shared" si="120"/>
        <v>3654</v>
      </c>
      <c r="E122" s="10">
        <f t="shared" si="120"/>
        <v>1362</v>
      </c>
      <c r="F122" s="10">
        <f t="shared" si="120"/>
        <v>1655</v>
      </c>
    </row>
    <row r="123" spans="1:6" x14ac:dyDescent="0.2">
      <c r="A123" s="4" t="s">
        <v>878</v>
      </c>
      <c r="B123" s="10">
        <f>SUM(B108:B116)</f>
        <v>31693</v>
      </c>
      <c r="C123" s="10">
        <f t="shared" ref="C123:F123" si="121">SUM(C108:C116)</f>
        <v>18401</v>
      </c>
      <c r="D123" s="10">
        <f t="shared" si="121"/>
        <v>7781</v>
      </c>
      <c r="E123" s="10">
        <f t="shared" si="121"/>
        <v>3203</v>
      </c>
      <c r="F123" s="10">
        <f t="shared" si="121"/>
        <v>2308</v>
      </c>
    </row>
    <row r="124" spans="1:6" x14ac:dyDescent="0.2">
      <c r="A124" s="4" t="s">
        <v>879</v>
      </c>
      <c r="B124" s="10">
        <f>SUM(B117:B120)</f>
        <v>1581</v>
      </c>
      <c r="C124" s="10">
        <f t="shared" ref="C124:F124" si="122">SUM(C117:C120)</f>
        <v>956</v>
      </c>
      <c r="D124" s="10">
        <f t="shared" si="122"/>
        <v>355</v>
      </c>
      <c r="E124" s="10">
        <f t="shared" si="122"/>
        <v>143</v>
      </c>
      <c r="F124" s="10">
        <f t="shared" si="122"/>
        <v>126</v>
      </c>
    </row>
    <row r="125" spans="1:6" x14ac:dyDescent="0.2">
      <c r="B125" s="1" t="s">
        <v>1</v>
      </c>
      <c r="C125" s="1" t="s">
        <v>4</v>
      </c>
      <c r="D125" s="1" t="s">
        <v>5</v>
      </c>
      <c r="E125" s="1" t="s">
        <v>6</v>
      </c>
      <c r="F125" s="1" t="s">
        <v>7</v>
      </c>
    </row>
    <row r="126" spans="1:6" x14ac:dyDescent="0.2">
      <c r="A126" s="4" t="s">
        <v>880</v>
      </c>
      <c r="B126" s="13">
        <f>(B122+B124)/B123*100</f>
        <v>57.334427160571735</v>
      </c>
      <c r="C126" s="13">
        <f t="shared" ref="C126:F126" si="123">(C122+C124)/C123*100</f>
        <v>59.116352372153692</v>
      </c>
      <c r="D126" s="13">
        <f t="shared" si="123"/>
        <v>51.522940496080196</v>
      </c>
      <c r="E126" s="13">
        <f t="shared" si="123"/>
        <v>46.987199500468314</v>
      </c>
      <c r="F126" s="13">
        <f t="shared" si="123"/>
        <v>77.16637781629116</v>
      </c>
    </row>
    <row r="128" spans="1:6" x14ac:dyDescent="0.2">
      <c r="A128" s="4" t="s">
        <v>923</v>
      </c>
    </row>
    <row r="129" spans="1:6" x14ac:dyDescent="0.2">
      <c r="A129" s="275" t="s">
        <v>603</v>
      </c>
      <c r="B129" s="276" t="s">
        <v>1</v>
      </c>
      <c r="C129" s="276" t="s">
        <v>4</v>
      </c>
      <c r="D129" s="276" t="s">
        <v>5</v>
      </c>
      <c r="E129" s="276" t="s">
        <v>6</v>
      </c>
      <c r="F129" s="276" t="s">
        <v>7</v>
      </c>
    </row>
    <row r="130" spans="1:6" x14ac:dyDescent="0.2">
      <c r="A130" s="4" t="s">
        <v>917</v>
      </c>
      <c r="B130" s="10">
        <f>SUM(B131:B133)</f>
        <v>49864</v>
      </c>
      <c r="C130" s="10">
        <f t="shared" ref="C130:F130" si="124">SUM(C131:C133)</f>
        <v>29279</v>
      </c>
      <c r="D130" s="10">
        <f t="shared" si="124"/>
        <v>11790</v>
      </c>
      <c r="E130" s="10">
        <f t="shared" si="124"/>
        <v>4708</v>
      </c>
      <c r="F130" s="10">
        <f t="shared" si="124"/>
        <v>4089</v>
      </c>
    </row>
    <row r="131" spans="1:6" x14ac:dyDescent="0.2">
      <c r="A131" s="4" t="s">
        <v>877</v>
      </c>
      <c r="B131" s="10">
        <v>16590</v>
      </c>
      <c r="C131" s="10">
        <v>9922</v>
      </c>
      <c r="D131" s="10">
        <v>3654</v>
      </c>
      <c r="E131" s="10">
        <v>1362</v>
      </c>
      <c r="F131" s="10">
        <v>1655</v>
      </c>
    </row>
    <row r="132" spans="1:6" x14ac:dyDescent="0.2">
      <c r="A132" s="4" t="s">
        <v>878</v>
      </c>
      <c r="B132" s="10">
        <v>31693</v>
      </c>
      <c r="C132" s="10">
        <v>18401</v>
      </c>
      <c r="D132" s="10">
        <v>7781</v>
      </c>
      <c r="E132" s="10">
        <v>3203</v>
      </c>
      <c r="F132" s="10">
        <v>2308</v>
      </c>
    </row>
    <row r="133" spans="1:6" x14ac:dyDescent="0.2">
      <c r="A133" s="4" t="s">
        <v>916</v>
      </c>
      <c r="B133" s="10">
        <v>1581</v>
      </c>
      <c r="C133" s="10">
        <v>956</v>
      </c>
      <c r="D133" s="10">
        <v>355</v>
      </c>
      <c r="E133" s="10">
        <v>143</v>
      </c>
      <c r="F133" s="10">
        <v>126</v>
      </c>
    </row>
    <row r="134" spans="1:6" x14ac:dyDescent="0.2">
      <c r="A134" s="4" t="s">
        <v>880</v>
      </c>
      <c r="B134" s="110">
        <v>57.334427160571735</v>
      </c>
      <c r="C134" s="110">
        <v>59.116352372153692</v>
      </c>
      <c r="D134" s="110">
        <v>51.522940496080196</v>
      </c>
      <c r="E134" s="110">
        <v>46.987199500468314</v>
      </c>
      <c r="F134" s="110">
        <v>77.16637781629116</v>
      </c>
    </row>
    <row r="135" spans="1:6" x14ac:dyDescent="0.2">
      <c r="A135" s="9" t="s">
        <v>736</v>
      </c>
      <c r="B135" s="9"/>
      <c r="C135" s="9"/>
      <c r="D135" s="9"/>
      <c r="E135" s="9"/>
      <c r="F135" s="9"/>
    </row>
  </sheetData>
  <mergeCells count="22">
    <mergeCell ref="B2:F2"/>
    <mergeCell ref="G2:K2"/>
    <mergeCell ref="L2:P2"/>
    <mergeCell ref="R2:V2"/>
    <mergeCell ref="W2:AA2"/>
    <mergeCell ref="AB2:AF2"/>
    <mergeCell ref="AH2:AL2"/>
    <mergeCell ref="AM2:AQ2"/>
    <mergeCell ref="AR2:AV2"/>
    <mergeCell ref="AX2:BB2"/>
    <mergeCell ref="BN2:BR2"/>
    <mergeCell ref="BS2:BW2"/>
    <mergeCell ref="BX2:CB2"/>
    <mergeCell ref="BC2:BG2"/>
    <mergeCell ref="BH2:BL2"/>
    <mergeCell ref="R65:V65"/>
    <mergeCell ref="W65:AA65"/>
    <mergeCell ref="B66:C66"/>
    <mergeCell ref="D66:E66"/>
    <mergeCell ref="F66:G66"/>
    <mergeCell ref="H66:I66"/>
    <mergeCell ref="J66:K66"/>
  </mergeCells>
  <pageMargins left="0.7" right="0.7" top="0.75" bottom="0.75" header="0.3" footer="0.3"/>
  <pageSetup scale="85" orientation="portrait" r:id="rId1"/>
  <colBreaks count="4" manualBreakCount="4">
    <brk id="16" max="1048575" man="1"/>
    <brk id="32" max="1048575" man="1"/>
    <brk id="48" max="1048575" man="1"/>
    <brk id="64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41"/>
  <sheetViews>
    <sheetView view="pageBreakPreview" topLeftCell="A21" zoomScaleNormal="100" zoomScaleSheetLayoutView="100" workbookViewId="0">
      <selection activeCell="A21" sqref="A21:E23"/>
    </sheetView>
  </sheetViews>
  <sheetFormatPr defaultRowHeight="11.25" x14ac:dyDescent="0.2"/>
  <cols>
    <col min="1" max="1" width="21.5703125" style="4" customWidth="1"/>
    <col min="2" max="16" width="5.42578125" style="4" customWidth="1"/>
    <col min="17" max="48" width="9.140625" style="4"/>
    <col min="49" max="64" width="6.140625" style="4" customWidth="1"/>
    <col min="65" max="16384" width="9.140625" style="4"/>
  </cols>
  <sheetData>
    <row r="1" spans="1:80" x14ac:dyDescent="0.2">
      <c r="A1" s="4" t="s">
        <v>835</v>
      </c>
      <c r="Q1" s="4" t="s">
        <v>515</v>
      </c>
      <c r="AG1" s="3" t="s">
        <v>674</v>
      </c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4" t="s">
        <v>677</v>
      </c>
      <c r="BM1" s="56" t="s">
        <v>681</v>
      </c>
      <c r="BN1" s="63"/>
      <c r="BO1" s="63"/>
      <c r="BP1" s="63"/>
      <c r="BQ1" s="63"/>
      <c r="BR1" s="63"/>
      <c r="BS1" s="63"/>
      <c r="BT1" s="63"/>
      <c r="BU1" s="63"/>
      <c r="BV1" s="63"/>
      <c r="BW1" s="63"/>
      <c r="BX1" s="63"/>
      <c r="BY1" s="63"/>
      <c r="BZ1" s="63"/>
      <c r="CA1" s="63"/>
      <c r="CB1" s="63"/>
    </row>
    <row r="2" spans="1:80" x14ac:dyDescent="0.2">
      <c r="A2" s="5"/>
      <c r="B2" s="278" t="s">
        <v>1</v>
      </c>
      <c r="C2" s="278"/>
      <c r="D2" s="278"/>
      <c r="E2" s="278"/>
      <c r="F2" s="278"/>
      <c r="G2" s="278" t="s">
        <v>2</v>
      </c>
      <c r="H2" s="278"/>
      <c r="I2" s="278"/>
      <c r="J2" s="278"/>
      <c r="K2" s="278"/>
      <c r="L2" s="278" t="s">
        <v>3</v>
      </c>
      <c r="M2" s="278"/>
      <c r="N2" s="278"/>
      <c r="O2" s="278"/>
      <c r="P2" s="279"/>
      <c r="Q2" s="5"/>
      <c r="R2" s="278" t="s">
        <v>1</v>
      </c>
      <c r="S2" s="278"/>
      <c r="T2" s="278"/>
      <c r="U2" s="278"/>
      <c r="V2" s="278"/>
      <c r="W2" s="278" t="s">
        <v>2</v>
      </c>
      <c r="X2" s="278"/>
      <c r="Y2" s="278"/>
      <c r="Z2" s="278"/>
      <c r="AA2" s="278"/>
      <c r="AB2" s="278" t="s">
        <v>3</v>
      </c>
      <c r="AC2" s="278"/>
      <c r="AD2" s="278"/>
      <c r="AE2" s="278"/>
      <c r="AF2" s="279"/>
      <c r="AG2" s="95"/>
      <c r="AH2" s="281" t="s">
        <v>1</v>
      </c>
      <c r="AI2" s="281"/>
      <c r="AJ2" s="281"/>
      <c r="AK2" s="281"/>
      <c r="AL2" s="281"/>
      <c r="AM2" s="281" t="s">
        <v>2</v>
      </c>
      <c r="AN2" s="281"/>
      <c r="AO2" s="281"/>
      <c r="AP2" s="281"/>
      <c r="AQ2" s="281"/>
      <c r="AR2" s="281" t="s">
        <v>3</v>
      </c>
      <c r="AS2" s="281"/>
      <c r="AT2" s="281"/>
      <c r="AU2" s="281"/>
      <c r="AV2" s="282"/>
      <c r="AW2" s="5"/>
      <c r="AX2" s="278" t="s">
        <v>1</v>
      </c>
      <c r="AY2" s="278"/>
      <c r="AZ2" s="278"/>
      <c r="BA2" s="278"/>
      <c r="BB2" s="278"/>
      <c r="BC2" s="278" t="s">
        <v>2</v>
      </c>
      <c r="BD2" s="278"/>
      <c r="BE2" s="278"/>
      <c r="BF2" s="278"/>
      <c r="BG2" s="278"/>
      <c r="BH2" s="278" t="s">
        <v>3</v>
      </c>
      <c r="BI2" s="278"/>
      <c r="BJ2" s="278"/>
      <c r="BK2" s="278"/>
      <c r="BL2" s="279"/>
      <c r="BM2" s="57"/>
      <c r="BN2" s="283" t="s">
        <v>1</v>
      </c>
      <c r="BO2" s="283"/>
      <c r="BP2" s="283"/>
      <c r="BQ2" s="283"/>
      <c r="BR2" s="283"/>
      <c r="BS2" s="283" t="s">
        <v>2</v>
      </c>
      <c r="BT2" s="283"/>
      <c r="BU2" s="283"/>
      <c r="BV2" s="283"/>
      <c r="BW2" s="283"/>
      <c r="BX2" s="283" t="s">
        <v>3</v>
      </c>
      <c r="BY2" s="283"/>
      <c r="BZ2" s="283"/>
      <c r="CA2" s="283"/>
      <c r="CB2" s="284"/>
    </row>
    <row r="3" spans="1:80" x14ac:dyDescent="0.2">
      <c r="A3" s="6" t="s">
        <v>600</v>
      </c>
      <c r="B3" s="7" t="s">
        <v>1</v>
      </c>
      <c r="C3" s="7" t="s">
        <v>4</v>
      </c>
      <c r="D3" s="7" t="s">
        <v>504</v>
      </c>
      <c r="E3" s="7" t="s">
        <v>6</v>
      </c>
      <c r="F3" s="7" t="s">
        <v>505</v>
      </c>
      <c r="G3" s="7" t="s">
        <v>1</v>
      </c>
      <c r="H3" s="7" t="s">
        <v>4</v>
      </c>
      <c r="I3" s="7" t="s">
        <v>504</v>
      </c>
      <c r="J3" s="7" t="s">
        <v>6</v>
      </c>
      <c r="K3" s="7" t="s">
        <v>505</v>
      </c>
      <c r="L3" s="7" t="s">
        <v>1</v>
      </c>
      <c r="M3" s="7" t="s">
        <v>4</v>
      </c>
      <c r="N3" s="7" t="s">
        <v>504</v>
      </c>
      <c r="O3" s="7" t="s">
        <v>6</v>
      </c>
      <c r="P3" s="7" t="s">
        <v>505</v>
      </c>
      <c r="Q3" s="6" t="s">
        <v>600</v>
      </c>
      <c r="R3" s="7" t="s">
        <v>1</v>
      </c>
      <c r="S3" s="7" t="s">
        <v>4</v>
      </c>
      <c r="T3" s="7" t="s">
        <v>504</v>
      </c>
      <c r="U3" s="7" t="s">
        <v>6</v>
      </c>
      <c r="V3" s="7" t="s">
        <v>505</v>
      </c>
      <c r="W3" s="7" t="s">
        <v>1</v>
      </c>
      <c r="X3" s="7" t="s">
        <v>4</v>
      </c>
      <c r="Y3" s="7" t="s">
        <v>504</v>
      </c>
      <c r="Z3" s="7" t="s">
        <v>6</v>
      </c>
      <c r="AA3" s="7" t="s">
        <v>505</v>
      </c>
      <c r="AB3" s="7" t="s">
        <v>1</v>
      </c>
      <c r="AC3" s="7" t="s">
        <v>4</v>
      </c>
      <c r="AD3" s="7" t="s">
        <v>504</v>
      </c>
      <c r="AE3" s="7" t="s">
        <v>6</v>
      </c>
      <c r="AF3" s="7" t="s">
        <v>505</v>
      </c>
      <c r="AG3" s="109" t="s">
        <v>600</v>
      </c>
      <c r="AH3" s="96" t="s">
        <v>1</v>
      </c>
      <c r="AI3" s="96" t="s">
        <v>4</v>
      </c>
      <c r="AJ3" s="96" t="s">
        <v>504</v>
      </c>
      <c r="AK3" s="96" t="s">
        <v>6</v>
      </c>
      <c r="AL3" s="96" t="s">
        <v>505</v>
      </c>
      <c r="AM3" s="96" t="s">
        <v>1</v>
      </c>
      <c r="AN3" s="96" t="s">
        <v>4</v>
      </c>
      <c r="AO3" s="96" t="s">
        <v>504</v>
      </c>
      <c r="AP3" s="96" t="s">
        <v>6</v>
      </c>
      <c r="AQ3" s="96" t="s">
        <v>505</v>
      </c>
      <c r="AR3" s="96" t="s">
        <v>1</v>
      </c>
      <c r="AS3" s="96" t="s">
        <v>4</v>
      </c>
      <c r="AT3" s="96" t="s">
        <v>504</v>
      </c>
      <c r="AU3" s="96" t="s">
        <v>6</v>
      </c>
      <c r="AV3" s="97" t="s">
        <v>505</v>
      </c>
      <c r="AW3" s="6" t="s">
        <v>600</v>
      </c>
      <c r="AX3" s="7" t="s">
        <v>1</v>
      </c>
      <c r="AY3" s="7" t="s">
        <v>4</v>
      </c>
      <c r="AZ3" s="7" t="s">
        <v>504</v>
      </c>
      <c r="BA3" s="7" t="s">
        <v>6</v>
      </c>
      <c r="BB3" s="7" t="s">
        <v>505</v>
      </c>
      <c r="BC3" s="7" t="s">
        <v>1</v>
      </c>
      <c r="BD3" s="7" t="s">
        <v>4</v>
      </c>
      <c r="BE3" s="7" t="s">
        <v>504</v>
      </c>
      <c r="BF3" s="7" t="s">
        <v>6</v>
      </c>
      <c r="BG3" s="7" t="s">
        <v>505</v>
      </c>
      <c r="BH3" s="7" t="s">
        <v>1</v>
      </c>
      <c r="BI3" s="7" t="s">
        <v>4</v>
      </c>
      <c r="BJ3" s="7" t="s">
        <v>504</v>
      </c>
      <c r="BK3" s="7" t="s">
        <v>6</v>
      </c>
      <c r="BL3" s="8" t="s">
        <v>505</v>
      </c>
      <c r="BM3" s="86" t="s">
        <v>600</v>
      </c>
      <c r="BN3" s="87" t="s">
        <v>1</v>
      </c>
      <c r="BO3" s="87" t="s">
        <v>4</v>
      </c>
      <c r="BP3" s="87" t="s">
        <v>5</v>
      </c>
      <c r="BQ3" s="87" t="s">
        <v>6</v>
      </c>
      <c r="BR3" s="87" t="s">
        <v>7</v>
      </c>
      <c r="BS3" s="87" t="s">
        <v>1</v>
      </c>
      <c r="BT3" s="87" t="s">
        <v>4</v>
      </c>
      <c r="BU3" s="87" t="s">
        <v>5</v>
      </c>
      <c r="BV3" s="87" t="s">
        <v>6</v>
      </c>
      <c r="BW3" s="87" t="s">
        <v>7</v>
      </c>
      <c r="BX3" s="87" t="s">
        <v>1</v>
      </c>
      <c r="BY3" s="87" t="s">
        <v>4</v>
      </c>
      <c r="BZ3" s="87" t="s">
        <v>5</v>
      </c>
      <c r="CA3" s="87" t="s">
        <v>6</v>
      </c>
      <c r="CB3" s="88" t="s">
        <v>7</v>
      </c>
    </row>
    <row r="4" spans="1:80" x14ac:dyDescent="0.2">
      <c r="A4" s="15" t="s">
        <v>563</v>
      </c>
      <c r="G4" s="25"/>
      <c r="H4" s="9"/>
      <c r="I4" s="9"/>
      <c r="J4" s="9"/>
      <c r="K4" s="5"/>
      <c r="Q4" s="15" t="s">
        <v>563</v>
      </c>
      <c r="W4" s="25"/>
      <c r="X4" s="9"/>
      <c r="Y4" s="9"/>
      <c r="Z4" s="9"/>
      <c r="AA4" s="5"/>
      <c r="AG4" s="98" t="s">
        <v>675</v>
      </c>
      <c r="AH4" s="3"/>
      <c r="AI4" s="3"/>
      <c r="AJ4" s="3"/>
      <c r="AK4" s="3"/>
      <c r="AL4" s="3"/>
      <c r="AM4" s="99"/>
      <c r="AN4" s="2"/>
      <c r="AO4" s="2"/>
      <c r="AP4" s="2"/>
      <c r="AQ4" s="95"/>
      <c r="AR4" s="3"/>
      <c r="AS4" s="3"/>
      <c r="AT4" s="3"/>
      <c r="AU4" s="3"/>
      <c r="AV4" s="3"/>
      <c r="AW4" s="15" t="s">
        <v>563</v>
      </c>
      <c r="AX4" s="72"/>
      <c r="AY4" s="72"/>
      <c r="AZ4" s="72"/>
      <c r="BA4" s="72"/>
      <c r="BB4" s="72"/>
      <c r="BC4" s="136"/>
      <c r="BD4" s="137"/>
      <c r="BE4" s="137"/>
      <c r="BF4" s="137"/>
      <c r="BG4" s="138"/>
      <c r="BH4" s="72"/>
      <c r="BI4" s="72"/>
      <c r="BJ4" s="72"/>
      <c r="BK4" s="72"/>
      <c r="BL4" s="72"/>
      <c r="BM4" s="60" t="s">
        <v>680</v>
      </c>
      <c r="BN4" s="63"/>
      <c r="BO4" s="63"/>
      <c r="BP4" s="63"/>
      <c r="BQ4" s="63"/>
      <c r="BR4" s="63"/>
      <c r="BS4" s="113"/>
      <c r="BT4" s="112"/>
      <c r="BU4" s="112"/>
      <c r="BV4" s="112"/>
      <c r="BW4" s="111"/>
      <c r="BX4" s="63"/>
      <c r="BY4" s="63"/>
      <c r="BZ4" s="63"/>
      <c r="CA4" s="63"/>
      <c r="CB4" s="63"/>
    </row>
    <row r="5" spans="1:80" x14ac:dyDescent="0.2">
      <c r="A5" s="4" t="s">
        <v>1</v>
      </c>
      <c r="B5" s="10">
        <f>R5+AH5+AX5+BN5</f>
        <v>49870</v>
      </c>
      <c r="C5" s="10">
        <f t="shared" ref="C5:P5" si="0">S5+AI5+AY5+BO5</f>
        <v>29281</v>
      </c>
      <c r="D5" s="10">
        <f t="shared" si="0"/>
        <v>11790</v>
      </c>
      <c r="E5" s="10">
        <f t="shared" si="0"/>
        <v>4710</v>
      </c>
      <c r="F5" s="10">
        <f t="shared" si="0"/>
        <v>4090</v>
      </c>
      <c r="G5" s="10">
        <f t="shared" si="0"/>
        <v>23556</v>
      </c>
      <c r="H5" s="10">
        <f t="shared" si="0"/>
        <v>13553</v>
      </c>
      <c r="I5" s="10">
        <f t="shared" si="0"/>
        <v>5714</v>
      </c>
      <c r="J5" s="10">
        <f t="shared" si="0"/>
        <v>2320</v>
      </c>
      <c r="K5" s="10">
        <f t="shared" si="0"/>
        <v>1969</v>
      </c>
      <c r="L5" s="10">
        <f t="shared" si="0"/>
        <v>26315</v>
      </c>
      <c r="M5" s="10">
        <f t="shared" si="0"/>
        <v>15727</v>
      </c>
      <c r="N5" s="10">
        <f t="shared" si="0"/>
        <v>6075</v>
      </c>
      <c r="O5" s="10">
        <f t="shared" si="0"/>
        <v>2390</v>
      </c>
      <c r="P5" s="10">
        <f t="shared" si="0"/>
        <v>2122</v>
      </c>
      <c r="Q5" s="4" t="s">
        <v>1</v>
      </c>
      <c r="R5" s="10">
        <v>7948</v>
      </c>
      <c r="S5" s="10">
        <v>4204</v>
      </c>
      <c r="T5" s="10">
        <v>2193</v>
      </c>
      <c r="U5" s="10">
        <v>255</v>
      </c>
      <c r="V5" s="10">
        <v>1296</v>
      </c>
      <c r="W5" s="26">
        <v>3957</v>
      </c>
      <c r="X5" s="27">
        <v>2005</v>
      </c>
      <c r="Y5" s="27">
        <v>1189</v>
      </c>
      <c r="Z5" s="27">
        <v>115</v>
      </c>
      <c r="AA5" s="28">
        <v>648</v>
      </c>
      <c r="AB5" s="10">
        <v>3991</v>
      </c>
      <c r="AC5" s="10">
        <v>2199</v>
      </c>
      <c r="AD5" s="10">
        <v>1004</v>
      </c>
      <c r="AE5" s="10">
        <v>140</v>
      </c>
      <c r="AF5" s="10">
        <v>648</v>
      </c>
      <c r="AG5" s="3" t="s">
        <v>1</v>
      </c>
      <c r="AH5" s="3">
        <v>4286</v>
      </c>
      <c r="AI5" s="3">
        <v>2656</v>
      </c>
      <c r="AJ5" s="3">
        <v>1055</v>
      </c>
      <c r="AK5" s="3">
        <v>434</v>
      </c>
      <c r="AL5" s="3">
        <v>141</v>
      </c>
      <c r="AM5" s="100">
        <v>1988</v>
      </c>
      <c r="AN5" s="101">
        <v>1270</v>
      </c>
      <c r="AO5" s="101">
        <v>464</v>
      </c>
      <c r="AP5" s="101">
        <v>188</v>
      </c>
      <c r="AQ5" s="102">
        <v>66</v>
      </c>
      <c r="AR5" s="3">
        <v>2298</v>
      </c>
      <c r="AS5" s="3">
        <v>1386</v>
      </c>
      <c r="AT5" s="3">
        <v>591</v>
      </c>
      <c r="AU5" s="3">
        <v>246</v>
      </c>
      <c r="AV5" s="3">
        <v>75</v>
      </c>
      <c r="AW5" s="4" t="s">
        <v>1</v>
      </c>
      <c r="AX5" s="73">
        <v>24048</v>
      </c>
      <c r="AY5" s="73">
        <v>11478</v>
      </c>
      <c r="AZ5" s="73">
        <v>6630</v>
      </c>
      <c r="BA5" s="73">
        <v>3522</v>
      </c>
      <c r="BB5" s="73">
        <v>2419</v>
      </c>
      <c r="BC5" s="74">
        <v>11071</v>
      </c>
      <c r="BD5" s="75">
        <v>5031</v>
      </c>
      <c r="BE5" s="75">
        <v>3118</v>
      </c>
      <c r="BF5" s="75">
        <v>1776</v>
      </c>
      <c r="BG5" s="76">
        <v>1146</v>
      </c>
      <c r="BH5" s="73">
        <v>12978</v>
      </c>
      <c r="BI5" s="73">
        <v>6446</v>
      </c>
      <c r="BJ5" s="73">
        <v>3512</v>
      </c>
      <c r="BK5" s="73">
        <v>1746</v>
      </c>
      <c r="BL5" s="73">
        <v>1273</v>
      </c>
      <c r="BM5" s="56" t="s">
        <v>1</v>
      </c>
      <c r="BN5" s="63">
        <v>13588</v>
      </c>
      <c r="BO5" s="63">
        <v>10943</v>
      </c>
      <c r="BP5" s="63">
        <v>1912</v>
      </c>
      <c r="BQ5" s="63">
        <v>499</v>
      </c>
      <c r="BR5" s="63">
        <v>234</v>
      </c>
      <c r="BS5" s="64">
        <v>6540</v>
      </c>
      <c r="BT5" s="65">
        <v>5247</v>
      </c>
      <c r="BU5" s="65">
        <v>943</v>
      </c>
      <c r="BV5" s="65">
        <v>241</v>
      </c>
      <c r="BW5" s="66">
        <v>109</v>
      </c>
      <c r="BX5" s="63">
        <v>7048</v>
      </c>
      <c r="BY5" s="63">
        <v>5696</v>
      </c>
      <c r="BZ5" s="63">
        <v>968</v>
      </c>
      <c r="CA5" s="63">
        <v>258</v>
      </c>
      <c r="CB5" s="63">
        <v>126</v>
      </c>
    </row>
    <row r="6" spans="1:80" x14ac:dyDescent="0.2">
      <c r="A6" s="4" t="s">
        <v>159</v>
      </c>
      <c r="B6" s="10">
        <f t="shared" ref="B6:B7" si="1">R6+AH6+AX6+BN6</f>
        <v>11771</v>
      </c>
      <c r="C6" s="10">
        <f t="shared" ref="C6:C7" si="2">S6+AI6+AY6+BO6</f>
        <v>6352</v>
      </c>
      <c r="D6" s="10">
        <f t="shared" ref="D6:D7" si="3">T6+AJ6+AZ6+BP6</f>
        <v>2861</v>
      </c>
      <c r="E6" s="10">
        <f t="shared" ref="E6:E7" si="4">U6+AK6+BA6+BQ6</f>
        <v>1497</v>
      </c>
      <c r="F6" s="10">
        <f t="shared" ref="F6:F7" si="5">V6+AL6+BB6+BR6</f>
        <v>1062</v>
      </c>
      <c r="G6" s="10">
        <f t="shared" ref="G6:G7" si="6">W6+AM6+BC6+BS6</f>
        <v>5707</v>
      </c>
      <c r="H6" s="10">
        <f t="shared" ref="H6:H7" si="7">X6+AN6+BD6+BT6</f>
        <v>3120</v>
      </c>
      <c r="I6" s="10">
        <f t="shared" ref="I6:I7" si="8">Y6+AO6+BE6+BU6</f>
        <v>1347</v>
      </c>
      <c r="J6" s="10">
        <f t="shared" ref="J6:J7" si="9">Z6+AP6+BF6+BV6</f>
        <v>708</v>
      </c>
      <c r="K6" s="10">
        <f t="shared" ref="K6:K7" si="10">AA6+AQ6+BG6+BW6</f>
        <v>532</v>
      </c>
      <c r="L6" s="10">
        <f t="shared" ref="L6:L7" si="11">AB6+AR6+BH6+BX6</f>
        <v>6064</v>
      </c>
      <c r="M6" s="10">
        <f t="shared" ref="M6:M7" si="12">AC6+AS6+BI6+BY6</f>
        <v>3231</v>
      </c>
      <c r="N6" s="10">
        <f t="shared" ref="N6:N7" si="13">AD6+AT6+BJ6+BZ6</f>
        <v>1513</v>
      </c>
      <c r="O6" s="10">
        <f t="shared" ref="O6:O7" si="14">AE6+AU6+BK6+CA6</f>
        <v>789</v>
      </c>
      <c r="P6" s="10">
        <f t="shared" ref="P6:P7" si="15">AF6+AV6+BL6+CB6</f>
        <v>530</v>
      </c>
      <c r="Q6" s="4" t="s">
        <v>159</v>
      </c>
      <c r="R6" s="10">
        <v>1761</v>
      </c>
      <c r="S6" s="10">
        <v>661</v>
      </c>
      <c r="T6" s="10">
        <v>543</v>
      </c>
      <c r="U6" s="10">
        <v>89</v>
      </c>
      <c r="V6" s="10">
        <v>469</v>
      </c>
      <c r="W6" s="26">
        <v>953</v>
      </c>
      <c r="X6" s="27">
        <v>377</v>
      </c>
      <c r="Y6" s="27">
        <v>289</v>
      </c>
      <c r="Z6" s="27">
        <v>38</v>
      </c>
      <c r="AA6" s="28">
        <v>249</v>
      </c>
      <c r="AB6" s="10">
        <v>808</v>
      </c>
      <c r="AC6" s="10">
        <v>283</v>
      </c>
      <c r="AD6" s="10">
        <v>254</v>
      </c>
      <c r="AE6" s="10">
        <v>51</v>
      </c>
      <c r="AF6" s="10">
        <v>220</v>
      </c>
      <c r="AG6" s="3" t="s">
        <v>159</v>
      </c>
      <c r="AH6" s="3">
        <v>1426</v>
      </c>
      <c r="AI6" s="3">
        <v>496</v>
      </c>
      <c r="AJ6" s="3">
        <v>633</v>
      </c>
      <c r="AK6" s="3">
        <v>240</v>
      </c>
      <c r="AL6" s="3">
        <v>57</v>
      </c>
      <c r="AM6" s="100">
        <v>633</v>
      </c>
      <c r="AN6" s="101">
        <v>218</v>
      </c>
      <c r="AO6" s="101">
        <v>287</v>
      </c>
      <c r="AP6" s="101">
        <v>92</v>
      </c>
      <c r="AQ6" s="102">
        <v>36</v>
      </c>
      <c r="AR6" s="3">
        <v>793</v>
      </c>
      <c r="AS6" s="3">
        <v>278</v>
      </c>
      <c r="AT6" s="3">
        <v>346</v>
      </c>
      <c r="AU6" s="3">
        <v>148</v>
      </c>
      <c r="AV6" s="3">
        <v>21</v>
      </c>
      <c r="AW6" s="4" t="s">
        <v>159</v>
      </c>
      <c r="AX6" s="73">
        <v>4849</v>
      </c>
      <c r="AY6" s="73">
        <v>2471</v>
      </c>
      <c r="AZ6" s="73">
        <v>973</v>
      </c>
      <c r="BA6" s="73">
        <v>1023</v>
      </c>
      <c r="BB6" s="73">
        <v>382</v>
      </c>
      <c r="BC6" s="74">
        <v>2116</v>
      </c>
      <c r="BD6" s="75">
        <v>1056</v>
      </c>
      <c r="BE6" s="75">
        <v>409</v>
      </c>
      <c r="BF6" s="75">
        <v>482</v>
      </c>
      <c r="BG6" s="76">
        <v>170</v>
      </c>
      <c r="BH6" s="73">
        <v>2733</v>
      </c>
      <c r="BI6" s="73">
        <v>1415</v>
      </c>
      <c r="BJ6" s="73">
        <v>564</v>
      </c>
      <c r="BK6" s="73">
        <v>542</v>
      </c>
      <c r="BL6" s="73">
        <v>212</v>
      </c>
      <c r="BM6" s="56" t="s">
        <v>159</v>
      </c>
      <c r="BN6" s="63">
        <v>3735</v>
      </c>
      <c r="BO6" s="63">
        <v>2724</v>
      </c>
      <c r="BP6" s="63">
        <v>712</v>
      </c>
      <c r="BQ6" s="63">
        <v>145</v>
      </c>
      <c r="BR6" s="63">
        <v>154</v>
      </c>
      <c r="BS6" s="64">
        <v>2005</v>
      </c>
      <c r="BT6" s="65">
        <v>1469</v>
      </c>
      <c r="BU6" s="65">
        <v>362</v>
      </c>
      <c r="BV6" s="65">
        <v>96</v>
      </c>
      <c r="BW6" s="66">
        <v>77</v>
      </c>
      <c r="BX6" s="63">
        <v>1730</v>
      </c>
      <c r="BY6" s="63">
        <v>1255</v>
      </c>
      <c r="BZ6" s="63">
        <v>349</v>
      </c>
      <c r="CA6" s="63">
        <v>48</v>
      </c>
      <c r="CB6" s="63">
        <v>77</v>
      </c>
    </row>
    <row r="7" spans="1:80" x14ac:dyDescent="0.2">
      <c r="A7" s="4" t="s">
        <v>160</v>
      </c>
      <c r="B7" s="10">
        <f t="shared" si="1"/>
        <v>38099</v>
      </c>
      <c r="C7" s="10">
        <f t="shared" si="2"/>
        <v>22928</v>
      </c>
      <c r="D7" s="10">
        <f t="shared" si="3"/>
        <v>8930</v>
      </c>
      <c r="E7" s="10">
        <f t="shared" si="4"/>
        <v>3213</v>
      </c>
      <c r="F7" s="10">
        <f t="shared" si="5"/>
        <v>3028</v>
      </c>
      <c r="G7" s="10">
        <f t="shared" si="6"/>
        <v>17848</v>
      </c>
      <c r="H7" s="10">
        <f t="shared" si="7"/>
        <v>10434</v>
      </c>
      <c r="I7" s="10">
        <f t="shared" si="8"/>
        <v>4366</v>
      </c>
      <c r="J7" s="10">
        <f t="shared" si="9"/>
        <v>1610</v>
      </c>
      <c r="K7" s="10">
        <f t="shared" si="10"/>
        <v>1436</v>
      </c>
      <c r="L7" s="10">
        <f t="shared" si="11"/>
        <v>20251</v>
      </c>
      <c r="M7" s="10">
        <f t="shared" si="12"/>
        <v>12496</v>
      </c>
      <c r="N7" s="10">
        <f t="shared" si="13"/>
        <v>4562</v>
      </c>
      <c r="O7" s="10">
        <f t="shared" si="14"/>
        <v>1601</v>
      </c>
      <c r="P7" s="10">
        <f t="shared" si="15"/>
        <v>1592</v>
      </c>
      <c r="Q7" s="4" t="s">
        <v>160</v>
      </c>
      <c r="R7" s="10">
        <v>6187</v>
      </c>
      <c r="S7" s="10">
        <v>3543</v>
      </c>
      <c r="T7" s="10">
        <v>1651</v>
      </c>
      <c r="U7" s="10">
        <v>166</v>
      </c>
      <c r="V7" s="10">
        <v>827</v>
      </c>
      <c r="W7" s="26">
        <v>3004</v>
      </c>
      <c r="X7" s="27">
        <v>1628</v>
      </c>
      <c r="Y7" s="27">
        <v>900</v>
      </c>
      <c r="Z7" s="27">
        <v>76</v>
      </c>
      <c r="AA7" s="28">
        <v>399</v>
      </c>
      <c r="AB7" s="10">
        <v>3183</v>
      </c>
      <c r="AC7" s="10">
        <v>1916</v>
      </c>
      <c r="AD7" s="10">
        <v>750</v>
      </c>
      <c r="AE7" s="10">
        <v>89</v>
      </c>
      <c r="AF7" s="10">
        <v>428</v>
      </c>
      <c r="AG7" s="3" t="s">
        <v>160</v>
      </c>
      <c r="AH7" s="3">
        <v>2860</v>
      </c>
      <c r="AI7" s="3">
        <v>2160</v>
      </c>
      <c r="AJ7" s="3">
        <v>422</v>
      </c>
      <c r="AK7" s="3">
        <v>194</v>
      </c>
      <c r="AL7" s="3">
        <v>84</v>
      </c>
      <c r="AM7" s="100">
        <v>1355</v>
      </c>
      <c r="AN7" s="101">
        <v>1052</v>
      </c>
      <c r="AO7" s="101">
        <v>177</v>
      </c>
      <c r="AP7" s="101">
        <v>95</v>
      </c>
      <c r="AQ7" s="102">
        <v>30</v>
      </c>
      <c r="AR7" s="3">
        <v>1505</v>
      </c>
      <c r="AS7" s="3">
        <v>1108</v>
      </c>
      <c r="AT7" s="3">
        <v>245</v>
      </c>
      <c r="AU7" s="3">
        <v>98</v>
      </c>
      <c r="AV7" s="3">
        <v>54</v>
      </c>
      <c r="AW7" s="4" t="s">
        <v>160</v>
      </c>
      <c r="AX7" s="73">
        <v>19199</v>
      </c>
      <c r="AY7" s="73">
        <v>9007</v>
      </c>
      <c r="AZ7" s="73">
        <v>5657</v>
      </c>
      <c r="BA7" s="73">
        <v>2498</v>
      </c>
      <c r="BB7" s="73">
        <v>2037</v>
      </c>
      <c r="BC7" s="74">
        <v>8954</v>
      </c>
      <c r="BD7" s="75">
        <v>3976</v>
      </c>
      <c r="BE7" s="75">
        <v>2708</v>
      </c>
      <c r="BF7" s="75">
        <v>1294</v>
      </c>
      <c r="BG7" s="76">
        <v>976</v>
      </c>
      <c r="BH7" s="73">
        <v>10245</v>
      </c>
      <c r="BI7" s="73">
        <v>5031</v>
      </c>
      <c r="BJ7" s="73">
        <v>2948</v>
      </c>
      <c r="BK7" s="73">
        <v>1204</v>
      </c>
      <c r="BL7" s="73">
        <v>1061</v>
      </c>
      <c r="BM7" s="56" t="s">
        <v>160</v>
      </c>
      <c r="BN7" s="63">
        <v>9853</v>
      </c>
      <c r="BO7" s="63">
        <v>8218</v>
      </c>
      <c r="BP7" s="63">
        <v>1200</v>
      </c>
      <c r="BQ7" s="63">
        <v>355</v>
      </c>
      <c r="BR7" s="63">
        <v>80</v>
      </c>
      <c r="BS7" s="64">
        <v>4535</v>
      </c>
      <c r="BT7" s="65">
        <v>3778</v>
      </c>
      <c r="BU7" s="65">
        <v>581</v>
      </c>
      <c r="BV7" s="65">
        <v>145</v>
      </c>
      <c r="BW7" s="66">
        <v>31</v>
      </c>
      <c r="BX7" s="63">
        <v>5318</v>
      </c>
      <c r="BY7" s="63">
        <v>4441</v>
      </c>
      <c r="BZ7" s="63">
        <v>619</v>
      </c>
      <c r="CA7" s="63">
        <v>210</v>
      </c>
      <c r="CB7" s="63">
        <v>49</v>
      </c>
    </row>
    <row r="8" spans="1:80" x14ac:dyDescent="0.2">
      <c r="B8" s="10"/>
      <c r="C8" s="10"/>
      <c r="D8" s="10"/>
      <c r="E8" s="10"/>
      <c r="F8" s="10"/>
      <c r="G8" s="26"/>
      <c r="H8" s="27"/>
      <c r="I8" s="27"/>
      <c r="J8" s="27"/>
      <c r="K8" s="28"/>
      <c r="L8" s="10"/>
      <c r="M8" s="10"/>
      <c r="N8" s="10"/>
      <c r="O8" s="10"/>
      <c r="P8" s="10"/>
      <c r="R8" s="10"/>
      <c r="S8" s="10"/>
      <c r="T8" s="10"/>
      <c r="U8" s="10"/>
      <c r="V8" s="10"/>
      <c r="W8" s="26"/>
      <c r="X8" s="27"/>
      <c r="Y8" s="27"/>
      <c r="Z8" s="27"/>
      <c r="AA8" s="28"/>
      <c r="AB8" s="10"/>
      <c r="AC8" s="10"/>
      <c r="AD8" s="10"/>
      <c r="AE8" s="10"/>
      <c r="AF8" s="10"/>
      <c r="AG8" s="3"/>
      <c r="AH8" s="3"/>
      <c r="AI8" s="3"/>
      <c r="AJ8" s="3"/>
      <c r="AK8" s="3"/>
      <c r="AL8" s="3"/>
      <c r="AM8" s="100"/>
      <c r="AN8" s="101"/>
      <c r="AO8" s="101"/>
      <c r="AP8" s="101"/>
      <c r="AQ8" s="102"/>
      <c r="AR8" s="3"/>
      <c r="AS8" s="3"/>
      <c r="AT8" s="3"/>
      <c r="AU8" s="3"/>
      <c r="AV8" s="3"/>
      <c r="AX8" s="7" t="s">
        <v>1</v>
      </c>
      <c r="AY8" s="7" t="s">
        <v>4</v>
      </c>
      <c r="AZ8" s="7" t="s">
        <v>504</v>
      </c>
      <c r="BA8" s="7" t="s">
        <v>6</v>
      </c>
      <c r="BB8" s="7" t="s">
        <v>505</v>
      </c>
      <c r="BC8" s="74"/>
      <c r="BD8" s="75"/>
      <c r="BE8" s="75"/>
      <c r="BF8" s="75"/>
      <c r="BG8" s="76"/>
      <c r="BH8" s="73"/>
      <c r="BI8" s="73"/>
      <c r="BJ8" s="73"/>
      <c r="BK8" s="73"/>
      <c r="BL8" s="73"/>
      <c r="BM8" s="56"/>
      <c r="BN8" s="63"/>
      <c r="BO8" s="63"/>
      <c r="BP8" s="63"/>
      <c r="BQ8" s="63"/>
      <c r="BR8" s="63"/>
      <c r="BS8" s="64"/>
      <c r="BT8" s="65"/>
      <c r="BU8" s="65"/>
      <c r="BV8" s="65"/>
      <c r="BW8" s="66"/>
      <c r="BX8" s="63"/>
      <c r="BY8" s="63"/>
      <c r="BZ8" s="63"/>
      <c r="CA8" s="63"/>
      <c r="CB8" s="63"/>
    </row>
    <row r="9" spans="1:80" x14ac:dyDescent="0.2">
      <c r="B9" s="7" t="s">
        <v>1</v>
      </c>
      <c r="C9" s="7" t="s">
        <v>4</v>
      </c>
      <c r="D9" s="7" t="s">
        <v>5</v>
      </c>
      <c r="E9" s="7" t="s">
        <v>6</v>
      </c>
      <c r="F9" s="7" t="s">
        <v>7</v>
      </c>
      <c r="G9" s="26"/>
      <c r="H9" s="27"/>
      <c r="I9" s="27"/>
      <c r="J9" s="27"/>
      <c r="K9" s="28"/>
      <c r="L9" s="10"/>
      <c r="M9" s="10"/>
      <c r="N9" s="10"/>
      <c r="O9" s="10"/>
      <c r="P9" s="10"/>
      <c r="R9" s="10"/>
      <c r="S9" s="10"/>
      <c r="T9" s="10"/>
      <c r="U9" s="10"/>
      <c r="V9" s="10"/>
      <c r="W9" s="26"/>
      <c r="X9" s="27"/>
      <c r="Y9" s="27"/>
      <c r="Z9" s="27"/>
      <c r="AA9" s="28"/>
      <c r="AB9" s="10"/>
      <c r="AC9" s="10"/>
      <c r="AD9" s="10"/>
      <c r="AE9" s="10"/>
      <c r="AF9" s="10"/>
      <c r="AG9" s="3"/>
      <c r="AH9" s="3"/>
      <c r="AI9" s="3"/>
      <c r="AJ9" s="3"/>
      <c r="AK9" s="3"/>
      <c r="AL9" s="3"/>
      <c r="AM9" s="100"/>
      <c r="AN9" s="101"/>
      <c r="AO9" s="101"/>
      <c r="AP9" s="101"/>
      <c r="AQ9" s="102"/>
      <c r="AR9" s="3"/>
      <c r="AS9" s="3"/>
      <c r="AT9" s="3"/>
      <c r="AU9" s="3"/>
      <c r="AV9" s="3"/>
      <c r="AX9" s="52"/>
      <c r="AY9" s="52"/>
      <c r="AZ9" s="52"/>
      <c r="BA9" s="52"/>
      <c r="BB9" s="52"/>
      <c r="BC9" s="74"/>
      <c r="BD9" s="75"/>
      <c r="BE9" s="75"/>
      <c r="BF9" s="75"/>
      <c r="BG9" s="76"/>
      <c r="BH9" s="73"/>
      <c r="BI9" s="73"/>
      <c r="BJ9" s="73"/>
      <c r="BK9" s="73"/>
      <c r="BL9" s="73"/>
      <c r="BM9" s="56"/>
      <c r="BN9" s="63"/>
      <c r="BO9" s="63"/>
      <c r="BP9" s="63"/>
      <c r="BQ9" s="63"/>
      <c r="BR9" s="63"/>
      <c r="BS9" s="64"/>
      <c r="BT9" s="65"/>
      <c r="BU9" s="65"/>
      <c r="BV9" s="65"/>
      <c r="BW9" s="66"/>
      <c r="BX9" s="63"/>
      <c r="BY9" s="63"/>
      <c r="BZ9" s="63"/>
      <c r="CA9" s="63"/>
      <c r="CB9" s="63"/>
    </row>
    <row r="10" spans="1:80" x14ac:dyDescent="0.2">
      <c r="A10" s="4" t="s">
        <v>892</v>
      </c>
      <c r="B10" s="110">
        <f>B6*100/B5</f>
        <v>23.60336875877281</v>
      </c>
      <c r="C10" s="110">
        <f t="shared" ref="C10:F10" si="16">C6*100/C5</f>
        <v>21.693248181414567</v>
      </c>
      <c r="D10" s="110">
        <f t="shared" si="16"/>
        <v>24.26632739609839</v>
      </c>
      <c r="E10" s="110">
        <f t="shared" si="16"/>
        <v>31.783439490445861</v>
      </c>
      <c r="F10" s="110">
        <f t="shared" si="16"/>
        <v>25.965770171149146</v>
      </c>
      <c r="G10" s="26"/>
      <c r="H10" s="27"/>
      <c r="I10" s="27"/>
      <c r="J10" s="27"/>
      <c r="K10" s="28"/>
      <c r="L10" s="10"/>
      <c r="M10" s="10"/>
      <c r="N10" s="10"/>
      <c r="O10" s="10"/>
      <c r="P10" s="10"/>
      <c r="R10" s="10"/>
      <c r="S10" s="10"/>
      <c r="T10" s="10"/>
      <c r="U10" s="10"/>
      <c r="V10" s="10"/>
      <c r="W10" s="26"/>
      <c r="X10" s="27"/>
      <c r="Y10" s="27"/>
      <c r="Z10" s="27"/>
      <c r="AA10" s="28"/>
      <c r="AB10" s="10"/>
      <c r="AC10" s="10"/>
      <c r="AD10" s="10"/>
      <c r="AE10" s="10"/>
      <c r="AF10" s="10"/>
      <c r="AG10" s="3"/>
      <c r="AH10" s="3"/>
      <c r="AI10" s="3"/>
      <c r="AJ10" s="3"/>
      <c r="AK10" s="3"/>
      <c r="AL10" s="3"/>
      <c r="AM10" s="100"/>
      <c r="AN10" s="101"/>
      <c r="AO10" s="101"/>
      <c r="AP10" s="101"/>
      <c r="AQ10" s="102"/>
      <c r="AR10" s="3"/>
      <c r="AS10" s="3"/>
      <c r="AT10" s="3"/>
      <c r="AU10" s="3"/>
      <c r="AV10" s="3"/>
      <c r="AX10" s="52"/>
      <c r="AY10" s="52"/>
      <c r="AZ10" s="52"/>
      <c r="BA10" s="52"/>
      <c r="BB10" s="52"/>
      <c r="BC10" s="74"/>
      <c r="BD10" s="75"/>
      <c r="BE10" s="75"/>
      <c r="BF10" s="75"/>
      <c r="BG10" s="76"/>
      <c r="BH10" s="73"/>
      <c r="BI10" s="73"/>
      <c r="BJ10" s="73"/>
      <c r="BK10" s="73"/>
      <c r="BL10" s="73"/>
      <c r="BM10" s="56"/>
      <c r="BN10" s="63"/>
      <c r="BO10" s="63"/>
      <c r="BP10" s="63"/>
      <c r="BQ10" s="63"/>
      <c r="BR10" s="63"/>
      <c r="BS10" s="64"/>
      <c r="BT10" s="65"/>
      <c r="BU10" s="65"/>
      <c r="BV10" s="65"/>
      <c r="BW10" s="66"/>
      <c r="BX10" s="63"/>
      <c r="BY10" s="63"/>
      <c r="BZ10" s="63"/>
      <c r="CA10" s="63"/>
      <c r="CB10" s="63"/>
    </row>
    <row r="11" spans="1:80" x14ac:dyDescent="0.2">
      <c r="B11" s="10"/>
      <c r="C11" s="10"/>
      <c r="D11" s="10"/>
      <c r="E11" s="10"/>
      <c r="F11" s="10"/>
      <c r="G11" s="26"/>
      <c r="H11" s="27"/>
      <c r="I11" s="27"/>
      <c r="J11" s="27"/>
      <c r="K11" s="28"/>
      <c r="L11" s="10"/>
      <c r="M11" s="10"/>
      <c r="N11" s="10"/>
      <c r="O11" s="10"/>
      <c r="P11" s="10"/>
      <c r="R11" s="10"/>
      <c r="S11" s="10"/>
      <c r="T11" s="10"/>
      <c r="U11" s="10"/>
      <c r="V11" s="10"/>
      <c r="W11" s="26"/>
      <c r="X11" s="27"/>
      <c r="Y11" s="27"/>
      <c r="Z11" s="27"/>
      <c r="AA11" s="28"/>
      <c r="AB11" s="10"/>
      <c r="AC11" s="10"/>
      <c r="AD11" s="10"/>
      <c r="AE11" s="10"/>
      <c r="AF11" s="10"/>
      <c r="AG11" s="3"/>
      <c r="AH11" s="3"/>
      <c r="AI11" s="3"/>
      <c r="AJ11" s="3"/>
      <c r="AK11" s="3"/>
      <c r="AL11" s="3"/>
      <c r="AM11" s="100"/>
      <c r="AN11" s="101"/>
      <c r="AO11" s="101"/>
      <c r="AP11" s="101"/>
      <c r="AQ11" s="102"/>
      <c r="AR11" s="3"/>
      <c r="AS11" s="3"/>
      <c r="AT11" s="3"/>
      <c r="AU11" s="3"/>
      <c r="AV11" s="3"/>
      <c r="AX11" s="52"/>
      <c r="AY11" s="52"/>
      <c r="AZ11" s="52"/>
      <c r="BA11" s="52"/>
      <c r="BB11" s="52"/>
      <c r="BC11" s="74"/>
      <c r="BD11" s="75"/>
      <c r="BE11" s="75"/>
      <c r="BF11" s="75"/>
      <c r="BG11" s="76"/>
      <c r="BH11" s="73"/>
      <c r="BI11" s="73"/>
      <c r="BJ11" s="73"/>
      <c r="BK11" s="73"/>
      <c r="BL11" s="73"/>
      <c r="BM11" s="56"/>
      <c r="BN11" s="63"/>
      <c r="BO11" s="63"/>
      <c r="BP11" s="63"/>
      <c r="BQ11" s="63"/>
      <c r="BR11" s="63"/>
      <c r="BS11" s="64"/>
      <c r="BT11" s="65"/>
      <c r="BU11" s="65"/>
      <c r="BV11" s="65"/>
      <c r="BW11" s="66"/>
      <c r="BX11" s="63"/>
      <c r="BY11" s="63"/>
      <c r="BZ11" s="63"/>
      <c r="CA11" s="63"/>
      <c r="CB11" s="63"/>
    </row>
    <row r="12" spans="1:80" x14ac:dyDescent="0.2">
      <c r="A12" s="15" t="s">
        <v>564</v>
      </c>
      <c r="B12" s="10"/>
      <c r="C12" s="10"/>
      <c r="D12" s="10"/>
      <c r="E12" s="10"/>
      <c r="F12" s="10"/>
      <c r="G12" s="26"/>
      <c r="H12" s="27"/>
      <c r="I12" s="27"/>
      <c r="J12" s="27"/>
      <c r="K12" s="28"/>
      <c r="L12" s="10"/>
      <c r="M12" s="10"/>
      <c r="N12" s="10"/>
      <c r="O12" s="10"/>
      <c r="P12" s="10"/>
      <c r="Q12" s="15" t="s">
        <v>564</v>
      </c>
      <c r="R12" s="10"/>
      <c r="S12" s="10"/>
      <c r="T12" s="10"/>
      <c r="U12" s="10"/>
      <c r="V12" s="10"/>
      <c r="W12" s="26"/>
      <c r="X12" s="27"/>
      <c r="Y12" s="27"/>
      <c r="Z12" s="27"/>
      <c r="AA12" s="28"/>
      <c r="AB12" s="10"/>
      <c r="AC12" s="10"/>
      <c r="AD12" s="10"/>
      <c r="AE12" s="10"/>
      <c r="AF12" s="10"/>
      <c r="AG12" s="98" t="s">
        <v>163</v>
      </c>
      <c r="AH12" s="3"/>
      <c r="AI12" s="3"/>
      <c r="AJ12" s="3"/>
      <c r="AK12" s="3"/>
      <c r="AL12" s="3"/>
      <c r="AM12" s="100"/>
      <c r="AN12" s="101"/>
      <c r="AO12" s="101"/>
      <c r="AP12" s="101"/>
      <c r="AQ12" s="102"/>
      <c r="AR12" s="3"/>
      <c r="AS12" s="3"/>
      <c r="AT12" s="3"/>
      <c r="AU12" s="3"/>
      <c r="AV12" s="3"/>
      <c r="AW12" s="15" t="s">
        <v>564</v>
      </c>
      <c r="AX12" s="73"/>
      <c r="AY12" s="73"/>
      <c r="AZ12" s="73"/>
      <c r="BA12" s="73"/>
      <c r="BB12" s="73"/>
      <c r="BC12" s="74"/>
      <c r="BD12" s="75"/>
      <c r="BE12" s="75"/>
      <c r="BF12" s="75"/>
      <c r="BG12" s="76"/>
      <c r="BH12" s="73"/>
      <c r="BI12" s="73"/>
      <c r="BJ12" s="73"/>
      <c r="BK12" s="73"/>
      <c r="BL12" s="73"/>
      <c r="BM12" s="60" t="s">
        <v>679</v>
      </c>
      <c r="BN12" s="63"/>
      <c r="BO12" s="63"/>
      <c r="BP12" s="63"/>
      <c r="BQ12" s="63"/>
      <c r="BR12" s="63"/>
      <c r="BS12" s="64"/>
      <c r="BT12" s="65"/>
      <c r="BU12" s="65"/>
      <c r="BV12" s="65"/>
      <c r="BW12" s="66"/>
      <c r="BX12" s="63"/>
      <c r="BY12" s="63"/>
      <c r="BZ12" s="63"/>
      <c r="CA12" s="63"/>
      <c r="CB12" s="63"/>
    </row>
    <row r="13" spans="1:80" x14ac:dyDescent="0.2">
      <c r="A13" s="4" t="s">
        <v>1</v>
      </c>
      <c r="B13" s="10">
        <f t="shared" ref="B13" si="17">R13+AH13+AX13+BN13</f>
        <v>49870</v>
      </c>
      <c r="C13" s="10">
        <f t="shared" ref="C13" si="18">S13+AI13+AY13+BO13</f>
        <v>29281</v>
      </c>
      <c r="D13" s="10">
        <f t="shared" ref="D13" si="19">T13+AJ13+AZ13+BP13</f>
        <v>11790</v>
      </c>
      <c r="E13" s="10">
        <f t="shared" ref="E13" si="20">U13+AK13+BA13+BQ13</f>
        <v>4710</v>
      </c>
      <c r="F13" s="10">
        <f t="shared" ref="F13" si="21">V13+AL13+BB13+BR13</f>
        <v>4090</v>
      </c>
      <c r="G13" s="10">
        <f t="shared" ref="G13" si="22">W13+AM13+BC13+BS13</f>
        <v>23556</v>
      </c>
      <c r="H13" s="10">
        <f t="shared" ref="H13" si="23">X13+AN13+BD13+BT13</f>
        <v>13553</v>
      </c>
      <c r="I13" s="10">
        <f t="shared" ref="I13" si="24">Y13+AO13+BE13+BU13</f>
        <v>5714</v>
      </c>
      <c r="J13" s="10">
        <f t="shared" ref="J13" si="25">Z13+AP13+BF13+BV13</f>
        <v>2320</v>
      </c>
      <c r="K13" s="10">
        <f t="shared" ref="K13" si="26">AA13+AQ13+BG13+BW13</f>
        <v>1969</v>
      </c>
      <c r="L13" s="10">
        <f t="shared" ref="L13" si="27">AB13+AR13+BH13+BX13</f>
        <v>26315</v>
      </c>
      <c r="M13" s="10">
        <f t="shared" ref="M13" si="28">AC13+AS13+BI13+BY13</f>
        <v>15727</v>
      </c>
      <c r="N13" s="10">
        <f t="shared" ref="N13" si="29">AD13+AT13+BJ13+BZ13</f>
        <v>6075</v>
      </c>
      <c r="O13" s="10">
        <f t="shared" ref="O13" si="30">AE13+AU13+BK13+CA13</f>
        <v>2390</v>
      </c>
      <c r="P13" s="10">
        <v>648</v>
      </c>
      <c r="Q13" s="4" t="s">
        <v>1</v>
      </c>
      <c r="R13" s="10">
        <v>7948</v>
      </c>
      <c r="S13" s="10">
        <v>4204</v>
      </c>
      <c r="T13" s="10">
        <v>2193</v>
      </c>
      <c r="U13" s="10">
        <v>255</v>
      </c>
      <c r="V13" s="10">
        <v>1296</v>
      </c>
      <c r="W13" s="26">
        <v>3957</v>
      </c>
      <c r="X13" s="27">
        <v>2005</v>
      </c>
      <c r="Y13" s="27">
        <v>1189</v>
      </c>
      <c r="Z13" s="27">
        <v>115</v>
      </c>
      <c r="AA13" s="28">
        <v>648</v>
      </c>
      <c r="AB13" s="10">
        <v>3991</v>
      </c>
      <c r="AC13" s="10">
        <v>2199</v>
      </c>
      <c r="AD13" s="10">
        <v>1004</v>
      </c>
      <c r="AE13" s="10">
        <v>140</v>
      </c>
      <c r="AF13" s="10">
        <v>648</v>
      </c>
      <c r="AG13" s="3" t="s">
        <v>1</v>
      </c>
      <c r="AH13" s="3">
        <v>4286</v>
      </c>
      <c r="AI13" s="3">
        <v>2656</v>
      </c>
      <c r="AJ13" s="3">
        <v>1055</v>
      </c>
      <c r="AK13" s="3">
        <v>434</v>
      </c>
      <c r="AL13" s="3">
        <v>141</v>
      </c>
      <c r="AM13" s="100">
        <v>1988</v>
      </c>
      <c r="AN13" s="101">
        <v>1270</v>
      </c>
      <c r="AO13" s="101">
        <v>464</v>
      </c>
      <c r="AP13" s="101">
        <v>188</v>
      </c>
      <c r="AQ13" s="102">
        <v>66</v>
      </c>
      <c r="AR13" s="3">
        <v>2298</v>
      </c>
      <c r="AS13" s="3">
        <v>1386</v>
      </c>
      <c r="AT13" s="3">
        <v>591</v>
      </c>
      <c r="AU13" s="3">
        <v>246</v>
      </c>
      <c r="AV13" s="3">
        <v>75</v>
      </c>
      <c r="AW13" s="4" t="s">
        <v>1</v>
      </c>
      <c r="AX13" s="73">
        <v>24048</v>
      </c>
      <c r="AY13" s="73">
        <v>11478</v>
      </c>
      <c r="AZ13" s="73">
        <v>6630</v>
      </c>
      <c r="BA13" s="73">
        <v>3522</v>
      </c>
      <c r="BB13" s="73">
        <v>2419</v>
      </c>
      <c r="BC13" s="74">
        <v>11071</v>
      </c>
      <c r="BD13" s="75">
        <v>5031</v>
      </c>
      <c r="BE13" s="75">
        <v>3118</v>
      </c>
      <c r="BF13" s="75">
        <v>1776</v>
      </c>
      <c r="BG13" s="76">
        <v>1146</v>
      </c>
      <c r="BH13" s="73">
        <v>12978</v>
      </c>
      <c r="BI13" s="73">
        <v>6446</v>
      </c>
      <c r="BJ13" s="73">
        <v>3512</v>
      </c>
      <c r="BK13" s="73">
        <v>1746</v>
      </c>
      <c r="BL13" s="73">
        <v>1273</v>
      </c>
      <c r="BM13" s="56" t="s">
        <v>1</v>
      </c>
      <c r="BN13" s="63">
        <v>13588</v>
      </c>
      <c r="BO13" s="63">
        <v>10943</v>
      </c>
      <c r="BP13" s="63">
        <v>1912</v>
      </c>
      <c r="BQ13" s="63">
        <v>499</v>
      </c>
      <c r="BR13" s="63">
        <v>234</v>
      </c>
      <c r="BS13" s="64">
        <v>6540</v>
      </c>
      <c r="BT13" s="65">
        <v>5247</v>
      </c>
      <c r="BU13" s="65">
        <v>943</v>
      </c>
      <c r="BV13" s="65">
        <v>241</v>
      </c>
      <c r="BW13" s="66">
        <v>109</v>
      </c>
      <c r="BX13" s="63">
        <v>7048</v>
      </c>
      <c r="BY13" s="63">
        <v>5696</v>
      </c>
      <c r="BZ13" s="63">
        <v>968</v>
      </c>
      <c r="CA13" s="63">
        <v>258</v>
      </c>
      <c r="CB13" s="63">
        <v>126</v>
      </c>
    </row>
    <row r="14" spans="1:80" x14ac:dyDescent="0.2">
      <c r="A14" s="4" t="s">
        <v>161</v>
      </c>
      <c r="B14" s="10">
        <f t="shared" ref="B14:B19" si="31">R14+AH14+AX14+BN14</f>
        <v>11816</v>
      </c>
      <c r="C14" s="10">
        <f t="shared" ref="C14:C19" si="32">S14+AI14+AY14+BO14</f>
        <v>6398</v>
      </c>
      <c r="D14" s="10">
        <f t="shared" ref="D14:D19" si="33">T14+AJ14+AZ14+BP14</f>
        <v>2861</v>
      </c>
      <c r="E14" s="10">
        <f t="shared" ref="E14:E19" si="34">U14+AK14+BA14+BQ14</f>
        <v>1497</v>
      </c>
      <c r="F14" s="10">
        <f t="shared" ref="F14:F19" si="35">V14+AL14+BB14+BR14</f>
        <v>1062</v>
      </c>
      <c r="G14" s="10">
        <f t="shared" ref="G14:G19" si="36">W14+AM14+BC14+BS14</f>
        <v>5740</v>
      </c>
      <c r="H14" s="10">
        <f t="shared" ref="H14:H19" si="37">X14+AN14+BD14+BT14</f>
        <v>3153</v>
      </c>
      <c r="I14" s="10">
        <f t="shared" ref="I14:I19" si="38">Y14+AO14+BE14+BU14</f>
        <v>1347</v>
      </c>
      <c r="J14" s="10">
        <f t="shared" ref="J14:J19" si="39">Z14+AP14+BF14+BV14</f>
        <v>708</v>
      </c>
      <c r="K14" s="10">
        <f t="shared" ref="K14:K19" si="40">AA14+AQ14+BG14+BW14</f>
        <v>532</v>
      </c>
      <c r="L14" s="10">
        <f t="shared" ref="L14:L19" si="41">AB14+AR14+BH14+BX14</f>
        <v>6077</v>
      </c>
      <c r="M14" s="10">
        <f t="shared" ref="M14:M19" si="42">AC14+AS14+BI14+BY14</f>
        <v>3244</v>
      </c>
      <c r="N14" s="10">
        <f t="shared" ref="N14:N19" si="43">AD14+AT14+BJ14+BZ14</f>
        <v>1513</v>
      </c>
      <c r="O14" s="10">
        <f t="shared" ref="O14:O19" si="44">AE14+AU14+BK14+CA14</f>
        <v>789</v>
      </c>
      <c r="P14" s="10">
        <v>220</v>
      </c>
      <c r="Q14" s="4" t="s">
        <v>161</v>
      </c>
      <c r="R14" s="10">
        <v>1761</v>
      </c>
      <c r="S14" s="10">
        <v>661</v>
      </c>
      <c r="T14" s="10">
        <v>543</v>
      </c>
      <c r="U14" s="10">
        <v>89</v>
      </c>
      <c r="V14" s="10">
        <v>469</v>
      </c>
      <c r="W14" s="26">
        <v>953</v>
      </c>
      <c r="X14" s="27">
        <v>377</v>
      </c>
      <c r="Y14" s="27">
        <v>289</v>
      </c>
      <c r="Z14" s="27">
        <v>38</v>
      </c>
      <c r="AA14" s="28">
        <v>249</v>
      </c>
      <c r="AB14" s="10">
        <v>808</v>
      </c>
      <c r="AC14" s="10">
        <v>283</v>
      </c>
      <c r="AD14" s="10">
        <v>254</v>
      </c>
      <c r="AE14" s="10">
        <v>51</v>
      </c>
      <c r="AF14" s="10">
        <v>220</v>
      </c>
      <c r="AG14" s="3" t="s">
        <v>161</v>
      </c>
      <c r="AH14" s="3">
        <v>1426</v>
      </c>
      <c r="AI14" s="3">
        <v>496</v>
      </c>
      <c r="AJ14" s="3">
        <v>633</v>
      </c>
      <c r="AK14" s="3">
        <v>240</v>
      </c>
      <c r="AL14" s="3">
        <v>57</v>
      </c>
      <c r="AM14" s="100">
        <v>633</v>
      </c>
      <c r="AN14" s="101">
        <v>218</v>
      </c>
      <c r="AO14" s="101">
        <v>287</v>
      </c>
      <c r="AP14" s="101">
        <v>92</v>
      </c>
      <c r="AQ14" s="102">
        <v>36</v>
      </c>
      <c r="AR14" s="3">
        <v>793</v>
      </c>
      <c r="AS14" s="3">
        <v>278</v>
      </c>
      <c r="AT14" s="3">
        <v>346</v>
      </c>
      <c r="AU14" s="3">
        <v>148</v>
      </c>
      <c r="AV14" s="3">
        <v>21</v>
      </c>
      <c r="AW14" s="4" t="s">
        <v>161</v>
      </c>
      <c r="AX14" s="73">
        <v>4849</v>
      </c>
      <c r="AY14" s="73">
        <v>2471</v>
      </c>
      <c r="AZ14" s="73">
        <v>973</v>
      </c>
      <c r="BA14" s="73">
        <v>1023</v>
      </c>
      <c r="BB14" s="73">
        <v>382</v>
      </c>
      <c r="BC14" s="74">
        <v>2116</v>
      </c>
      <c r="BD14" s="75">
        <v>1056</v>
      </c>
      <c r="BE14" s="75">
        <v>409</v>
      </c>
      <c r="BF14" s="75">
        <v>482</v>
      </c>
      <c r="BG14" s="76">
        <v>170</v>
      </c>
      <c r="BH14" s="73">
        <v>2733</v>
      </c>
      <c r="BI14" s="73">
        <v>1415</v>
      </c>
      <c r="BJ14" s="73">
        <v>564</v>
      </c>
      <c r="BK14" s="73">
        <v>542</v>
      </c>
      <c r="BL14" s="73">
        <v>212</v>
      </c>
      <c r="BM14" s="56" t="s">
        <v>161</v>
      </c>
      <c r="BN14" s="63">
        <v>3780</v>
      </c>
      <c r="BO14" s="63">
        <v>2770</v>
      </c>
      <c r="BP14" s="63">
        <v>712</v>
      </c>
      <c r="BQ14" s="63">
        <v>145</v>
      </c>
      <c r="BR14" s="63">
        <v>154</v>
      </c>
      <c r="BS14" s="64">
        <v>2038</v>
      </c>
      <c r="BT14" s="65">
        <v>1502</v>
      </c>
      <c r="BU14" s="65">
        <v>362</v>
      </c>
      <c r="BV14" s="65">
        <v>96</v>
      </c>
      <c r="BW14" s="66">
        <v>77</v>
      </c>
      <c r="BX14" s="63">
        <v>1743</v>
      </c>
      <c r="BY14" s="63">
        <v>1268</v>
      </c>
      <c r="BZ14" s="63">
        <v>349</v>
      </c>
      <c r="CA14" s="63">
        <v>48</v>
      </c>
      <c r="CB14" s="63">
        <v>77</v>
      </c>
    </row>
    <row r="15" spans="1:80" x14ac:dyDescent="0.2">
      <c r="A15" s="4" t="s">
        <v>67</v>
      </c>
      <c r="B15" s="10">
        <f t="shared" si="31"/>
        <v>22437</v>
      </c>
      <c r="C15" s="10">
        <f t="shared" si="32"/>
        <v>21625</v>
      </c>
      <c r="D15" s="10">
        <f t="shared" si="33"/>
        <v>389</v>
      </c>
      <c r="E15" s="10">
        <f t="shared" si="34"/>
        <v>412</v>
      </c>
      <c r="F15" s="10">
        <f t="shared" si="35"/>
        <v>9</v>
      </c>
      <c r="G15" s="10">
        <f t="shared" si="36"/>
        <v>10011</v>
      </c>
      <c r="H15" s="10">
        <f t="shared" si="37"/>
        <v>9789</v>
      </c>
      <c r="I15" s="10">
        <f t="shared" si="38"/>
        <v>116</v>
      </c>
      <c r="J15" s="10">
        <f t="shared" si="39"/>
        <v>100</v>
      </c>
      <c r="K15" s="10">
        <f t="shared" si="40"/>
        <v>6</v>
      </c>
      <c r="L15" s="10">
        <f t="shared" si="41"/>
        <v>12425</v>
      </c>
      <c r="M15" s="10">
        <f t="shared" si="42"/>
        <v>11836</v>
      </c>
      <c r="N15" s="10">
        <f t="shared" si="43"/>
        <v>274</v>
      </c>
      <c r="O15" s="10">
        <f t="shared" si="44"/>
        <v>312</v>
      </c>
      <c r="P15" s="10">
        <v>0</v>
      </c>
      <c r="Q15" s="4" t="s">
        <v>67</v>
      </c>
      <c r="R15" s="10">
        <v>3290</v>
      </c>
      <c r="S15" s="10">
        <v>3274</v>
      </c>
      <c r="T15" s="10">
        <v>12</v>
      </c>
      <c r="U15" s="10">
        <v>4</v>
      </c>
      <c r="V15" s="10">
        <v>0</v>
      </c>
      <c r="W15" s="26">
        <v>1497</v>
      </c>
      <c r="X15" s="27">
        <v>1491</v>
      </c>
      <c r="Y15" s="27">
        <v>6</v>
      </c>
      <c r="Z15" s="27">
        <v>0</v>
      </c>
      <c r="AA15" s="28">
        <v>0</v>
      </c>
      <c r="AB15" s="10">
        <v>1793</v>
      </c>
      <c r="AC15" s="10">
        <v>1783</v>
      </c>
      <c r="AD15" s="10">
        <v>6</v>
      </c>
      <c r="AE15" s="10">
        <v>4</v>
      </c>
      <c r="AF15" s="10">
        <v>0</v>
      </c>
      <c r="AG15" s="3" t="s">
        <v>67</v>
      </c>
      <c r="AH15" s="3">
        <v>1685</v>
      </c>
      <c r="AI15" s="3">
        <v>1682</v>
      </c>
      <c r="AJ15" s="3">
        <v>0</v>
      </c>
      <c r="AK15" s="3">
        <v>0</v>
      </c>
      <c r="AL15" s="3">
        <v>3</v>
      </c>
      <c r="AM15" s="100">
        <v>823</v>
      </c>
      <c r="AN15" s="101">
        <v>820</v>
      </c>
      <c r="AO15" s="101">
        <v>0</v>
      </c>
      <c r="AP15" s="101">
        <v>0</v>
      </c>
      <c r="AQ15" s="102">
        <v>3</v>
      </c>
      <c r="AR15" s="3">
        <v>862</v>
      </c>
      <c r="AS15" s="3">
        <v>862</v>
      </c>
      <c r="AT15" s="3">
        <v>0</v>
      </c>
      <c r="AU15" s="3">
        <v>0</v>
      </c>
      <c r="AV15" s="3">
        <v>0</v>
      </c>
      <c r="AW15" s="4" t="s">
        <v>67</v>
      </c>
      <c r="AX15" s="73">
        <v>9439</v>
      </c>
      <c r="AY15" s="73">
        <v>8737</v>
      </c>
      <c r="AZ15" s="73">
        <v>310</v>
      </c>
      <c r="BA15" s="73">
        <v>391</v>
      </c>
      <c r="BB15" s="73">
        <v>0</v>
      </c>
      <c r="BC15" s="74">
        <v>4038</v>
      </c>
      <c r="BD15" s="75">
        <v>3863</v>
      </c>
      <c r="BE15" s="75">
        <v>85</v>
      </c>
      <c r="BF15" s="75">
        <v>90</v>
      </c>
      <c r="BG15" s="76">
        <v>0</v>
      </c>
      <c r="BH15" s="73">
        <v>5401</v>
      </c>
      <c r="BI15" s="73">
        <v>4874</v>
      </c>
      <c r="BJ15" s="73">
        <v>226</v>
      </c>
      <c r="BK15" s="73">
        <v>301</v>
      </c>
      <c r="BL15" s="73">
        <v>0</v>
      </c>
      <c r="BM15" s="56" t="s">
        <v>67</v>
      </c>
      <c r="BN15" s="63">
        <v>8023</v>
      </c>
      <c r="BO15" s="63">
        <v>7932</v>
      </c>
      <c r="BP15" s="63">
        <v>67</v>
      </c>
      <c r="BQ15" s="63">
        <v>17</v>
      </c>
      <c r="BR15" s="63">
        <v>6</v>
      </c>
      <c r="BS15" s="64">
        <v>3653</v>
      </c>
      <c r="BT15" s="65">
        <v>3615</v>
      </c>
      <c r="BU15" s="65">
        <v>25</v>
      </c>
      <c r="BV15" s="65">
        <v>10</v>
      </c>
      <c r="BW15" s="66">
        <v>3</v>
      </c>
      <c r="BX15" s="63">
        <v>4369</v>
      </c>
      <c r="BY15" s="63">
        <v>4317</v>
      </c>
      <c r="BZ15" s="63">
        <v>42</v>
      </c>
      <c r="CA15" s="63">
        <v>7</v>
      </c>
      <c r="CB15" s="63">
        <v>3</v>
      </c>
    </row>
    <row r="16" spans="1:80" x14ac:dyDescent="0.2">
      <c r="A16" s="4" t="s">
        <v>68</v>
      </c>
      <c r="B16" s="10">
        <f t="shared" si="31"/>
        <v>11487</v>
      </c>
      <c r="C16" s="10">
        <f t="shared" si="32"/>
        <v>303</v>
      </c>
      <c r="D16" s="10">
        <f t="shared" si="33"/>
        <v>8142</v>
      </c>
      <c r="E16" s="10">
        <f t="shared" si="34"/>
        <v>42</v>
      </c>
      <c r="F16" s="10">
        <f t="shared" si="35"/>
        <v>2999</v>
      </c>
      <c r="G16" s="10">
        <f t="shared" si="36"/>
        <v>5663</v>
      </c>
      <c r="H16" s="10">
        <f t="shared" si="37"/>
        <v>135</v>
      </c>
      <c r="I16" s="10">
        <f t="shared" si="38"/>
        <v>4101</v>
      </c>
      <c r="J16" s="10">
        <f t="shared" si="39"/>
        <v>4</v>
      </c>
      <c r="K16" s="10">
        <f t="shared" si="40"/>
        <v>1425</v>
      </c>
      <c r="L16" s="10">
        <f t="shared" si="41"/>
        <v>5824</v>
      </c>
      <c r="M16" s="10">
        <f t="shared" si="42"/>
        <v>169</v>
      </c>
      <c r="N16" s="10">
        <f t="shared" si="43"/>
        <v>4043</v>
      </c>
      <c r="O16" s="10">
        <f t="shared" si="44"/>
        <v>39</v>
      </c>
      <c r="P16" s="10">
        <v>428</v>
      </c>
      <c r="Q16" s="4" t="s">
        <v>68</v>
      </c>
      <c r="R16" s="10">
        <v>2293</v>
      </c>
      <c r="S16" s="10">
        <v>28</v>
      </c>
      <c r="T16" s="10">
        <v>1437</v>
      </c>
      <c r="U16" s="10">
        <v>5</v>
      </c>
      <c r="V16" s="10">
        <v>822</v>
      </c>
      <c r="W16" s="26">
        <v>1202</v>
      </c>
      <c r="X16" s="27">
        <v>14</v>
      </c>
      <c r="Y16" s="27">
        <v>791</v>
      </c>
      <c r="Z16" s="27">
        <v>4</v>
      </c>
      <c r="AA16" s="28">
        <v>393</v>
      </c>
      <c r="AB16" s="10">
        <v>1091</v>
      </c>
      <c r="AC16" s="10">
        <v>14</v>
      </c>
      <c r="AD16" s="10">
        <v>646</v>
      </c>
      <c r="AE16" s="10">
        <v>2</v>
      </c>
      <c r="AF16" s="10">
        <v>428</v>
      </c>
      <c r="AG16" s="3" t="s">
        <v>68</v>
      </c>
      <c r="AH16" s="3">
        <v>379</v>
      </c>
      <c r="AI16" s="3">
        <v>23</v>
      </c>
      <c r="AJ16" s="3">
        <v>287</v>
      </c>
      <c r="AK16" s="3">
        <v>0</v>
      </c>
      <c r="AL16" s="3">
        <v>69</v>
      </c>
      <c r="AM16" s="100">
        <v>175</v>
      </c>
      <c r="AN16" s="101">
        <v>5</v>
      </c>
      <c r="AO16" s="101">
        <v>144</v>
      </c>
      <c r="AP16" s="101">
        <v>0</v>
      </c>
      <c r="AQ16" s="102">
        <v>27</v>
      </c>
      <c r="AR16" s="3">
        <v>204</v>
      </c>
      <c r="AS16" s="3">
        <v>19</v>
      </c>
      <c r="AT16" s="3">
        <v>144</v>
      </c>
      <c r="AU16" s="3">
        <v>0</v>
      </c>
      <c r="AV16" s="3">
        <v>42</v>
      </c>
      <c r="AW16" s="4" t="s">
        <v>68</v>
      </c>
      <c r="AX16" s="73">
        <v>7537</v>
      </c>
      <c r="AY16" s="73">
        <v>180</v>
      </c>
      <c r="AZ16" s="73">
        <v>5290</v>
      </c>
      <c r="BA16" s="73">
        <v>30</v>
      </c>
      <c r="BB16" s="73">
        <v>2037</v>
      </c>
      <c r="BC16" s="74">
        <v>3676</v>
      </c>
      <c r="BD16" s="75">
        <v>90</v>
      </c>
      <c r="BE16" s="75">
        <v>2610</v>
      </c>
      <c r="BF16" s="75">
        <v>0</v>
      </c>
      <c r="BG16" s="76">
        <v>976</v>
      </c>
      <c r="BH16" s="73">
        <v>3861</v>
      </c>
      <c r="BI16" s="73">
        <v>90</v>
      </c>
      <c r="BJ16" s="73">
        <v>2680</v>
      </c>
      <c r="BK16" s="73">
        <v>30</v>
      </c>
      <c r="BL16" s="73">
        <v>1061</v>
      </c>
      <c r="BM16" s="56" t="s">
        <v>68</v>
      </c>
      <c r="BN16" s="63">
        <v>1278</v>
      </c>
      <c r="BO16" s="63">
        <v>72</v>
      </c>
      <c r="BP16" s="63">
        <v>1128</v>
      </c>
      <c r="BQ16" s="63">
        <v>7</v>
      </c>
      <c r="BR16" s="63">
        <v>71</v>
      </c>
      <c r="BS16" s="64">
        <v>610</v>
      </c>
      <c r="BT16" s="65">
        <v>26</v>
      </c>
      <c r="BU16" s="65">
        <v>556</v>
      </c>
      <c r="BV16" s="65">
        <v>0</v>
      </c>
      <c r="BW16" s="66">
        <v>29</v>
      </c>
      <c r="BX16" s="63">
        <v>668</v>
      </c>
      <c r="BY16" s="63">
        <v>46</v>
      </c>
      <c r="BZ16" s="63">
        <v>573</v>
      </c>
      <c r="CA16" s="63">
        <v>7</v>
      </c>
      <c r="CB16" s="63">
        <v>43</v>
      </c>
    </row>
    <row r="17" spans="1:80" x14ac:dyDescent="0.2">
      <c r="A17" s="4" t="s">
        <v>69</v>
      </c>
      <c r="B17" s="10">
        <f t="shared" si="31"/>
        <v>3118</v>
      </c>
      <c r="C17" s="10">
        <f t="shared" si="32"/>
        <v>38</v>
      </c>
      <c r="D17" s="10">
        <f t="shared" si="33"/>
        <v>93</v>
      </c>
      <c r="E17" s="10">
        <f t="shared" si="34"/>
        <v>30</v>
      </c>
      <c r="F17" s="10">
        <f t="shared" si="35"/>
        <v>2957</v>
      </c>
      <c r="G17" s="10">
        <f t="shared" si="36"/>
        <v>1452</v>
      </c>
      <c r="H17" s="10">
        <f t="shared" si="37"/>
        <v>34</v>
      </c>
      <c r="I17" s="10">
        <f t="shared" si="38"/>
        <v>36</v>
      </c>
      <c r="J17" s="10">
        <f t="shared" si="39"/>
        <v>0</v>
      </c>
      <c r="K17" s="10">
        <f t="shared" si="40"/>
        <v>1383</v>
      </c>
      <c r="L17" s="10">
        <f t="shared" si="41"/>
        <v>1666</v>
      </c>
      <c r="M17" s="10">
        <f t="shared" si="42"/>
        <v>5</v>
      </c>
      <c r="N17" s="10">
        <f t="shared" si="43"/>
        <v>56</v>
      </c>
      <c r="O17" s="10">
        <f t="shared" si="44"/>
        <v>30</v>
      </c>
      <c r="P17" s="10">
        <v>428</v>
      </c>
      <c r="Q17" s="4" t="s">
        <v>69</v>
      </c>
      <c r="R17" s="10">
        <v>831</v>
      </c>
      <c r="S17" s="10">
        <v>9</v>
      </c>
      <c r="T17" s="10">
        <v>0</v>
      </c>
      <c r="U17" s="10">
        <v>0</v>
      </c>
      <c r="V17" s="10">
        <v>822</v>
      </c>
      <c r="W17" s="26">
        <v>398</v>
      </c>
      <c r="X17" s="27">
        <v>5</v>
      </c>
      <c r="Y17" s="27">
        <v>0</v>
      </c>
      <c r="Z17" s="27">
        <v>0</v>
      </c>
      <c r="AA17" s="28">
        <v>393</v>
      </c>
      <c r="AB17" s="10">
        <v>433</v>
      </c>
      <c r="AC17" s="10">
        <v>5</v>
      </c>
      <c r="AD17" s="10">
        <v>0</v>
      </c>
      <c r="AE17" s="10">
        <v>0</v>
      </c>
      <c r="AF17" s="10">
        <v>428</v>
      </c>
      <c r="AG17" s="3" t="s">
        <v>69</v>
      </c>
      <c r="AH17" s="3">
        <v>77</v>
      </c>
      <c r="AI17" s="3">
        <v>0</v>
      </c>
      <c r="AJ17" s="3">
        <v>8</v>
      </c>
      <c r="AK17" s="3">
        <v>0</v>
      </c>
      <c r="AL17" s="3">
        <v>69</v>
      </c>
      <c r="AM17" s="100">
        <v>35</v>
      </c>
      <c r="AN17" s="101">
        <v>0</v>
      </c>
      <c r="AO17" s="101">
        <v>8</v>
      </c>
      <c r="AP17" s="101">
        <v>0</v>
      </c>
      <c r="AQ17" s="102">
        <v>27</v>
      </c>
      <c r="AR17" s="3">
        <v>42</v>
      </c>
      <c r="AS17" s="3">
        <v>0</v>
      </c>
      <c r="AT17" s="3">
        <v>0</v>
      </c>
      <c r="AU17" s="3">
        <v>0</v>
      </c>
      <c r="AV17" s="3">
        <v>42</v>
      </c>
      <c r="AW17" s="4" t="s">
        <v>69</v>
      </c>
      <c r="AX17" s="73">
        <v>2132</v>
      </c>
      <c r="AY17" s="73">
        <v>22</v>
      </c>
      <c r="AZ17" s="73">
        <v>85</v>
      </c>
      <c r="BA17" s="73">
        <v>30</v>
      </c>
      <c r="BB17" s="73">
        <v>1995</v>
      </c>
      <c r="BC17" s="74">
        <v>984</v>
      </c>
      <c r="BD17" s="75">
        <v>22</v>
      </c>
      <c r="BE17" s="75">
        <v>28</v>
      </c>
      <c r="BF17" s="75">
        <v>0</v>
      </c>
      <c r="BG17" s="76">
        <v>934</v>
      </c>
      <c r="BH17" s="73">
        <v>1148</v>
      </c>
      <c r="BI17" s="73">
        <v>0</v>
      </c>
      <c r="BJ17" s="73">
        <v>56</v>
      </c>
      <c r="BK17" s="73">
        <v>30</v>
      </c>
      <c r="BL17" s="73">
        <v>1061</v>
      </c>
      <c r="BM17" s="56" t="s">
        <v>69</v>
      </c>
      <c r="BN17" s="63">
        <v>78</v>
      </c>
      <c r="BO17" s="63">
        <v>7</v>
      </c>
      <c r="BP17" s="63">
        <v>0</v>
      </c>
      <c r="BQ17" s="63">
        <v>0</v>
      </c>
      <c r="BR17" s="63">
        <v>71</v>
      </c>
      <c r="BS17" s="64">
        <v>35</v>
      </c>
      <c r="BT17" s="65">
        <v>7</v>
      </c>
      <c r="BU17" s="65">
        <v>0</v>
      </c>
      <c r="BV17" s="65">
        <v>0</v>
      </c>
      <c r="BW17" s="66">
        <v>29</v>
      </c>
      <c r="BX17" s="63">
        <v>43</v>
      </c>
      <c r="BY17" s="63">
        <v>0</v>
      </c>
      <c r="BZ17" s="63">
        <v>0</v>
      </c>
      <c r="CA17" s="63">
        <v>0</v>
      </c>
      <c r="CB17" s="63">
        <v>43</v>
      </c>
    </row>
    <row r="18" spans="1:80" x14ac:dyDescent="0.2">
      <c r="A18" s="4" t="s">
        <v>162</v>
      </c>
      <c r="B18" s="10">
        <f t="shared" si="31"/>
        <v>2511</v>
      </c>
      <c r="C18" s="10">
        <f t="shared" si="32"/>
        <v>80</v>
      </c>
      <c r="D18" s="10">
        <f t="shared" si="33"/>
        <v>0</v>
      </c>
      <c r="E18" s="10">
        <f t="shared" si="34"/>
        <v>2431</v>
      </c>
      <c r="F18" s="10">
        <f t="shared" si="35"/>
        <v>0</v>
      </c>
      <c r="G18" s="10">
        <f t="shared" si="36"/>
        <v>1448</v>
      </c>
      <c r="H18" s="10">
        <f t="shared" si="37"/>
        <v>29</v>
      </c>
      <c r="I18" s="10">
        <f t="shared" si="38"/>
        <v>0</v>
      </c>
      <c r="J18" s="10">
        <f t="shared" si="39"/>
        <v>1420</v>
      </c>
      <c r="K18" s="10">
        <f t="shared" si="40"/>
        <v>0</v>
      </c>
      <c r="L18" s="10">
        <f t="shared" si="41"/>
        <v>1063</v>
      </c>
      <c r="M18" s="10">
        <f t="shared" si="42"/>
        <v>52</v>
      </c>
      <c r="N18" s="10">
        <f t="shared" si="43"/>
        <v>0</v>
      </c>
      <c r="O18" s="10">
        <f t="shared" si="44"/>
        <v>1011</v>
      </c>
      <c r="P18" s="10">
        <v>0</v>
      </c>
      <c r="Q18" s="4" t="s">
        <v>162</v>
      </c>
      <c r="R18" s="10">
        <v>135</v>
      </c>
      <c r="S18" s="10">
        <v>0</v>
      </c>
      <c r="T18" s="10">
        <v>0</v>
      </c>
      <c r="U18" s="10">
        <v>135</v>
      </c>
      <c r="V18" s="10">
        <v>0</v>
      </c>
      <c r="W18" s="26">
        <v>60</v>
      </c>
      <c r="X18" s="27">
        <v>0</v>
      </c>
      <c r="Y18" s="27">
        <v>0</v>
      </c>
      <c r="Z18" s="27">
        <v>60</v>
      </c>
      <c r="AA18" s="28">
        <v>0</v>
      </c>
      <c r="AB18" s="10">
        <v>75</v>
      </c>
      <c r="AC18" s="10">
        <v>0</v>
      </c>
      <c r="AD18" s="10">
        <v>0</v>
      </c>
      <c r="AE18" s="10">
        <v>75</v>
      </c>
      <c r="AF18" s="10">
        <v>0</v>
      </c>
      <c r="AG18" s="3" t="s">
        <v>162</v>
      </c>
      <c r="AH18" s="3">
        <v>132</v>
      </c>
      <c r="AI18" s="3">
        <v>9</v>
      </c>
      <c r="AJ18" s="3">
        <v>0</v>
      </c>
      <c r="AK18" s="3">
        <v>123</v>
      </c>
      <c r="AL18" s="3">
        <v>0</v>
      </c>
      <c r="AM18" s="100">
        <v>74</v>
      </c>
      <c r="AN18" s="101">
        <v>9</v>
      </c>
      <c r="AO18" s="101">
        <v>0</v>
      </c>
      <c r="AP18" s="101">
        <v>65</v>
      </c>
      <c r="AQ18" s="102">
        <v>0</v>
      </c>
      <c r="AR18" s="3">
        <v>58</v>
      </c>
      <c r="AS18" s="3">
        <v>0</v>
      </c>
      <c r="AT18" s="3">
        <v>0</v>
      </c>
      <c r="AU18" s="3">
        <v>58</v>
      </c>
      <c r="AV18" s="3">
        <v>0</v>
      </c>
      <c r="AW18" s="4" t="s">
        <v>162</v>
      </c>
      <c r="AX18" s="73">
        <v>1911</v>
      </c>
      <c r="AY18" s="73">
        <v>45</v>
      </c>
      <c r="AZ18" s="73">
        <v>0</v>
      </c>
      <c r="BA18" s="73">
        <v>1866</v>
      </c>
      <c r="BB18" s="73">
        <v>0</v>
      </c>
      <c r="BC18" s="74">
        <v>1174</v>
      </c>
      <c r="BD18" s="75">
        <v>0</v>
      </c>
      <c r="BE18" s="75">
        <v>0</v>
      </c>
      <c r="BF18" s="75">
        <v>1174</v>
      </c>
      <c r="BG18" s="76">
        <v>0</v>
      </c>
      <c r="BH18" s="73">
        <v>737</v>
      </c>
      <c r="BI18" s="73">
        <v>45</v>
      </c>
      <c r="BJ18" s="73">
        <v>0</v>
      </c>
      <c r="BK18" s="73">
        <v>692</v>
      </c>
      <c r="BL18" s="73">
        <v>0</v>
      </c>
      <c r="BM18" s="56" t="s">
        <v>162</v>
      </c>
      <c r="BN18" s="63">
        <v>333</v>
      </c>
      <c r="BO18" s="63">
        <v>26</v>
      </c>
      <c r="BP18" s="63">
        <v>0</v>
      </c>
      <c r="BQ18" s="63">
        <v>307</v>
      </c>
      <c r="BR18" s="63">
        <v>0</v>
      </c>
      <c r="BS18" s="64">
        <v>140</v>
      </c>
      <c r="BT18" s="65">
        <v>20</v>
      </c>
      <c r="BU18" s="65">
        <v>0</v>
      </c>
      <c r="BV18" s="65">
        <v>121</v>
      </c>
      <c r="BW18" s="66">
        <v>0</v>
      </c>
      <c r="BX18" s="63">
        <v>193</v>
      </c>
      <c r="BY18" s="63">
        <v>7</v>
      </c>
      <c r="BZ18" s="63">
        <v>0</v>
      </c>
      <c r="CA18" s="63">
        <v>186</v>
      </c>
      <c r="CB18" s="63">
        <v>0</v>
      </c>
    </row>
    <row r="19" spans="1:80" x14ac:dyDescent="0.2">
      <c r="A19" s="4" t="s">
        <v>163</v>
      </c>
      <c r="B19" s="10">
        <f t="shared" si="31"/>
        <v>1619</v>
      </c>
      <c r="C19" s="10">
        <f t="shared" si="32"/>
        <v>874</v>
      </c>
      <c r="D19" s="10">
        <f t="shared" si="33"/>
        <v>397</v>
      </c>
      <c r="E19" s="10">
        <f t="shared" si="34"/>
        <v>328</v>
      </c>
      <c r="F19" s="10">
        <f t="shared" si="35"/>
        <v>21</v>
      </c>
      <c r="G19" s="10">
        <f t="shared" si="36"/>
        <v>692</v>
      </c>
      <c r="H19" s="10">
        <f t="shared" si="37"/>
        <v>448</v>
      </c>
      <c r="I19" s="10">
        <f t="shared" si="38"/>
        <v>152</v>
      </c>
      <c r="J19" s="10">
        <f t="shared" si="39"/>
        <v>88</v>
      </c>
      <c r="K19" s="10">
        <f t="shared" si="40"/>
        <v>6</v>
      </c>
      <c r="L19" s="10">
        <f t="shared" si="41"/>
        <v>926</v>
      </c>
      <c r="M19" s="10">
        <f t="shared" si="42"/>
        <v>426</v>
      </c>
      <c r="N19" s="10">
        <f t="shared" si="43"/>
        <v>245</v>
      </c>
      <c r="O19" s="10">
        <f t="shared" si="44"/>
        <v>240</v>
      </c>
      <c r="P19" s="10">
        <v>0</v>
      </c>
      <c r="Q19" s="4" t="s">
        <v>163</v>
      </c>
      <c r="R19" s="10">
        <v>470</v>
      </c>
      <c r="S19" s="10">
        <v>241</v>
      </c>
      <c r="T19" s="10">
        <v>202</v>
      </c>
      <c r="U19" s="10">
        <v>22</v>
      </c>
      <c r="V19" s="10">
        <v>6</v>
      </c>
      <c r="W19" s="26">
        <v>245</v>
      </c>
      <c r="X19" s="27">
        <v>123</v>
      </c>
      <c r="Y19" s="27">
        <v>104</v>
      </c>
      <c r="Z19" s="27">
        <v>13</v>
      </c>
      <c r="AA19" s="28">
        <v>6</v>
      </c>
      <c r="AB19" s="10">
        <v>225</v>
      </c>
      <c r="AC19" s="10">
        <v>118</v>
      </c>
      <c r="AD19" s="10">
        <v>98</v>
      </c>
      <c r="AE19" s="10">
        <v>9</v>
      </c>
      <c r="AF19" s="10">
        <v>0</v>
      </c>
      <c r="AG19" s="3" t="s">
        <v>163</v>
      </c>
      <c r="AH19" s="3">
        <v>663</v>
      </c>
      <c r="AI19" s="3">
        <v>445</v>
      </c>
      <c r="AJ19" s="3">
        <v>135</v>
      </c>
      <c r="AK19" s="3">
        <v>71</v>
      </c>
      <c r="AL19" s="3">
        <v>12</v>
      </c>
      <c r="AM19" s="100">
        <v>282</v>
      </c>
      <c r="AN19" s="101">
        <v>218</v>
      </c>
      <c r="AO19" s="101">
        <v>34</v>
      </c>
      <c r="AP19" s="101">
        <v>31</v>
      </c>
      <c r="AQ19" s="102">
        <v>0</v>
      </c>
      <c r="AR19" s="3">
        <v>380</v>
      </c>
      <c r="AS19" s="3">
        <v>227</v>
      </c>
      <c r="AT19" s="3">
        <v>101</v>
      </c>
      <c r="AU19" s="3">
        <v>40</v>
      </c>
      <c r="AV19" s="3">
        <v>12</v>
      </c>
      <c r="AW19" s="4" t="s">
        <v>163</v>
      </c>
      <c r="AX19" s="73">
        <v>312</v>
      </c>
      <c r="AY19" s="73">
        <v>45</v>
      </c>
      <c r="AZ19" s="73">
        <v>56</v>
      </c>
      <c r="BA19" s="73">
        <v>211</v>
      </c>
      <c r="BB19" s="73">
        <v>0</v>
      </c>
      <c r="BC19" s="74">
        <v>67</v>
      </c>
      <c r="BD19" s="75">
        <v>22</v>
      </c>
      <c r="BE19" s="75">
        <v>14</v>
      </c>
      <c r="BF19" s="75">
        <v>30</v>
      </c>
      <c r="BG19" s="76">
        <v>0</v>
      </c>
      <c r="BH19" s="73">
        <v>245</v>
      </c>
      <c r="BI19" s="73">
        <v>22</v>
      </c>
      <c r="BJ19" s="73">
        <v>42</v>
      </c>
      <c r="BK19" s="73">
        <v>181</v>
      </c>
      <c r="BL19" s="73">
        <v>0</v>
      </c>
      <c r="BM19" s="56" t="s">
        <v>163</v>
      </c>
      <c r="BN19" s="63">
        <v>174</v>
      </c>
      <c r="BO19" s="63">
        <v>143</v>
      </c>
      <c r="BP19" s="63">
        <v>4</v>
      </c>
      <c r="BQ19" s="63">
        <v>24</v>
      </c>
      <c r="BR19" s="63">
        <v>3</v>
      </c>
      <c r="BS19" s="64">
        <v>98</v>
      </c>
      <c r="BT19" s="65">
        <v>85</v>
      </c>
      <c r="BU19" s="65">
        <v>0</v>
      </c>
      <c r="BV19" s="65">
        <v>14</v>
      </c>
      <c r="BW19" s="66">
        <v>0</v>
      </c>
      <c r="BX19" s="63">
        <v>76</v>
      </c>
      <c r="BY19" s="63">
        <v>59</v>
      </c>
      <c r="BZ19" s="63">
        <v>4</v>
      </c>
      <c r="CA19" s="63">
        <v>10</v>
      </c>
      <c r="CB19" s="63">
        <v>3</v>
      </c>
    </row>
    <row r="20" spans="1:80" x14ac:dyDescent="0.2">
      <c r="B20" s="10"/>
      <c r="C20" s="10"/>
      <c r="D20" s="10"/>
      <c r="E20" s="10"/>
      <c r="F20" s="10"/>
      <c r="G20" s="26"/>
      <c r="H20" s="27"/>
      <c r="I20" s="27"/>
      <c r="J20" s="27"/>
      <c r="K20" s="28"/>
      <c r="L20" s="10"/>
      <c r="M20" s="10"/>
      <c r="N20" s="10"/>
      <c r="O20" s="10"/>
      <c r="P20" s="10"/>
      <c r="R20" s="10"/>
      <c r="S20" s="10"/>
      <c r="T20" s="10"/>
      <c r="U20" s="10"/>
      <c r="V20" s="10"/>
      <c r="W20" s="26"/>
      <c r="X20" s="27"/>
      <c r="Y20" s="27"/>
      <c r="Z20" s="27"/>
      <c r="AA20" s="28"/>
      <c r="AB20" s="10"/>
      <c r="AC20" s="10"/>
      <c r="AD20" s="10"/>
      <c r="AE20" s="10"/>
      <c r="AF20" s="10"/>
      <c r="AG20" s="3"/>
      <c r="AH20" s="3"/>
      <c r="AI20" s="3"/>
      <c r="AJ20" s="3"/>
      <c r="AK20" s="3"/>
      <c r="AL20" s="3"/>
      <c r="AM20" s="100"/>
      <c r="AN20" s="101"/>
      <c r="AO20" s="101"/>
      <c r="AP20" s="101"/>
      <c r="AQ20" s="102"/>
      <c r="AR20" s="3"/>
      <c r="AS20" s="3"/>
      <c r="AT20" s="3"/>
      <c r="AU20" s="3"/>
      <c r="AV20" s="3"/>
      <c r="AX20" s="73"/>
      <c r="AY20" s="73"/>
      <c r="AZ20" s="73"/>
      <c r="BA20" s="73"/>
      <c r="BB20" s="73"/>
      <c r="BC20" s="74"/>
      <c r="BD20" s="75"/>
      <c r="BE20" s="75"/>
      <c r="BF20" s="75"/>
      <c r="BG20" s="76"/>
      <c r="BH20" s="73"/>
      <c r="BI20" s="73"/>
      <c r="BJ20" s="73"/>
      <c r="BK20" s="73"/>
      <c r="BL20" s="73"/>
      <c r="BM20" s="56"/>
      <c r="BN20" s="63"/>
      <c r="BO20" s="63"/>
      <c r="BP20" s="63"/>
      <c r="BQ20" s="63"/>
      <c r="BR20" s="63"/>
      <c r="BS20" s="64"/>
      <c r="BT20" s="65"/>
      <c r="BU20" s="65"/>
      <c r="BV20" s="65"/>
      <c r="BW20" s="66"/>
      <c r="BX20" s="63"/>
      <c r="BY20" s="63"/>
      <c r="BZ20" s="63"/>
      <c r="CA20" s="63"/>
      <c r="CB20" s="63"/>
    </row>
    <row r="21" spans="1:80" x14ac:dyDescent="0.2">
      <c r="B21" s="7" t="s">
        <v>4</v>
      </c>
      <c r="C21" s="7" t="s">
        <v>5</v>
      </c>
      <c r="D21" s="7" t="s">
        <v>6</v>
      </c>
      <c r="E21" s="7" t="s">
        <v>7</v>
      </c>
      <c r="G21" s="26"/>
      <c r="H21" s="27"/>
      <c r="I21" s="27"/>
      <c r="J21" s="27"/>
      <c r="K21" s="28"/>
      <c r="L21" s="10"/>
      <c r="M21" s="10"/>
      <c r="N21" s="10"/>
      <c r="O21" s="10"/>
      <c r="P21" s="10"/>
      <c r="R21" s="10"/>
      <c r="S21" s="10"/>
      <c r="T21" s="10"/>
      <c r="U21" s="10"/>
      <c r="V21" s="10"/>
      <c r="W21" s="26"/>
      <c r="X21" s="27"/>
      <c r="Y21" s="27"/>
      <c r="Z21" s="27"/>
      <c r="AA21" s="28"/>
      <c r="AB21" s="10"/>
      <c r="AC21" s="10"/>
      <c r="AD21" s="10"/>
      <c r="AE21" s="10"/>
      <c r="AF21" s="10"/>
      <c r="AG21" s="3"/>
      <c r="AH21" s="3"/>
      <c r="AI21" s="3"/>
      <c r="AJ21" s="3"/>
      <c r="AK21" s="3"/>
      <c r="AL21" s="3"/>
      <c r="AM21" s="100"/>
      <c r="AN21" s="101"/>
      <c r="AO21" s="101"/>
      <c r="AP21" s="101"/>
      <c r="AQ21" s="102"/>
      <c r="AR21" s="3"/>
      <c r="AS21" s="3"/>
      <c r="AT21" s="3"/>
      <c r="AU21" s="3"/>
      <c r="AV21" s="3"/>
      <c r="AX21" s="73"/>
      <c r="AY21" s="73"/>
      <c r="AZ21" s="73"/>
      <c r="BA21" s="73"/>
      <c r="BB21" s="73"/>
      <c r="BC21" s="74"/>
      <c r="BD21" s="75"/>
      <c r="BE21" s="75"/>
      <c r="BF21" s="75"/>
      <c r="BG21" s="76"/>
      <c r="BH21" s="73"/>
      <c r="BI21" s="73"/>
      <c r="BJ21" s="73"/>
      <c r="BK21" s="73"/>
      <c r="BL21" s="73"/>
      <c r="BM21" s="56"/>
      <c r="BN21" s="63"/>
      <c r="BO21" s="63"/>
      <c r="BP21" s="63"/>
      <c r="BQ21" s="63"/>
      <c r="BR21" s="63"/>
      <c r="BS21" s="64"/>
      <c r="BT21" s="65"/>
      <c r="BU21" s="65"/>
      <c r="BV21" s="65"/>
      <c r="BW21" s="66"/>
      <c r="BX21" s="63"/>
      <c r="BY21" s="63"/>
      <c r="BZ21" s="63"/>
      <c r="CA21" s="63"/>
      <c r="CB21" s="63"/>
    </row>
    <row r="22" spans="1:80" x14ac:dyDescent="0.2">
      <c r="A22" s="4" t="s">
        <v>896</v>
      </c>
      <c r="B22" s="110">
        <f>C15*100/C13</f>
        <v>73.853352003005355</v>
      </c>
      <c r="C22" s="110">
        <f>D16*100/D13</f>
        <v>69.05852417302799</v>
      </c>
      <c r="D22" s="110">
        <f>E18*100/E13</f>
        <v>51.613588110403398</v>
      </c>
      <c r="E22" s="110">
        <f>F17*100/F13</f>
        <v>72.298288508557462</v>
      </c>
      <c r="G22" s="26"/>
      <c r="H22" s="27"/>
      <c r="I22" s="27"/>
      <c r="J22" s="27"/>
      <c r="K22" s="28"/>
      <c r="L22" s="10"/>
      <c r="M22" s="10"/>
      <c r="N22" s="10"/>
      <c r="O22" s="10"/>
      <c r="P22" s="10"/>
      <c r="R22" s="10"/>
      <c r="S22" s="10"/>
      <c r="T22" s="10"/>
      <c r="U22" s="10"/>
      <c r="V22" s="10"/>
      <c r="W22" s="26"/>
      <c r="X22" s="27"/>
      <c r="Y22" s="27"/>
      <c r="Z22" s="27"/>
      <c r="AA22" s="28"/>
      <c r="AB22" s="10"/>
      <c r="AC22" s="10"/>
      <c r="AD22" s="10"/>
      <c r="AE22" s="10"/>
      <c r="AF22" s="10"/>
      <c r="AG22" s="3"/>
      <c r="AH22" s="3"/>
      <c r="AI22" s="3"/>
      <c r="AJ22" s="3"/>
      <c r="AK22" s="3"/>
      <c r="AL22" s="3"/>
      <c r="AM22" s="100"/>
      <c r="AN22" s="101"/>
      <c r="AO22" s="101"/>
      <c r="AP22" s="101"/>
      <c r="AQ22" s="102"/>
      <c r="AR22" s="3"/>
      <c r="AS22" s="3"/>
      <c r="AT22" s="3"/>
      <c r="AU22" s="3"/>
      <c r="AV22" s="3"/>
      <c r="AX22" s="73"/>
      <c r="AY22" s="73"/>
      <c r="AZ22" s="73"/>
      <c r="BA22" s="73"/>
      <c r="BB22" s="73"/>
      <c r="BC22" s="74"/>
      <c r="BD22" s="75"/>
      <c r="BE22" s="75"/>
      <c r="BF22" s="75"/>
      <c r="BG22" s="76"/>
      <c r="BH22" s="73"/>
      <c r="BI22" s="73"/>
      <c r="BJ22" s="73"/>
      <c r="BK22" s="73"/>
      <c r="BL22" s="73"/>
      <c r="BM22" s="56"/>
      <c r="BN22" s="63"/>
      <c r="BO22" s="63"/>
      <c r="BP22" s="63"/>
      <c r="BQ22" s="63"/>
      <c r="BR22" s="63"/>
      <c r="BS22" s="64"/>
      <c r="BT22" s="65"/>
      <c r="BU22" s="65"/>
      <c r="BV22" s="65"/>
      <c r="BW22" s="66"/>
      <c r="BX22" s="63"/>
      <c r="BY22" s="63"/>
      <c r="BZ22" s="63"/>
      <c r="CA22" s="63"/>
      <c r="CB22" s="63"/>
    </row>
    <row r="23" spans="1:80" x14ac:dyDescent="0.2">
      <c r="A23" s="4" t="s">
        <v>926</v>
      </c>
      <c r="B23" s="110">
        <v>21.693248181414567</v>
      </c>
      <c r="C23" s="110">
        <v>24.26632739609839</v>
      </c>
      <c r="D23" s="110">
        <v>31.783439490445861</v>
      </c>
      <c r="E23" s="110">
        <v>25.965770171149146</v>
      </c>
      <c r="F23" s="10"/>
      <c r="G23" s="26"/>
      <c r="H23" s="27"/>
      <c r="I23" s="27"/>
      <c r="J23" s="27"/>
      <c r="K23" s="28"/>
      <c r="L23" s="10"/>
      <c r="M23" s="10"/>
      <c r="N23" s="10"/>
      <c r="O23" s="10"/>
      <c r="P23" s="10"/>
      <c r="R23" s="10"/>
      <c r="S23" s="10"/>
      <c r="T23" s="10"/>
      <c r="U23" s="10"/>
      <c r="V23" s="10"/>
      <c r="W23" s="26"/>
      <c r="X23" s="27"/>
      <c r="Y23" s="27"/>
      <c r="Z23" s="27"/>
      <c r="AA23" s="28"/>
      <c r="AB23" s="10"/>
      <c r="AC23" s="10"/>
      <c r="AD23" s="10"/>
      <c r="AE23" s="10"/>
      <c r="AF23" s="10"/>
      <c r="AG23" s="3"/>
      <c r="AH23" s="3"/>
      <c r="AI23" s="3"/>
      <c r="AJ23" s="3"/>
      <c r="AK23" s="3"/>
      <c r="AL23" s="3"/>
      <c r="AM23" s="100"/>
      <c r="AN23" s="101"/>
      <c r="AO23" s="101"/>
      <c r="AP23" s="101"/>
      <c r="AQ23" s="102"/>
      <c r="AR23" s="3"/>
      <c r="AS23" s="3"/>
      <c r="AT23" s="3"/>
      <c r="AU23" s="3"/>
      <c r="AV23" s="3"/>
      <c r="AX23" s="73"/>
      <c r="AY23" s="73"/>
      <c r="AZ23" s="73"/>
      <c r="BA23" s="73"/>
      <c r="BB23" s="73"/>
      <c r="BC23" s="74"/>
      <c r="BD23" s="75"/>
      <c r="BE23" s="75"/>
      <c r="BF23" s="75"/>
      <c r="BG23" s="76"/>
      <c r="BH23" s="73"/>
      <c r="BI23" s="73"/>
      <c r="BJ23" s="73"/>
      <c r="BK23" s="73"/>
      <c r="BL23" s="73"/>
      <c r="BM23" s="56"/>
      <c r="BN23" s="63"/>
      <c r="BO23" s="63"/>
      <c r="BP23" s="63"/>
      <c r="BQ23" s="63"/>
      <c r="BR23" s="63"/>
      <c r="BS23" s="64"/>
      <c r="BT23" s="65"/>
      <c r="BU23" s="65"/>
      <c r="BV23" s="65"/>
      <c r="BW23" s="66"/>
      <c r="BX23" s="63"/>
      <c r="BY23" s="63"/>
      <c r="BZ23" s="63"/>
      <c r="CA23" s="63"/>
      <c r="CB23" s="63"/>
    </row>
    <row r="24" spans="1:80" x14ac:dyDescent="0.2">
      <c r="B24" s="10"/>
      <c r="C24" s="10"/>
      <c r="D24" s="10"/>
      <c r="E24" s="10"/>
      <c r="F24" s="10"/>
      <c r="G24" s="26"/>
      <c r="H24" s="27"/>
      <c r="I24" s="27"/>
      <c r="J24" s="27"/>
      <c r="K24" s="28"/>
      <c r="L24" s="10"/>
      <c r="M24" s="10"/>
      <c r="N24" s="10"/>
      <c r="O24" s="10"/>
      <c r="P24" s="10"/>
      <c r="R24" s="10"/>
      <c r="S24" s="10"/>
      <c r="T24" s="10"/>
      <c r="U24" s="10"/>
      <c r="V24" s="10"/>
      <c r="W24" s="26"/>
      <c r="X24" s="27"/>
      <c r="Y24" s="27"/>
      <c r="Z24" s="27"/>
      <c r="AA24" s="28"/>
      <c r="AB24" s="10"/>
      <c r="AC24" s="10"/>
      <c r="AD24" s="10"/>
      <c r="AE24" s="10"/>
      <c r="AF24" s="10"/>
      <c r="AG24" s="3"/>
      <c r="AH24" s="3"/>
      <c r="AI24" s="3"/>
      <c r="AJ24" s="3"/>
      <c r="AK24" s="3"/>
      <c r="AL24" s="3"/>
      <c r="AM24" s="100"/>
      <c r="AN24" s="101"/>
      <c r="AO24" s="101"/>
      <c r="AP24" s="101"/>
      <c r="AQ24" s="102"/>
      <c r="AR24" s="3"/>
      <c r="AS24" s="3"/>
      <c r="AT24" s="3"/>
      <c r="AU24" s="3"/>
      <c r="AV24" s="3"/>
      <c r="AX24" s="73"/>
      <c r="AY24" s="73"/>
      <c r="AZ24" s="73"/>
      <c r="BA24" s="73"/>
      <c r="BB24" s="73"/>
      <c r="BC24" s="74"/>
      <c r="BD24" s="75"/>
      <c r="BE24" s="75"/>
      <c r="BF24" s="75"/>
      <c r="BG24" s="76"/>
      <c r="BH24" s="73"/>
      <c r="BI24" s="73"/>
      <c r="BJ24" s="73"/>
      <c r="BK24" s="73"/>
      <c r="BL24" s="73"/>
      <c r="BM24" s="56"/>
      <c r="BN24" s="63"/>
      <c r="BO24" s="63"/>
      <c r="BP24" s="63"/>
      <c r="BQ24" s="63"/>
      <c r="BR24" s="63"/>
      <c r="BS24" s="64"/>
      <c r="BT24" s="65"/>
      <c r="BU24" s="65"/>
      <c r="BV24" s="65"/>
      <c r="BW24" s="66"/>
      <c r="BX24" s="63"/>
      <c r="BY24" s="63"/>
      <c r="BZ24" s="63"/>
      <c r="CA24" s="63"/>
      <c r="CB24" s="63"/>
    </row>
    <row r="25" spans="1:80" x14ac:dyDescent="0.2">
      <c r="B25" s="10"/>
      <c r="C25" s="10"/>
      <c r="D25" s="10"/>
      <c r="E25" s="10"/>
      <c r="F25" s="10"/>
      <c r="G25" s="26"/>
      <c r="H25" s="27"/>
      <c r="I25" s="27"/>
      <c r="J25" s="27"/>
      <c r="K25" s="28"/>
      <c r="L25" s="10"/>
      <c r="M25" s="10"/>
      <c r="N25" s="10"/>
      <c r="O25" s="10"/>
      <c r="P25" s="10"/>
      <c r="R25" s="10"/>
      <c r="S25" s="10"/>
      <c r="T25" s="10"/>
      <c r="U25" s="10"/>
      <c r="V25" s="10"/>
      <c r="W25" s="26"/>
      <c r="X25" s="27"/>
      <c r="Y25" s="27"/>
      <c r="Z25" s="27"/>
      <c r="AA25" s="28"/>
      <c r="AB25" s="10"/>
      <c r="AC25" s="10"/>
      <c r="AD25" s="10"/>
      <c r="AE25" s="10"/>
      <c r="AF25" s="10"/>
      <c r="AG25" s="3"/>
      <c r="AH25" s="3"/>
      <c r="AI25" s="3"/>
      <c r="AJ25" s="3"/>
      <c r="AK25" s="3"/>
      <c r="AL25" s="3"/>
      <c r="AM25" s="100"/>
      <c r="AN25" s="101"/>
      <c r="AO25" s="101"/>
      <c r="AP25" s="101"/>
      <c r="AQ25" s="102"/>
      <c r="AR25" s="3"/>
      <c r="AS25" s="3"/>
      <c r="AT25" s="3"/>
      <c r="AU25" s="3"/>
      <c r="AV25" s="3"/>
      <c r="AX25" s="73"/>
      <c r="AY25" s="73"/>
      <c r="AZ25" s="73"/>
      <c r="BA25" s="73"/>
      <c r="BB25" s="73"/>
      <c r="BC25" s="74"/>
      <c r="BD25" s="75"/>
      <c r="BE25" s="75"/>
      <c r="BF25" s="75"/>
      <c r="BG25" s="76"/>
      <c r="BH25" s="73"/>
      <c r="BI25" s="73"/>
      <c r="BJ25" s="73"/>
      <c r="BK25" s="73"/>
      <c r="BL25" s="73"/>
      <c r="BM25" s="56"/>
      <c r="BN25" s="63"/>
      <c r="BO25" s="63"/>
      <c r="BP25" s="63"/>
      <c r="BQ25" s="63"/>
      <c r="BR25" s="63"/>
      <c r="BS25" s="64"/>
      <c r="BT25" s="65"/>
      <c r="BU25" s="65"/>
      <c r="BV25" s="65"/>
      <c r="BW25" s="66"/>
      <c r="BX25" s="63"/>
      <c r="BY25" s="63"/>
      <c r="BZ25" s="63"/>
      <c r="CA25" s="63"/>
      <c r="CB25" s="63"/>
    </row>
    <row r="26" spans="1:80" x14ac:dyDescent="0.2">
      <c r="A26" s="15" t="s">
        <v>565</v>
      </c>
      <c r="B26" s="10"/>
      <c r="C26" s="10"/>
      <c r="D26" s="10"/>
      <c r="E26" s="10"/>
      <c r="F26" s="10"/>
      <c r="G26" s="26"/>
      <c r="H26" s="27"/>
      <c r="I26" s="27"/>
      <c r="J26" s="27"/>
      <c r="K26" s="28"/>
      <c r="L26" s="10"/>
      <c r="M26" s="10"/>
      <c r="N26" s="10"/>
      <c r="O26" s="10"/>
      <c r="P26" s="10"/>
      <c r="Q26" s="15" t="s">
        <v>565</v>
      </c>
      <c r="R26" s="10"/>
      <c r="S26" s="10"/>
      <c r="T26" s="10"/>
      <c r="U26" s="10"/>
      <c r="V26" s="10"/>
      <c r="W26" s="26"/>
      <c r="X26" s="27"/>
      <c r="Y26" s="27"/>
      <c r="Z26" s="27"/>
      <c r="AA26" s="28"/>
      <c r="AB26" s="10"/>
      <c r="AC26" s="10"/>
      <c r="AD26" s="10"/>
      <c r="AE26" s="10"/>
      <c r="AF26" s="10"/>
      <c r="AG26" s="98" t="s">
        <v>676</v>
      </c>
      <c r="AH26" s="3"/>
      <c r="AI26" s="3"/>
      <c r="AJ26" s="3"/>
      <c r="AK26" s="3"/>
      <c r="AL26" s="3"/>
      <c r="AM26" s="100"/>
      <c r="AN26" s="101"/>
      <c r="AO26" s="101"/>
      <c r="AP26" s="101"/>
      <c r="AQ26" s="102"/>
      <c r="AR26" s="3"/>
      <c r="AS26" s="3"/>
      <c r="AT26" s="3"/>
      <c r="AU26" s="3"/>
      <c r="AV26" s="3"/>
      <c r="AW26" s="15" t="s">
        <v>676</v>
      </c>
      <c r="AX26" s="73"/>
      <c r="AY26" s="73"/>
      <c r="AZ26" s="73"/>
      <c r="BA26" s="73"/>
      <c r="BB26" s="73"/>
      <c r="BC26" s="74"/>
      <c r="BD26" s="75"/>
      <c r="BE26" s="75"/>
      <c r="BF26" s="75"/>
      <c r="BG26" s="76"/>
      <c r="BH26" s="73"/>
      <c r="BI26" s="73"/>
      <c r="BJ26" s="73"/>
      <c r="BK26" s="73"/>
      <c r="BL26" s="73"/>
      <c r="BM26" s="60" t="s">
        <v>678</v>
      </c>
      <c r="BN26" s="63"/>
      <c r="BO26" s="63"/>
      <c r="BP26" s="63"/>
      <c r="BQ26" s="63"/>
      <c r="BR26" s="63"/>
      <c r="BS26" s="64"/>
      <c r="BT26" s="65"/>
      <c r="BU26" s="65"/>
      <c r="BV26" s="65"/>
      <c r="BW26" s="66"/>
      <c r="BX26" s="63"/>
      <c r="BY26" s="63"/>
      <c r="BZ26" s="63"/>
      <c r="CA26" s="63"/>
      <c r="CB26" s="63"/>
    </row>
    <row r="27" spans="1:80" x14ac:dyDescent="0.2">
      <c r="A27" s="4" t="s">
        <v>1</v>
      </c>
      <c r="B27" s="10">
        <f t="shared" ref="B27" si="45">R27+AH27+AX27+BN27</f>
        <v>49870</v>
      </c>
      <c r="C27" s="10">
        <f t="shared" ref="C27" si="46">S27+AI27+AY27+BO27</f>
        <v>29281</v>
      </c>
      <c r="D27" s="10">
        <f t="shared" ref="D27" si="47">T27+AJ27+AZ27+BP27</f>
        <v>11790</v>
      </c>
      <c r="E27" s="10">
        <f t="shared" ref="E27" si="48">U27+AK27+BA27+BQ27</f>
        <v>4710</v>
      </c>
      <c r="F27" s="10">
        <f t="shared" ref="F27" si="49">V27+AL27+BB27+BR27</f>
        <v>4090</v>
      </c>
      <c r="G27" s="10">
        <f t="shared" ref="G27" si="50">W27+AM27+BC27+BS27</f>
        <v>23556</v>
      </c>
      <c r="H27" s="10">
        <f t="shared" ref="H27" si="51">X27+AN27+BD27+BT27</f>
        <v>13553</v>
      </c>
      <c r="I27" s="10">
        <f t="shared" ref="I27" si="52">Y27+AO27+BE27+BU27</f>
        <v>5714</v>
      </c>
      <c r="J27" s="10">
        <f t="shared" ref="J27" si="53">Z27+AP27+BF27+BV27</f>
        <v>2320</v>
      </c>
      <c r="K27" s="10">
        <f t="shared" ref="K27" si="54">AA27+AQ27+BG27+BW27</f>
        <v>1969</v>
      </c>
      <c r="L27" s="10">
        <f t="shared" ref="L27" si="55">AB27+AR27+BH27+BX27</f>
        <v>26315</v>
      </c>
      <c r="M27" s="10">
        <f t="shared" ref="M27" si="56">AC27+AS27+BI27+BY27</f>
        <v>15727</v>
      </c>
      <c r="N27" s="10">
        <f t="shared" ref="N27" si="57">AD27+AT27+BJ27+BZ27</f>
        <v>6075</v>
      </c>
      <c r="O27" s="10">
        <f t="shared" ref="O27" si="58">AE27+AU27+BK27+CA27</f>
        <v>2390</v>
      </c>
      <c r="P27" s="10">
        <v>648</v>
      </c>
      <c r="Q27" s="4" t="s">
        <v>1</v>
      </c>
      <c r="R27" s="10">
        <v>7948</v>
      </c>
      <c r="S27" s="10">
        <v>4204</v>
      </c>
      <c r="T27" s="10">
        <v>2193</v>
      </c>
      <c r="U27" s="10">
        <v>255</v>
      </c>
      <c r="V27" s="10">
        <v>1296</v>
      </c>
      <c r="W27" s="26">
        <v>3957</v>
      </c>
      <c r="X27" s="27">
        <v>2005</v>
      </c>
      <c r="Y27" s="27">
        <v>1189</v>
      </c>
      <c r="Z27" s="27">
        <v>115</v>
      </c>
      <c r="AA27" s="28">
        <v>648</v>
      </c>
      <c r="AB27" s="10">
        <v>3991</v>
      </c>
      <c r="AC27" s="10">
        <v>2199</v>
      </c>
      <c r="AD27" s="10">
        <v>1004</v>
      </c>
      <c r="AE27" s="10">
        <v>140</v>
      </c>
      <c r="AF27" s="10">
        <v>648</v>
      </c>
      <c r="AG27" s="3" t="s">
        <v>1</v>
      </c>
      <c r="AH27" s="3">
        <v>4286</v>
      </c>
      <c r="AI27" s="3">
        <v>2656</v>
      </c>
      <c r="AJ27" s="3">
        <v>1055</v>
      </c>
      <c r="AK27" s="3">
        <v>434</v>
      </c>
      <c r="AL27" s="3">
        <v>141</v>
      </c>
      <c r="AM27" s="100">
        <v>1988</v>
      </c>
      <c r="AN27" s="101">
        <v>1270</v>
      </c>
      <c r="AO27" s="101">
        <v>464</v>
      </c>
      <c r="AP27" s="101">
        <v>188</v>
      </c>
      <c r="AQ27" s="102">
        <v>66</v>
      </c>
      <c r="AR27" s="3">
        <v>2298</v>
      </c>
      <c r="AS27" s="3">
        <v>1386</v>
      </c>
      <c r="AT27" s="3">
        <v>591</v>
      </c>
      <c r="AU27" s="3">
        <v>246</v>
      </c>
      <c r="AV27" s="3">
        <v>75</v>
      </c>
      <c r="AW27" s="4" t="s">
        <v>1</v>
      </c>
      <c r="AX27" s="73">
        <v>24048</v>
      </c>
      <c r="AY27" s="73">
        <v>11478</v>
      </c>
      <c r="AZ27" s="73">
        <v>6630</v>
      </c>
      <c r="BA27" s="73">
        <v>3522</v>
      </c>
      <c r="BB27" s="73">
        <v>2419</v>
      </c>
      <c r="BC27" s="74">
        <v>11071</v>
      </c>
      <c r="BD27" s="75">
        <v>5031</v>
      </c>
      <c r="BE27" s="75">
        <v>3118</v>
      </c>
      <c r="BF27" s="75">
        <v>1776</v>
      </c>
      <c r="BG27" s="76">
        <v>1146</v>
      </c>
      <c r="BH27" s="73">
        <v>12978</v>
      </c>
      <c r="BI27" s="73">
        <v>6446</v>
      </c>
      <c r="BJ27" s="73">
        <v>3512</v>
      </c>
      <c r="BK27" s="73">
        <v>1746</v>
      </c>
      <c r="BL27" s="73">
        <v>1273</v>
      </c>
      <c r="BM27" s="56" t="s">
        <v>1</v>
      </c>
      <c r="BN27" s="63">
        <v>13588</v>
      </c>
      <c r="BO27" s="63">
        <v>10943</v>
      </c>
      <c r="BP27" s="63">
        <v>1912</v>
      </c>
      <c r="BQ27" s="63">
        <v>499</v>
      </c>
      <c r="BR27" s="63">
        <v>234</v>
      </c>
      <c r="BS27" s="64">
        <v>6540</v>
      </c>
      <c r="BT27" s="65">
        <v>5247</v>
      </c>
      <c r="BU27" s="65">
        <v>943</v>
      </c>
      <c r="BV27" s="65">
        <v>241</v>
      </c>
      <c r="BW27" s="66">
        <v>109</v>
      </c>
      <c r="BX27" s="63">
        <v>7048</v>
      </c>
      <c r="BY27" s="63">
        <v>5696</v>
      </c>
      <c r="BZ27" s="63">
        <v>968</v>
      </c>
      <c r="CA27" s="63">
        <v>258</v>
      </c>
      <c r="CB27" s="63">
        <v>126</v>
      </c>
    </row>
    <row r="28" spans="1:80" x14ac:dyDescent="0.2">
      <c r="A28" s="4" t="s">
        <v>164</v>
      </c>
      <c r="B28" s="10">
        <f t="shared" ref="B28:B32" si="59">R28+AH28+AX28+BN28</f>
        <v>16650</v>
      </c>
      <c r="C28" s="10">
        <f t="shared" ref="C28:C32" si="60">S28+AI28+AY28+BO28</f>
        <v>12906</v>
      </c>
      <c r="D28" s="10">
        <f t="shared" ref="D28:D32" si="61">T28+AJ28+AZ28+BP28</f>
        <v>2443</v>
      </c>
      <c r="E28" s="10">
        <f t="shared" ref="E28:E32" si="62">U28+AK28+BA28+BQ28</f>
        <v>950</v>
      </c>
      <c r="F28" s="10">
        <f t="shared" ref="F28:F32" si="63">V28+AL28+BB28+BR28</f>
        <v>349</v>
      </c>
      <c r="G28" s="10">
        <f t="shared" ref="G28:G32" si="64">W28+AM28+BC28+BS28</f>
        <v>7724</v>
      </c>
      <c r="H28" s="10">
        <f t="shared" ref="H28:H32" si="65">X28+AN28+BD28+BT28</f>
        <v>5888</v>
      </c>
      <c r="I28" s="10">
        <f t="shared" ref="I28:I32" si="66">Y28+AO28+BE28+BU28</f>
        <v>1249</v>
      </c>
      <c r="J28" s="10">
        <f t="shared" ref="J28:J32" si="67">Z28+AP28+BF28+BV28</f>
        <v>441</v>
      </c>
      <c r="K28" s="10">
        <f t="shared" ref="K28:K32" si="68">AA28+AQ28+BG28+BW28</f>
        <v>146</v>
      </c>
      <c r="L28" s="10">
        <f t="shared" ref="L28:L32" si="69">AB28+AR28+BH28+BX28</f>
        <v>8926</v>
      </c>
      <c r="M28" s="10">
        <f t="shared" ref="M28:M32" si="70">AC28+AS28+BI28+BY28</f>
        <v>7018</v>
      </c>
      <c r="N28" s="10">
        <f t="shared" ref="N28:N32" si="71">AD28+AT28+BJ28+BZ28</f>
        <v>1194</v>
      </c>
      <c r="O28" s="10">
        <f t="shared" ref="O28:O32" si="72">AE28+AU28+BK28+CA28</f>
        <v>510</v>
      </c>
      <c r="P28" s="10">
        <v>93</v>
      </c>
      <c r="Q28" s="4" t="s">
        <v>164</v>
      </c>
      <c r="R28" s="10">
        <v>2740</v>
      </c>
      <c r="S28" s="10">
        <v>2298</v>
      </c>
      <c r="T28" s="10">
        <v>185</v>
      </c>
      <c r="U28" s="10">
        <v>78</v>
      </c>
      <c r="V28" s="10">
        <v>179</v>
      </c>
      <c r="W28" s="26">
        <v>1311</v>
      </c>
      <c r="X28" s="27">
        <v>1057</v>
      </c>
      <c r="Y28" s="27">
        <v>127</v>
      </c>
      <c r="Z28" s="27">
        <v>40</v>
      </c>
      <c r="AA28" s="28">
        <v>87</v>
      </c>
      <c r="AB28" s="10">
        <v>1429</v>
      </c>
      <c r="AC28" s="10">
        <v>1241</v>
      </c>
      <c r="AD28" s="10">
        <v>58</v>
      </c>
      <c r="AE28" s="10">
        <v>38</v>
      </c>
      <c r="AF28" s="10">
        <v>93</v>
      </c>
      <c r="AG28" s="3" t="s">
        <v>164</v>
      </c>
      <c r="AH28" s="3">
        <v>1805</v>
      </c>
      <c r="AI28" s="3">
        <v>1437</v>
      </c>
      <c r="AJ28" s="3">
        <v>236</v>
      </c>
      <c r="AK28" s="3">
        <v>123</v>
      </c>
      <c r="AL28" s="3">
        <v>9</v>
      </c>
      <c r="AM28" s="100">
        <v>875</v>
      </c>
      <c r="AN28" s="101">
        <v>709</v>
      </c>
      <c r="AO28" s="101">
        <v>101</v>
      </c>
      <c r="AP28" s="101">
        <v>62</v>
      </c>
      <c r="AQ28" s="102">
        <v>3</v>
      </c>
      <c r="AR28" s="3">
        <v>930</v>
      </c>
      <c r="AS28" s="3">
        <v>728</v>
      </c>
      <c r="AT28" s="3">
        <v>135</v>
      </c>
      <c r="AU28" s="3">
        <v>62</v>
      </c>
      <c r="AV28" s="3">
        <v>6</v>
      </c>
      <c r="AW28" s="4" t="s">
        <v>164</v>
      </c>
      <c r="AX28" s="73">
        <v>7308</v>
      </c>
      <c r="AY28" s="73">
        <v>5166</v>
      </c>
      <c r="AZ28" s="73">
        <v>1382</v>
      </c>
      <c r="BA28" s="73">
        <v>632</v>
      </c>
      <c r="BB28" s="73">
        <v>127</v>
      </c>
      <c r="BC28" s="74">
        <v>3317</v>
      </c>
      <c r="BD28" s="75">
        <v>2269</v>
      </c>
      <c r="BE28" s="75">
        <v>705</v>
      </c>
      <c r="BF28" s="75">
        <v>301</v>
      </c>
      <c r="BG28" s="76">
        <v>42</v>
      </c>
      <c r="BH28" s="73">
        <v>3991</v>
      </c>
      <c r="BI28" s="73">
        <v>2897</v>
      </c>
      <c r="BJ28" s="73">
        <v>677</v>
      </c>
      <c r="BK28" s="73">
        <v>331</v>
      </c>
      <c r="BL28" s="73">
        <v>85</v>
      </c>
      <c r="BM28" s="56" t="s">
        <v>164</v>
      </c>
      <c r="BN28" s="63">
        <v>4797</v>
      </c>
      <c r="BO28" s="63">
        <v>4005</v>
      </c>
      <c r="BP28" s="63">
        <v>640</v>
      </c>
      <c r="BQ28" s="63">
        <v>117</v>
      </c>
      <c r="BR28" s="63">
        <v>34</v>
      </c>
      <c r="BS28" s="64">
        <v>2221</v>
      </c>
      <c r="BT28" s="65">
        <v>1853</v>
      </c>
      <c r="BU28" s="65">
        <v>316</v>
      </c>
      <c r="BV28" s="65">
        <v>38</v>
      </c>
      <c r="BW28" s="66">
        <v>14</v>
      </c>
      <c r="BX28" s="63">
        <v>2576</v>
      </c>
      <c r="BY28" s="63">
        <v>2152</v>
      </c>
      <c r="BZ28" s="63">
        <v>324</v>
      </c>
      <c r="CA28" s="63">
        <v>79</v>
      </c>
      <c r="CB28" s="63">
        <v>20</v>
      </c>
    </row>
    <row r="29" spans="1:80" x14ac:dyDescent="0.2">
      <c r="A29" s="4" t="s">
        <v>165</v>
      </c>
      <c r="B29" s="10">
        <f t="shared" si="59"/>
        <v>16369</v>
      </c>
      <c r="C29" s="10">
        <f t="shared" si="60"/>
        <v>6921</v>
      </c>
      <c r="D29" s="10">
        <f t="shared" si="61"/>
        <v>5582</v>
      </c>
      <c r="E29" s="10">
        <f t="shared" si="62"/>
        <v>1484</v>
      </c>
      <c r="F29" s="10">
        <f t="shared" si="63"/>
        <v>2383</v>
      </c>
      <c r="G29" s="10">
        <f t="shared" si="64"/>
        <v>7788</v>
      </c>
      <c r="H29" s="10">
        <f t="shared" si="65"/>
        <v>3144</v>
      </c>
      <c r="I29" s="10">
        <f t="shared" si="66"/>
        <v>2674</v>
      </c>
      <c r="J29" s="10">
        <f t="shared" si="67"/>
        <v>804</v>
      </c>
      <c r="K29" s="10">
        <f t="shared" si="68"/>
        <v>1163</v>
      </c>
      <c r="L29" s="10">
        <f t="shared" si="69"/>
        <v>8582</v>
      </c>
      <c r="M29" s="10">
        <f t="shared" si="70"/>
        <v>3777</v>
      </c>
      <c r="N29" s="10">
        <f t="shared" si="71"/>
        <v>2906</v>
      </c>
      <c r="O29" s="10">
        <f t="shared" si="72"/>
        <v>680</v>
      </c>
      <c r="P29" s="10">
        <v>208</v>
      </c>
      <c r="Q29" s="4" t="s">
        <v>165</v>
      </c>
      <c r="R29" s="10">
        <v>2691</v>
      </c>
      <c r="S29" s="10">
        <v>986</v>
      </c>
      <c r="T29" s="10">
        <v>1241</v>
      </c>
      <c r="U29" s="10">
        <v>53</v>
      </c>
      <c r="V29" s="10">
        <v>411</v>
      </c>
      <c r="W29" s="26">
        <v>1309</v>
      </c>
      <c r="X29" s="27">
        <v>434</v>
      </c>
      <c r="Y29" s="27">
        <v>646</v>
      </c>
      <c r="Z29" s="27">
        <v>25</v>
      </c>
      <c r="AA29" s="28">
        <v>203</v>
      </c>
      <c r="AB29" s="10">
        <v>1382</v>
      </c>
      <c r="AC29" s="10">
        <v>552</v>
      </c>
      <c r="AD29" s="10">
        <v>594</v>
      </c>
      <c r="AE29" s="10">
        <v>27</v>
      </c>
      <c r="AF29" s="10">
        <v>208</v>
      </c>
      <c r="AG29" s="3" t="s">
        <v>165</v>
      </c>
      <c r="AH29" s="3">
        <v>577</v>
      </c>
      <c r="AI29" s="3">
        <v>449</v>
      </c>
      <c r="AJ29" s="3">
        <v>42</v>
      </c>
      <c r="AK29" s="3">
        <v>52</v>
      </c>
      <c r="AL29" s="3">
        <v>33</v>
      </c>
      <c r="AM29" s="100">
        <v>243</v>
      </c>
      <c r="AN29" s="101">
        <v>195</v>
      </c>
      <c r="AO29" s="101">
        <v>8</v>
      </c>
      <c r="AP29" s="101">
        <v>25</v>
      </c>
      <c r="AQ29" s="102">
        <v>15</v>
      </c>
      <c r="AR29" s="3">
        <v>334</v>
      </c>
      <c r="AS29" s="3">
        <v>255</v>
      </c>
      <c r="AT29" s="3">
        <v>34</v>
      </c>
      <c r="AU29" s="3">
        <v>28</v>
      </c>
      <c r="AV29" s="3">
        <v>18</v>
      </c>
      <c r="AW29" s="4" t="s">
        <v>165</v>
      </c>
      <c r="AX29" s="73">
        <v>9777</v>
      </c>
      <c r="AY29" s="73">
        <v>2853</v>
      </c>
      <c r="AZ29" s="73">
        <v>3781</v>
      </c>
      <c r="BA29" s="73">
        <v>1234</v>
      </c>
      <c r="BB29" s="73">
        <v>1910</v>
      </c>
      <c r="BC29" s="74">
        <v>4670</v>
      </c>
      <c r="BD29" s="75">
        <v>1280</v>
      </c>
      <c r="BE29" s="75">
        <v>1763</v>
      </c>
      <c r="BF29" s="75">
        <v>692</v>
      </c>
      <c r="BG29" s="76">
        <v>934</v>
      </c>
      <c r="BH29" s="73">
        <v>5107</v>
      </c>
      <c r="BI29" s="73">
        <v>1572</v>
      </c>
      <c r="BJ29" s="73">
        <v>2017</v>
      </c>
      <c r="BK29" s="73">
        <v>542</v>
      </c>
      <c r="BL29" s="73">
        <v>976</v>
      </c>
      <c r="BM29" s="56" t="s">
        <v>165</v>
      </c>
      <c r="BN29" s="63">
        <v>3324</v>
      </c>
      <c r="BO29" s="63">
        <v>2633</v>
      </c>
      <c r="BP29" s="63">
        <v>518</v>
      </c>
      <c r="BQ29" s="63">
        <v>145</v>
      </c>
      <c r="BR29" s="63">
        <v>29</v>
      </c>
      <c r="BS29" s="64">
        <v>1566</v>
      </c>
      <c r="BT29" s="65">
        <v>1235</v>
      </c>
      <c r="BU29" s="65">
        <v>257</v>
      </c>
      <c r="BV29" s="65">
        <v>62</v>
      </c>
      <c r="BW29" s="66">
        <v>11</v>
      </c>
      <c r="BX29" s="63">
        <v>1759</v>
      </c>
      <c r="BY29" s="63">
        <v>1398</v>
      </c>
      <c r="BZ29" s="63">
        <v>261</v>
      </c>
      <c r="CA29" s="63">
        <v>83</v>
      </c>
      <c r="CB29" s="63">
        <v>17</v>
      </c>
    </row>
    <row r="30" spans="1:80" x14ac:dyDescent="0.2">
      <c r="A30" s="4" t="s">
        <v>166</v>
      </c>
      <c r="B30" s="10">
        <f t="shared" si="59"/>
        <v>4092</v>
      </c>
      <c r="C30" s="10">
        <f t="shared" si="60"/>
        <v>2457</v>
      </c>
      <c r="D30" s="10">
        <f t="shared" si="61"/>
        <v>596</v>
      </c>
      <c r="E30" s="10">
        <f t="shared" si="62"/>
        <v>766</v>
      </c>
      <c r="F30" s="10">
        <f t="shared" si="63"/>
        <v>273</v>
      </c>
      <c r="G30" s="10">
        <f t="shared" si="64"/>
        <v>1935</v>
      </c>
      <c r="H30" s="10">
        <f t="shared" si="65"/>
        <v>1160</v>
      </c>
      <c r="I30" s="10">
        <f t="shared" si="66"/>
        <v>302</v>
      </c>
      <c r="J30" s="10">
        <f t="shared" si="67"/>
        <v>357</v>
      </c>
      <c r="K30" s="10">
        <f t="shared" si="68"/>
        <v>116</v>
      </c>
      <c r="L30" s="10">
        <f t="shared" si="69"/>
        <v>2158</v>
      </c>
      <c r="M30" s="10">
        <f t="shared" si="70"/>
        <v>1298</v>
      </c>
      <c r="N30" s="10">
        <f t="shared" si="71"/>
        <v>293</v>
      </c>
      <c r="O30" s="10">
        <f t="shared" si="72"/>
        <v>409</v>
      </c>
      <c r="P30" s="10">
        <v>116</v>
      </c>
      <c r="Q30" s="4" t="s">
        <v>166</v>
      </c>
      <c r="R30" s="10">
        <v>444</v>
      </c>
      <c r="S30" s="10">
        <v>151</v>
      </c>
      <c r="T30" s="10">
        <v>46</v>
      </c>
      <c r="U30" s="10">
        <v>33</v>
      </c>
      <c r="V30" s="10">
        <v>214</v>
      </c>
      <c r="W30" s="26">
        <v>226</v>
      </c>
      <c r="X30" s="27">
        <v>90</v>
      </c>
      <c r="Y30" s="27">
        <v>29</v>
      </c>
      <c r="Z30" s="27">
        <v>9</v>
      </c>
      <c r="AA30" s="28">
        <v>98</v>
      </c>
      <c r="AB30" s="10">
        <v>218</v>
      </c>
      <c r="AC30" s="10">
        <v>61</v>
      </c>
      <c r="AD30" s="10">
        <v>17</v>
      </c>
      <c r="AE30" s="10">
        <v>24</v>
      </c>
      <c r="AF30" s="10">
        <v>116</v>
      </c>
      <c r="AG30" s="3" t="s">
        <v>166</v>
      </c>
      <c r="AH30" s="3">
        <v>477</v>
      </c>
      <c r="AI30" s="3">
        <v>273</v>
      </c>
      <c r="AJ30" s="3">
        <v>144</v>
      </c>
      <c r="AK30" s="3">
        <v>18</v>
      </c>
      <c r="AL30" s="3">
        <v>42</v>
      </c>
      <c r="AM30" s="100">
        <v>237</v>
      </c>
      <c r="AN30" s="101">
        <v>148</v>
      </c>
      <c r="AO30" s="101">
        <v>68</v>
      </c>
      <c r="AP30" s="101">
        <v>9</v>
      </c>
      <c r="AQ30" s="102">
        <v>12</v>
      </c>
      <c r="AR30" s="3">
        <v>240</v>
      </c>
      <c r="AS30" s="3">
        <v>125</v>
      </c>
      <c r="AT30" s="3">
        <v>76</v>
      </c>
      <c r="AU30" s="3">
        <v>9</v>
      </c>
      <c r="AV30" s="3">
        <v>30</v>
      </c>
      <c r="AW30" s="4" t="s">
        <v>166</v>
      </c>
      <c r="AX30" s="73">
        <v>1889</v>
      </c>
      <c r="AY30" s="73">
        <v>876</v>
      </c>
      <c r="AZ30" s="73">
        <v>381</v>
      </c>
      <c r="BA30" s="73">
        <v>632</v>
      </c>
      <c r="BB30" s="73">
        <v>0</v>
      </c>
      <c r="BC30" s="74">
        <v>880</v>
      </c>
      <c r="BD30" s="75">
        <v>382</v>
      </c>
      <c r="BE30" s="75">
        <v>197</v>
      </c>
      <c r="BF30" s="75">
        <v>301</v>
      </c>
      <c r="BG30" s="76">
        <v>0</v>
      </c>
      <c r="BH30" s="73">
        <v>1009</v>
      </c>
      <c r="BI30" s="73">
        <v>494</v>
      </c>
      <c r="BJ30" s="73">
        <v>183</v>
      </c>
      <c r="BK30" s="73">
        <v>331</v>
      </c>
      <c r="BL30" s="73">
        <v>0</v>
      </c>
      <c r="BM30" s="56" t="s">
        <v>166</v>
      </c>
      <c r="BN30" s="63">
        <v>1282</v>
      </c>
      <c r="BO30" s="63">
        <v>1157</v>
      </c>
      <c r="BP30" s="63">
        <v>25</v>
      </c>
      <c r="BQ30" s="63">
        <v>83</v>
      </c>
      <c r="BR30" s="63">
        <v>17</v>
      </c>
      <c r="BS30" s="64">
        <v>592</v>
      </c>
      <c r="BT30" s="65">
        <v>540</v>
      </c>
      <c r="BU30" s="65">
        <v>8</v>
      </c>
      <c r="BV30" s="65">
        <v>38</v>
      </c>
      <c r="BW30" s="66">
        <v>6</v>
      </c>
      <c r="BX30" s="63">
        <v>691</v>
      </c>
      <c r="BY30" s="63">
        <v>618</v>
      </c>
      <c r="BZ30" s="63">
        <v>17</v>
      </c>
      <c r="CA30" s="63">
        <v>45</v>
      </c>
      <c r="CB30" s="63">
        <v>11</v>
      </c>
    </row>
    <row r="31" spans="1:80" x14ac:dyDescent="0.2">
      <c r="A31" s="4" t="s">
        <v>167</v>
      </c>
      <c r="B31" s="10">
        <f t="shared" si="59"/>
        <v>987</v>
      </c>
      <c r="C31" s="10">
        <f t="shared" si="60"/>
        <v>644</v>
      </c>
      <c r="D31" s="10">
        <f t="shared" si="61"/>
        <v>309</v>
      </c>
      <c r="E31" s="10">
        <f t="shared" si="62"/>
        <v>12</v>
      </c>
      <c r="F31" s="10">
        <f t="shared" si="63"/>
        <v>23</v>
      </c>
      <c r="G31" s="10">
        <f t="shared" si="64"/>
        <v>402</v>
      </c>
      <c r="H31" s="10">
        <f t="shared" si="65"/>
        <v>242</v>
      </c>
      <c r="I31" s="10">
        <f t="shared" si="66"/>
        <v>140</v>
      </c>
      <c r="J31" s="10">
        <f t="shared" si="67"/>
        <v>9</v>
      </c>
      <c r="K31" s="10">
        <f t="shared" si="68"/>
        <v>12</v>
      </c>
      <c r="L31" s="10">
        <f t="shared" si="69"/>
        <v>585</v>
      </c>
      <c r="M31" s="10">
        <f t="shared" si="70"/>
        <v>401</v>
      </c>
      <c r="N31" s="10">
        <f t="shared" si="71"/>
        <v>169</v>
      </c>
      <c r="O31" s="10">
        <f t="shared" si="72"/>
        <v>3</v>
      </c>
      <c r="P31" s="10">
        <v>12</v>
      </c>
      <c r="Q31" s="4" t="s">
        <v>167</v>
      </c>
      <c r="R31" s="10">
        <v>312</v>
      </c>
      <c r="S31" s="10">
        <v>109</v>
      </c>
      <c r="T31" s="10">
        <v>179</v>
      </c>
      <c r="U31" s="10">
        <v>2</v>
      </c>
      <c r="V31" s="10">
        <v>23</v>
      </c>
      <c r="W31" s="26">
        <v>159</v>
      </c>
      <c r="X31" s="27">
        <v>47</v>
      </c>
      <c r="Y31" s="27">
        <v>98</v>
      </c>
      <c r="Z31" s="27">
        <v>2</v>
      </c>
      <c r="AA31" s="28">
        <v>12</v>
      </c>
      <c r="AB31" s="10">
        <v>154</v>
      </c>
      <c r="AC31" s="10">
        <v>61</v>
      </c>
      <c r="AD31" s="10">
        <v>81</v>
      </c>
      <c r="AE31" s="10">
        <v>0</v>
      </c>
      <c r="AF31" s="10">
        <v>12</v>
      </c>
      <c r="AG31" s="3" t="s">
        <v>167</v>
      </c>
      <c r="AH31" s="3">
        <v>0</v>
      </c>
      <c r="AI31" s="3">
        <v>0</v>
      </c>
      <c r="AJ31" s="3">
        <v>0</v>
      </c>
      <c r="AK31" s="3">
        <v>0</v>
      </c>
      <c r="AL31" s="3">
        <v>0</v>
      </c>
      <c r="AM31" s="100">
        <v>0</v>
      </c>
      <c r="AN31" s="101">
        <v>0</v>
      </c>
      <c r="AO31" s="101">
        <v>0</v>
      </c>
      <c r="AP31" s="101">
        <v>0</v>
      </c>
      <c r="AQ31" s="102">
        <v>0</v>
      </c>
      <c r="AR31" s="3">
        <v>0</v>
      </c>
      <c r="AS31" s="3">
        <v>0</v>
      </c>
      <c r="AT31" s="3">
        <v>0</v>
      </c>
      <c r="AU31" s="3">
        <v>0</v>
      </c>
      <c r="AV31" s="3">
        <v>0</v>
      </c>
      <c r="AW31" s="4" t="s">
        <v>167</v>
      </c>
      <c r="AX31" s="73">
        <v>225</v>
      </c>
      <c r="AY31" s="73">
        <v>112</v>
      </c>
      <c r="AZ31" s="73">
        <v>113</v>
      </c>
      <c r="BA31" s="73">
        <v>0</v>
      </c>
      <c r="BB31" s="73">
        <v>0</v>
      </c>
      <c r="BC31" s="74">
        <v>87</v>
      </c>
      <c r="BD31" s="75">
        <v>45</v>
      </c>
      <c r="BE31" s="75">
        <v>42</v>
      </c>
      <c r="BF31" s="75">
        <v>0</v>
      </c>
      <c r="BG31" s="76">
        <v>0</v>
      </c>
      <c r="BH31" s="73">
        <v>138</v>
      </c>
      <c r="BI31" s="73">
        <v>67</v>
      </c>
      <c r="BJ31" s="73">
        <v>71</v>
      </c>
      <c r="BK31" s="73">
        <v>0</v>
      </c>
      <c r="BL31" s="73">
        <v>0</v>
      </c>
      <c r="BM31" s="56" t="s">
        <v>167</v>
      </c>
      <c r="BN31" s="63">
        <v>450</v>
      </c>
      <c r="BO31" s="63">
        <v>423</v>
      </c>
      <c r="BP31" s="63">
        <v>17</v>
      </c>
      <c r="BQ31" s="63">
        <v>10</v>
      </c>
      <c r="BR31" s="63">
        <v>0</v>
      </c>
      <c r="BS31" s="64">
        <v>156</v>
      </c>
      <c r="BT31" s="65">
        <v>150</v>
      </c>
      <c r="BU31" s="65">
        <v>0</v>
      </c>
      <c r="BV31" s="65">
        <v>7</v>
      </c>
      <c r="BW31" s="66">
        <v>0</v>
      </c>
      <c r="BX31" s="63">
        <v>293</v>
      </c>
      <c r="BY31" s="63">
        <v>273</v>
      </c>
      <c r="BZ31" s="63">
        <v>17</v>
      </c>
      <c r="CA31" s="63">
        <v>3</v>
      </c>
      <c r="CB31" s="63">
        <v>0</v>
      </c>
    </row>
    <row r="32" spans="1:80" x14ac:dyDescent="0.2">
      <c r="A32" s="4" t="s">
        <v>168</v>
      </c>
      <c r="B32" s="10">
        <f t="shared" si="59"/>
        <v>11771</v>
      </c>
      <c r="C32" s="10">
        <f t="shared" si="60"/>
        <v>6352</v>
      </c>
      <c r="D32" s="10">
        <f t="shared" si="61"/>
        <v>2861</v>
      </c>
      <c r="E32" s="10">
        <f t="shared" si="62"/>
        <v>1497</v>
      </c>
      <c r="F32" s="10">
        <f t="shared" si="63"/>
        <v>1062</v>
      </c>
      <c r="G32" s="10">
        <f t="shared" si="64"/>
        <v>5707</v>
      </c>
      <c r="H32" s="10">
        <f t="shared" si="65"/>
        <v>3120</v>
      </c>
      <c r="I32" s="10">
        <f t="shared" si="66"/>
        <v>1347</v>
      </c>
      <c r="J32" s="10">
        <f t="shared" si="67"/>
        <v>708</v>
      </c>
      <c r="K32" s="10">
        <f t="shared" si="68"/>
        <v>532</v>
      </c>
      <c r="L32" s="10">
        <f t="shared" si="69"/>
        <v>6064</v>
      </c>
      <c r="M32" s="10">
        <f t="shared" si="70"/>
        <v>3231</v>
      </c>
      <c r="N32" s="10">
        <f t="shared" si="71"/>
        <v>1513</v>
      </c>
      <c r="O32" s="10">
        <f t="shared" si="72"/>
        <v>789</v>
      </c>
      <c r="P32" s="10">
        <v>220</v>
      </c>
      <c r="Q32" s="4" t="s">
        <v>168</v>
      </c>
      <c r="R32" s="10">
        <v>1761</v>
      </c>
      <c r="S32" s="10">
        <v>661</v>
      </c>
      <c r="T32" s="10">
        <v>543</v>
      </c>
      <c r="U32" s="10">
        <v>89</v>
      </c>
      <c r="V32" s="10">
        <v>469</v>
      </c>
      <c r="W32" s="31">
        <v>953</v>
      </c>
      <c r="X32" s="32">
        <v>377</v>
      </c>
      <c r="Y32" s="32">
        <v>289</v>
      </c>
      <c r="Z32" s="32">
        <v>38</v>
      </c>
      <c r="AA32" s="33">
        <v>249</v>
      </c>
      <c r="AB32" s="10">
        <v>808</v>
      </c>
      <c r="AC32" s="10">
        <v>283</v>
      </c>
      <c r="AD32" s="10">
        <v>254</v>
      </c>
      <c r="AE32" s="10">
        <v>51</v>
      </c>
      <c r="AF32" s="10">
        <v>220</v>
      </c>
      <c r="AG32" s="3" t="s">
        <v>168</v>
      </c>
      <c r="AH32" s="3">
        <v>1426</v>
      </c>
      <c r="AI32" s="3">
        <v>496</v>
      </c>
      <c r="AJ32" s="3">
        <v>633</v>
      </c>
      <c r="AK32" s="3">
        <v>240</v>
      </c>
      <c r="AL32" s="3">
        <v>57</v>
      </c>
      <c r="AM32" s="107">
        <v>633</v>
      </c>
      <c r="AN32" s="108">
        <v>218</v>
      </c>
      <c r="AO32" s="108">
        <v>287</v>
      </c>
      <c r="AP32" s="108">
        <v>92</v>
      </c>
      <c r="AQ32" s="109">
        <v>36</v>
      </c>
      <c r="AR32" s="3">
        <v>793</v>
      </c>
      <c r="AS32" s="3">
        <v>278</v>
      </c>
      <c r="AT32" s="3">
        <v>346</v>
      </c>
      <c r="AU32" s="3">
        <v>148</v>
      </c>
      <c r="AV32" s="3">
        <v>21</v>
      </c>
      <c r="AW32" s="4" t="s">
        <v>168</v>
      </c>
      <c r="AX32" s="73">
        <v>4849</v>
      </c>
      <c r="AY32" s="73">
        <v>2471</v>
      </c>
      <c r="AZ32" s="73">
        <v>973</v>
      </c>
      <c r="BA32" s="73">
        <v>1023</v>
      </c>
      <c r="BB32" s="73">
        <v>382</v>
      </c>
      <c r="BC32" s="77">
        <v>2116</v>
      </c>
      <c r="BD32" s="78">
        <v>1056</v>
      </c>
      <c r="BE32" s="78">
        <v>409</v>
      </c>
      <c r="BF32" s="78">
        <v>482</v>
      </c>
      <c r="BG32" s="79">
        <v>170</v>
      </c>
      <c r="BH32" s="73">
        <v>2733</v>
      </c>
      <c r="BI32" s="73">
        <v>1415</v>
      </c>
      <c r="BJ32" s="73">
        <v>564</v>
      </c>
      <c r="BK32" s="73">
        <v>542</v>
      </c>
      <c r="BL32" s="73">
        <v>212</v>
      </c>
      <c r="BM32" s="56" t="s">
        <v>168</v>
      </c>
      <c r="BN32" s="63">
        <v>3735</v>
      </c>
      <c r="BO32" s="63">
        <v>2724</v>
      </c>
      <c r="BP32" s="63">
        <v>712</v>
      </c>
      <c r="BQ32" s="63">
        <v>145</v>
      </c>
      <c r="BR32" s="63">
        <v>154</v>
      </c>
      <c r="BS32" s="67">
        <v>2005</v>
      </c>
      <c r="BT32" s="68">
        <v>1469</v>
      </c>
      <c r="BU32" s="68">
        <v>362</v>
      </c>
      <c r="BV32" s="68">
        <v>96</v>
      </c>
      <c r="BW32" s="69">
        <v>77</v>
      </c>
      <c r="BX32" s="63">
        <v>1730</v>
      </c>
      <c r="BY32" s="63">
        <v>1255</v>
      </c>
      <c r="BZ32" s="63">
        <v>349</v>
      </c>
      <c r="CA32" s="63">
        <v>48</v>
      </c>
      <c r="CB32" s="63">
        <v>77</v>
      </c>
    </row>
    <row r="33" spans="1:80" ht="15" x14ac:dyDescent="0.25">
      <c r="A33" s="2" t="s">
        <v>500</v>
      </c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2" t="s">
        <v>500</v>
      </c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2" t="s">
        <v>500</v>
      </c>
      <c r="AH33" s="94"/>
      <c r="AI33" s="94"/>
      <c r="AJ33" s="94"/>
      <c r="AK33" s="94"/>
      <c r="AL33" s="94"/>
      <c r="AM33" s="94"/>
      <c r="AN33" s="94"/>
      <c r="AO33" s="94"/>
      <c r="AP33" s="94"/>
      <c r="AQ33" s="94"/>
      <c r="AR33" s="94"/>
      <c r="AS33" s="94"/>
      <c r="AT33" s="94"/>
      <c r="AU33" s="94"/>
      <c r="AV33" s="94"/>
      <c r="AW33" s="2" t="s">
        <v>500</v>
      </c>
      <c r="AX33" s="94"/>
      <c r="AY33" s="94"/>
      <c r="AZ33" s="94"/>
      <c r="BA33" s="94"/>
      <c r="BB33" s="94"/>
      <c r="BC33" s="94"/>
      <c r="BD33" s="94"/>
      <c r="BE33" s="94"/>
      <c r="BF33" s="94"/>
      <c r="BG33" s="94"/>
      <c r="BH33" s="94"/>
      <c r="BI33" s="94"/>
      <c r="BJ33" s="94"/>
      <c r="BK33" s="94"/>
      <c r="BL33" s="94"/>
      <c r="BM33" s="2" t="s">
        <v>500</v>
      </c>
      <c r="BN33" s="94"/>
      <c r="BO33" s="94"/>
      <c r="BP33" s="94"/>
      <c r="BQ33" s="94"/>
      <c r="BR33" s="94"/>
      <c r="BS33" s="94"/>
      <c r="BT33" s="94"/>
      <c r="BU33" s="94"/>
      <c r="BV33" s="94"/>
      <c r="BW33" s="94"/>
      <c r="BX33" s="112"/>
      <c r="BY33" s="112"/>
      <c r="BZ33" s="112"/>
      <c r="CA33" s="112"/>
      <c r="CB33" s="112"/>
    </row>
    <row r="34" spans="1:80" ht="15" x14ac:dyDescent="0.25">
      <c r="A34" s="3" t="s">
        <v>501</v>
      </c>
      <c r="Q34" s="3" t="s">
        <v>501</v>
      </c>
      <c r="AG34" s="3" t="s">
        <v>501</v>
      </c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 s="3" t="s">
        <v>610</v>
      </c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 s="3" t="s">
        <v>501</v>
      </c>
      <c r="BN34"/>
      <c r="BO34"/>
      <c r="BP34"/>
      <c r="BQ34"/>
      <c r="BR34"/>
      <c r="BS34"/>
      <c r="BT34"/>
      <c r="BU34"/>
      <c r="BV34"/>
      <c r="BW34"/>
      <c r="BX34" s="63"/>
      <c r="BY34" s="63"/>
      <c r="BZ34" s="63"/>
      <c r="CA34" s="63"/>
      <c r="CB34" s="63"/>
    </row>
    <row r="37" spans="1:80" x14ac:dyDescent="0.2">
      <c r="B37" s="7" t="s">
        <v>1</v>
      </c>
      <c r="C37" s="7" t="s">
        <v>4</v>
      </c>
      <c r="D37" s="7" t="s">
        <v>5</v>
      </c>
      <c r="E37" s="7" t="s">
        <v>6</v>
      </c>
      <c r="F37" s="7" t="s">
        <v>7</v>
      </c>
    </row>
    <row r="38" spans="1:80" x14ac:dyDescent="0.2">
      <c r="A38" s="4" t="s">
        <v>893</v>
      </c>
      <c r="B38" s="13">
        <f>B28*100/(B$27-B$32)</f>
        <v>43.701934433974643</v>
      </c>
      <c r="C38" s="13">
        <f t="shared" ref="C38:F38" si="73">C28*100/(C$27-C$32)</f>
        <v>56.286798377600419</v>
      </c>
      <c r="D38" s="13">
        <f t="shared" si="73"/>
        <v>27.360286706238099</v>
      </c>
      <c r="E38" s="13">
        <f t="shared" si="73"/>
        <v>29.567382508558978</v>
      </c>
      <c r="F38" s="13">
        <f t="shared" si="73"/>
        <v>11.525759577278732</v>
      </c>
    </row>
    <row r="39" spans="1:80" x14ac:dyDescent="0.2">
      <c r="A39" s="4" t="s">
        <v>894</v>
      </c>
      <c r="B39" s="13">
        <f t="shared" ref="B39:F41" si="74">B29*100/(B$27-B$32)</f>
        <v>42.964382267251111</v>
      </c>
      <c r="C39" s="13">
        <f t="shared" si="74"/>
        <v>30.184482533036764</v>
      </c>
      <c r="D39" s="13">
        <f t="shared" si="74"/>
        <v>62.51539926083548</v>
      </c>
      <c r="E39" s="13">
        <f t="shared" si="74"/>
        <v>46.187363834422655</v>
      </c>
      <c r="F39" s="13">
        <f t="shared" si="74"/>
        <v>78.698811096433289</v>
      </c>
    </row>
    <row r="40" spans="1:80" x14ac:dyDescent="0.2">
      <c r="A40" s="4" t="s">
        <v>895</v>
      </c>
      <c r="B40" s="13">
        <f t="shared" si="74"/>
        <v>10.740439381611067</v>
      </c>
      <c r="C40" s="13">
        <f t="shared" si="74"/>
        <v>10.715687557241921</v>
      </c>
      <c r="D40" s="13">
        <f t="shared" si="74"/>
        <v>6.6748796057789228</v>
      </c>
      <c r="E40" s="13">
        <f t="shared" si="74"/>
        <v>23.840647370059134</v>
      </c>
      <c r="F40" s="13">
        <f t="shared" si="74"/>
        <v>9.0158520475561428</v>
      </c>
    </row>
    <row r="41" spans="1:80" x14ac:dyDescent="0.2">
      <c r="A41" s="4" t="s">
        <v>167</v>
      </c>
      <c r="B41" s="13">
        <f t="shared" si="74"/>
        <v>2.5906191763563347</v>
      </c>
      <c r="C41" s="13">
        <f t="shared" si="74"/>
        <v>2.8086702429238084</v>
      </c>
      <c r="D41" s="13">
        <f t="shared" si="74"/>
        <v>3.4606338895733004</v>
      </c>
      <c r="E41" s="13">
        <f t="shared" si="74"/>
        <v>0.3734827264239029</v>
      </c>
      <c r="F41" s="13">
        <f t="shared" si="74"/>
        <v>0.75957727873183623</v>
      </c>
    </row>
  </sheetData>
  <mergeCells count="15">
    <mergeCell ref="B2:F2"/>
    <mergeCell ref="G2:K2"/>
    <mergeCell ref="L2:P2"/>
    <mergeCell ref="R2:V2"/>
    <mergeCell ref="W2:AA2"/>
    <mergeCell ref="AB2:AF2"/>
    <mergeCell ref="AH2:AL2"/>
    <mergeCell ref="AM2:AQ2"/>
    <mergeCell ref="AR2:AV2"/>
    <mergeCell ref="AX2:BB2"/>
    <mergeCell ref="BC2:BG2"/>
    <mergeCell ref="BH2:BL2"/>
    <mergeCell ref="BX2:CB2"/>
    <mergeCell ref="BN2:BR2"/>
    <mergeCell ref="BS2:BW2"/>
  </mergeCells>
  <pageMargins left="0.7" right="0.7" top="0.75" bottom="0.75" header="0.3" footer="0.3"/>
  <pageSetup scale="87" orientation="portrait" r:id="rId1"/>
  <colBreaks count="1" manualBreakCount="1">
    <brk id="16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32"/>
  <sheetViews>
    <sheetView view="pageBreakPreview" zoomScaleNormal="100" zoomScaleSheetLayoutView="100" workbookViewId="0">
      <selection activeCell="A8" sqref="A8:F9"/>
    </sheetView>
  </sheetViews>
  <sheetFormatPr defaultRowHeight="11.25" x14ac:dyDescent="0.2"/>
  <cols>
    <col min="1" max="1" width="30.28515625" style="4" customWidth="1"/>
    <col min="2" max="8" width="6.85546875" style="4" customWidth="1"/>
    <col min="9" max="16384" width="9.140625" style="4"/>
  </cols>
  <sheetData>
    <row r="1" spans="1:40" x14ac:dyDescent="0.2">
      <c r="A1" s="4" t="s">
        <v>836</v>
      </c>
      <c r="I1" s="4" t="s">
        <v>516</v>
      </c>
      <c r="Q1" s="56" t="s">
        <v>682</v>
      </c>
      <c r="R1" s="63"/>
      <c r="S1" s="63"/>
      <c r="T1" s="63"/>
      <c r="U1" s="63"/>
      <c r="V1" s="63"/>
      <c r="W1" s="63"/>
      <c r="X1" s="90"/>
      <c r="Y1" s="3" t="s">
        <v>687</v>
      </c>
      <c r="Z1" s="3"/>
      <c r="AA1" s="3"/>
      <c r="AB1" s="3"/>
      <c r="AC1" s="3"/>
      <c r="AD1" s="3"/>
      <c r="AE1" s="3"/>
      <c r="AF1" s="129"/>
      <c r="AG1" s="4" t="s">
        <v>694</v>
      </c>
      <c r="AN1" s="13"/>
    </row>
    <row r="2" spans="1:40" x14ac:dyDescent="0.2">
      <c r="A2" s="6" t="s">
        <v>600</v>
      </c>
      <c r="B2" s="45" t="s">
        <v>1</v>
      </c>
      <c r="C2" s="45" t="s">
        <v>566</v>
      </c>
      <c r="D2" s="45" t="s">
        <v>567</v>
      </c>
      <c r="E2" s="45" t="s">
        <v>568</v>
      </c>
      <c r="F2" s="45" t="s">
        <v>569</v>
      </c>
      <c r="G2" s="45" t="s">
        <v>570</v>
      </c>
      <c r="H2" s="46" t="s">
        <v>24</v>
      </c>
      <c r="I2" s="6" t="s">
        <v>600</v>
      </c>
      <c r="J2" s="45" t="s">
        <v>1</v>
      </c>
      <c r="K2" s="45" t="s">
        <v>566</v>
      </c>
      <c r="L2" s="45" t="s">
        <v>567</v>
      </c>
      <c r="M2" s="45" t="s">
        <v>568</v>
      </c>
      <c r="N2" s="45" t="s">
        <v>569</v>
      </c>
      <c r="O2" s="45" t="s">
        <v>570</v>
      </c>
      <c r="P2" s="46" t="s">
        <v>24</v>
      </c>
      <c r="Q2" s="86" t="s">
        <v>600</v>
      </c>
      <c r="R2" s="87" t="s">
        <v>1</v>
      </c>
      <c r="S2" s="87" t="s">
        <v>169</v>
      </c>
      <c r="T2" s="87" t="s">
        <v>170</v>
      </c>
      <c r="U2" s="87" t="s">
        <v>171</v>
      </c>
      <c r="V2" s="87" t="s">
        <v>172</v>
      </c>
      <c r="W2" s="87" t="s">
        <v>173</v>
      </c>
      <c r="X2" s="139" t="s">
        <v>24</v>
      </c>
      <c r="Y2" s="109" t="s">
        <v>600</v>
      </c>
      <c r="Z2" s="96" t="s">
        <v>1</v>
      </c>
      <c r="AA2" s="96" t="s">
        <v>688</v>
      </c>
      <c r="AB2" s="96" t="s">
        <v>689</v>
      </c>
      <c r="AC2" s="96" t="s">
        <v>690</v>
      </c>
      <c r="AD2" s="96" t="s">
        <v>691</v>
      </c>
      <c r="AE2" s="96" t="s">
        <v>570</v>
      </c>
      <c r="AF2" s="140" t="s">
        <v>24</v>
      </c>
      <c r="AG2" s="141" t="s">
        <v>600</v>
      </c>
      <c r="AH2" s="142" t="s">
        <v>1</v>
      </c>
      <c r="AI2" s="142" t="s">
        <v>688</v>
      </c>
      <c r="AJ2" s="142" t="s">
        <v>689</v>
      </c>
      <c r="AK2" s="142" t="s">
        <v>690</v>
      </c>
      <c r="AL2" s="142" t="s">
        <v>691</v>
      </c>
      <c r="AM2" s="142" t="s">
        <v>570</v>
      </c>
      <c r="AN2" s="143" t="s">
        <v>695</v>
      </c>
    </row>
    <row r="3" spans="1:40" x14ac:dyDescent="0.2">
      <c r="A3" s="15" t="s">
        <v>575</v>
      </c>
      <c r="I3" s="15" t="s">
        <v>575</v>
      </c>
      <c r="Q3" s="60" t="s">
        <v>1</v>
      </c>
      <c r="R3" s="63"/>
      <c r="S3" s="63"/>
      <c r="T3" s="63"/>
      <c r="U3" s="63"/>
      <c r="V3" s="63"/>
      <c r="W3" s="63"/>
      <c r="X3" s="90"/>
      <c r="Y3" s="98" t="s">
        <v>692</v>
      </c>
      <c r="Z3" s="3"/>
      <c r="AA3" s="3"/>
      <c r="AB3" s="3"/>
      <c r="AC3" s="3"/>
      <c r="AD3" s="3"/>
      <c r="AE3" s="3"/>
      <c r="AF3" s="129"/>
      <c r="AG3" s="15" t="s">
        <v>696</v>
      </c>
      <c r="AN3" s="13"/>
    </row>
    <row r="4" spans="1:40" x14ac:dyDescent="0.2">
      <c r="A4" s="4" t="s">
        <v>1</v>
      </c>
      <c r="B4" s="10">
        <f>R4+AH4+AX4+BN4</f>
        <v>28520</v>
      </c>
      <c r="C4" s="10">
        <f t="shared" ref="C4:G6" si="0">S4+AI4+AY4+BO4</f>
        <v>8025</v>
      </c>
      <c r="D4" s="10">
        <f t="shared" si="0"/>
        <v>7745</v>
      </c>
      <c r="E4" s="10">
        <f t="shared" si="0"/>
        <v>9182</v>
      </c>
      <c r="F4" s="10">
        <f t="shared" si="0"/>
        <v>2822</v>
      </c>
      <c r="G4" s="10">
        <f t="shared" si="0"/>
        <v>746</v>
      </c>
      <c r="I4" s="4" t="s">
        <v>1</v>
      </c>
      <c r="J4" s="10">
        <v>5717</v>
      </c>
      <c r="K4" s="10">
        <v>1461</v>
      </c>
      <c r="L4" s="10">
        <v>1455</v>
      </c>
      <c r="M4" s="10">
        <v>1779</v>
      </c>
      <c r="N4" s="10">
        <v>715</v>
      </c>
      <c r="O4" s="10">
        <v>306</v>
      </c>
      <c r="P4" s="4">
        <v>29.4</v>
      </c>
      <c r="Q4" s="56" t="s">
        <v>1</v>
      </c>
      <c r="R4" s="63">
        <v>9633</v>
      </c>
      <c r="S4" s="63">
        <v>3441</v>
      </c>
      <c r="T4" s="63">
        <v>2592</v>
      </c>
      <c r="U4" s="63">
        <v>2243</v>
      </c>
      <c r="V4" s="63">
        <v>1072</v>
      </c>
      <c r="W4" s="63">
        <v>286</v>
      </c>
      <c r="X4" s="90">
        <v>23</v>
      </c>
      <c r="Y4" s="3" t="s">
        <v>1</v>
      </c>
      <c r="Z4" s="3">
        <v>2197</v>
      </c>
      <c r="AA4" s="3">
        <v>687</v>
      </c>
      <c r="AB4" s="3">
        <v>547</v>
      </c>
      <c r="AC4" s="3">
        <v>476</v>
      </c>
      <c r="AD4" s="3">
        <v>378</v>
      </c>
      <c r="AE4" s="3">
        <v>109</v>
      </c>
      <c r="AF4" s="129">
        <v>26.3</v>
      </c>
      <c r="AG4" s="4" t="s">
        <v>1</v>
      </c>
      <c r="AH4" s="10">
        <v>18887</v>
      </c>
      <c r="AI4" s="10">
        <v>4584</v>
      </c>
      <c r="AJ4" s="10">
        <v>5153</v>
      </c>
      <c r="AK4" s="10">
        <v>6939</v>
      </c>
      <c r="AL4" s="10">
        <v>1750</v>
      </c>
      <c r="AM4" s="10">
        <v>460</v>
      </c>
      <c r="AN4" s="13">
        <v>29.1</v>
      </c>
    </row>
    <row r="5" spans="1:40" x14ac:dyDescent="0.2">
      <c r="A5" s="4" t="s">
        <v>174</v>
      </c>
      <c r="B5" s="10">
        <f t="shared" ref="B5:B6" si="1">R5+AH5+AX5+BN5</f>
        <v>12599</v>
      </c>
      <c r="C5" s="10">
        <f t="shared" si="0"/>
        <v>2235</v>
      </c>
      <c r="D5" s="10">
        <f t="shared" si="0"/>
        <v>3999</v>
      </c>
      <c r="E5" s="10">
        <f t="shared" si="0"/>
        <v>4420</v>
      </c>
      <c r="F5" s="10">
        <f t="shared" si="0"/>
        <v>1368</v>
      </c>
      <c r="G5" s="10">
        <f t="shared" si="0"/>
        <v>577</v>
      </c>
      <c r="I5" s="4" t="s">
        <v>174</v>
      </c>
      <c r="J5" s="10">
        <v>2889</v>
      </c>
      <c r="K5" s="10">
        <v>451</v>
      </c>
      <c r="L5" s="10">
        <v>718</v>
      </c>
      <c r="M5" s="10">
        <v>1085</v>
      </c>
      <c r="N5" s="10">
        <v>435</v>
      </c>
      <c r="O5" s="10">
        <v>201</v>
      </c>
      <c r="P5" s="4">
        <v>33.799999999999997</v>
      </c>
      <c r="Q5" s="56" t="s">
        <v>174</v>
      </c>
      <c r="R5" s="63">
        <v>5124</v>
      </c>
      <c r="S5" s="63">
        <v>1364</v>
      </c>
      <c r="T5" s="63">
        <v>1423</v>
      </c>
      <c r="U5" s="63">
        <v>1438</v>
      </c>
      <c r="V5" s="63">
        <v>660</v>
      </c>
      <c r="W5" s="63">
        <v>240</v>
      </c>
      <c r="X5" s="90">
        <v>27.6</v>
      </c>
      <c r="Y5" s="3" t="s">
        <v>174</v>
      </c>
      <c r="Z5" s="3">
        <v>1383</v>
      </c>
      <c r="AA5" s="3">
        <v>319</v>
      </c>
      <c r="AB5" s="3">
        <v>348</v>
      </c>
      <c r="AC5" s="3">
        <v>333</v>
      </c>
      <c r="AD5" s="3">
        <v>308</v>
      </c>
      <c r="AE5" s="3">
        <v>75</v>
      </c>
      <c r="AF5" s="129">
        <v>31.1</v>
      </c>
      <c r="AG5" s="4" t="s">
        <v>174</v>
      </c>
      <c r="AH5" s="10">
        <v>7475</v>
      </c>
      <c r="AI5" s="10">
        <v>871</v>
      </c>
      <c r="AJ5" s="10">
        <v>2576</v>
      </c>
      <c r="AK5" s="10">
        <v>2982</v>
      </c>
      <c r="AL5" s="10">
        <v>708</v>
      </c>
      <c r="AM5" s="10">
        <v>337</v>
      </c>
      <c r="AN5" s="13">
        <v>31.5</v>
      </c>
    </row>
    <row r="6" spans="1:40" x14ac:dyDescent="0.2">
      <c r="A6" s="4" t="s">
        <v>175</v>
      </c>
      <c r="B6" s="10">
        <f t="shared" si="1"/>
        <v>15921</v>
      </c>
      <c r="C6" s="10">
        <f t="shared" si="0"/>
        <v>5790</v>
      </c>
      <c r="D6" s="10">
        <f t="shared" si="0"/>
        <v>3746</v>
      </c>
      <c r="E6" s="10">
        <f t="shared" si="0"/>
        <v>4762</v>
      </c>
      <c r="F6" s="10">
        <f t="shared" si="0"/>
        <v>1454</v>
      </c>
      <c r="G6" s="10">
        <f t="shared" si="0"/>
        <v>169</v>
      </c>
      <c r="I6" s="4" t="s">
        <v>175</v>
      </c>
      <c r="J6" s="10">
        <v>2828</v>
      </c>
      <c r="K6" s="10">
        <v>1010</v>
      </c>
      <c r="L6" s="10">
        <v>738</v>
      </c>
      <c r="M6" s="10">
        <v>694</v>
      </c>
      <c r="N6" s="10">
        <v>280</v>
      </c>
      <c r="O6" s="10">
        <v>105</v>
      </c>
      <c r="P6" s="4">
        <v>23.2</v>
      </c>
      <c r="Q6" s="56" t="s">
        <v>175</v>
      </c>
      <c r="R6" s="63">
        <v>4509</v>
      </c>
      <c r="S6" s="63">
        <v>2077</v>
      </c>
      <c r="T6" s="63">
        <v>1169</v>
      </c>
      <c r="U6" s="63">
        <v>805</v>
      </c>
      <c r="V6" s="63">
        <v>412</v>
      </c>
      <c r="W6" s="63">
        <v>46</v>
      </c>
      <c r="X6" s="90">
        <v>17.3</v>
      </c>
      <c r="Y6" s="3" t="s">
        <v>175</v>
      </c>
      <c r="Z6" s="3">
        <v>814</v>
      </c>
      <c r="AA6" s="3">
        <v>368</v>
      </c>
      <c r="AB6" s="3">
        <v>199</v>
      </c>
      <c r="AC6" s="3">
        <v>142</v>
      </c>
      <c r="AD6" s="3">
        <v>70</v>
      </c>
      <c r="AE6" s="3">
        <v>35</v>
      </c>
      <c r="AF6" s="129">
        <v>17.899999999999999</v>
      </c>
      <c r="AG6" s="4" t="s">
        <v>175</v>
      </c>
      <c r="AH6" s="10">
        <v>11412</v>
      </c>
      <c r="AI6" s="10">
        <v>3713</v>
      </c>
      <c r="AJ6" s="10">
        <v>2577</v>
      </c>
      <c r="AK6" s="10">
        <v>3957</v>
      </c>
      <c r="AL6" s="10">
        <v>1042</v>
      </c>
      <c r="AM6" s="10">
        <v>123</v>
      </c>
      <c r="AN6" s="13">
        <v>26.6</v>
      </c>
    </row>
    <row r="7" spans="1:40" x14ac:dyDescent="0.2">
      <c r="B7" s="10"/>
      <c r="C7" s="10"/>
      <c r="D7" s="10"/>
      <c r="E7" s="10"/>
      <c r="F7" s="10"/>
      <c r="G7" s="10"/>
      <c r="J7" s="10"/>
      <c r="K7" s="10"/>
      <c r="L7" s="10"/>
      <c r="M7" s="10"/>
      <c r="N7" s="10"/>
      <c r="O7" s="10"/>
      <c r="Q7" s="56"/>
      <c r="R7" s="63"/>
      <c r="S7" s="63"/>
      <c r="T7" s="63"/>
      <c r="U7" s="63"/>
      <c r="V7" s="63"/>
      <c r="W7" s="63"/>
      <c r="X7" s="90"/>
      <c r="Y7" s="3"/>
      <c r="Z7" s="3"/>
      <c r="AA7" s="3"/>
      <c r="AB7" s="3"/>
      <c r="AC7" s="3"/>
      <c r="AD7" s="3"/>
      <c r="AE7" s="3"/>
      <c r="AF7" s="129"/>
      <c r="AH7" s="10"/>
      <c r="AI7" s="10"/>
      <c r="AJ7" s="10"/>
      <c r="AK7" s="10"/>
      <c r="AL7" s="10"/>
      <c r="AM7" s="10"/>
      <c r="AN7" s="13"/>
    </row>
    <row r="8" spans="1:40" x14ac:dyDescent="0.2">
      <c r="B8" s="45" t="s">
        <v>566</v>
      </c>
      <c r="C8" s="45" t="s">
        <v>567</v>
      </c>
      <c r="D8" s="45" t="s">
        <v>568</v>
      </c>
      <c r="E8" s="45" t="s">
        <v>569</v>
      </c>
      <c r="F8" s="45" t="s">
        <v>570</v>
      </c>
      <c r="G8" s="10"/>
      <c r="J8" s="10"/>
      <c r="K8" s="10"/>
      <c r="L8" s="10"/>
      <c r="M8" s="10"/>
      <c r="N8" s="10"/>
      <c r="O8" s="10"/>
      <c r="Q8" s="56"/>
      <c r="R8" s="63"/>
      <c r="S8" s="63"/>
      <c r="T8" s="63"/>
      <c r="U8" s="63"/>
      <c r="V8" s="63"/>
      <c r="W8" s="63"/>
      <c r="X8" s="90"/>
      <c r="Y8" s="3"/>
      <c r="Z8" s="3"/>
      <c r="AA8" s="3"/>
      <c r="AB8" s="3"/>
      <c r="AC8" s="3"/>
      <c r="AD8" s="3"/>
      <c r="AE8" s="3"/>
      <c r="AF8" s="129"/>
      <c r="AH8" s="10"/>
      <c r="AI8" s="10"/>
      <c r="AJ8" s="10"/>
      <c r="AK8" s="10"/>
      <c r="AL8" s="10"/>
      <c r="AM8" s="10"/>
      <c r="AN8" s="13"/>
    </row>
    <row r="9" spans="1:40" x14ac:dyDescent="0.2">
      <c r="A9" s="4" t="s">
        <v>174</v>
      </c>
      <c r="B9" s="110">
        <f>C5*100/C4</f>
        <v>27.850467289719628</v>
      </c>
      <c r="C9" s="110">
        <f t="shared" ref="C9:F9" si="2">D5*100/D4</f>
        <v>51.633311814073593</v>
      </c>
      <c r="D9" s="110">
        <f t="shared" si="2"/>
        <v>48.137660640383359</v>
      </c>
      <c r="E9" s="110">
        <f t="shared" si="2"/>
        <v>48.476257973068748</v>
      </c>
      <c r="F9" s="110">
        <f t="shared" si="2"/>
        <v>77.345844504021443</v>
      </c>
      <c r="G9" s="10"/>
      <c r="J9" s="10"/>
      <c r="K9" s="10"/>
      <c r="L9" s="10"/>
      <c r="M9" s="10"/>
      <c r="N9" s="10"/>
      <c r="O9" s="10"/>
      <c r="Q9" s="56"/>
      <c r="R9" s="63"/>
      <c r="S9" s="63"/>
      <c r="T9" s="63"/>
      <c r="U9" s="63"/>
      <c r="V9" s="63"/>
      <c r="W9" s="63"/>
      <c r="X9" s="90"/>
      <c r="Y9" s="3"/>
      <c r="Z9" s="3"/>
      <c r="AA9" s="3"/>
      <c r="AB9" s="3"/>
      <c r="AC9" s="3"/>
      <c r="AD9" s="3"/>
      <c r="AE9" s="3"/>
      <c r="AF9" s="129"/>
      <c r="AH9" s="10"/>
      <c r="AI9" s="10"/>
      <c r="AJ9" s="10"/>
      <c r="AK9" s="10"/>
      <c r="AL9" s="10"/>
      <c r="AM9" s="10"/>
      <c r="AN9" s="13"/>
    </row>
    <row r="10" spans="1:40" x14ac:dyDescent="0.2">
      <c r="B10" s="10"/>
      <c r="C10" s="10"/>
      <c r="D10" s="10"/>
      <c r="E10" s="10"/>
      <c r="F10" s="10"/>
      <c r="G10" s="10"/>
      <c r="J10" s="10"/>
      <c r="K10" s="10"/>
      <c r="L10" s="10"/>
      <c r="M10" s="10"/>
      <c r="N10" s="10"/>
      <c r="O10" s="10"/>
      <c r="Q10" s="56"/>
      <c r="R10" s="63"/>
      <c r="S10" s="63"/>
      <c r="T10" s="63"/>
      <c r="U10" s="63"/>
      <c r="V10" s="63"/>
      <c r="W10" s="63"/>
      <c r="X10" s="90"/>
      <c r="Y10" s="3"/>
      <c r="Z10" s="3"/>
      <c r="AA10" s="3"/>
      <c r="AB10" s="3"/>
      <c r="AC10" s="3"/>
      <c r="AD10" s="3"/>
      <c r="AE10" s="3"/>
      <c r="AF10" s="129"/>
      <c r="AH10" s="10"/>
      <c r="AI10" s="10"/>
      <c r="AJ10" s="10"/>
      <c r="AK10" s="10"/>
      <c r="AL10" s="10"/>
      <c r="AM10" s="10"/>
      <c r="AN10" s="13"/>
    </row>
    <row r="11" spans="1:40" x14ac:dyDescent="0.2">
      <c r="A11" s="15" t="s">
        <v>574</v>
      </c>
      <c r="B11" s="10"/>
      <c r="C11" s="10"/>
      <c r="D11" s="10"/>
      <c r="E11" s="10"/>
      <c r="F11" s="10"/>
      <c r="G11" s="10"/>
      <c r="I11" s="15" t="s">
        <v>574</v>
      </c>
      <c r="J11" s="10"/>
      <c r="K11" s="10"/>
      <c r="L11" s="10"/>
      <c r="M11" s="10"/>
      <c r="N11" s="10"/>
      <c r="O11" s="10"/>
      <c r="Q11" s="60" t="s">
        <v>683</v>
      </c>
      <c r="R11" s="63"/>
      <c r="S11" s="63"/>
      <c r="T11" s="63"/>
      <c r="U11" s="63"/>
      <c r="V11" s="63"/>
      <c r="W11" s="63"/>
      <c r="X11" s="90"/>
      <c r="Y11" s="98" t="s">
        <v>683</v>
      </c>
      <c r="Z11" s="3"/>
      <c r="AA11" s="3"/>
      <c r="AB11" s="3"/>
      <c r="AC11" s="3"/>
      <c r="AD11" s="3"/>
      <c r="AE11" s="3"/>
      <c r="AF11" s="129"/>
      <c r="AG11" s="15" t="s">
        <v>683</v>
      </c>
      <c r="AH11" s="10"/>
      <c r="AI11" s="10"/>
      <c r="AJ11" s="10"/>
      <c r="AK11" s="10"/>
      <c r="AL11" s="10"/>
      <c r="AM11" s="10"/>
      <c r="AN11" s="13"/>
    </row>
    <row r="12" spans="1:40" x14ac:dyDescent="0.2">
      <c r="A12" s="4" t="s">
        <v>1</v>
      </c>
      <c r="B12" s="10">
        <f>R12+AH12+AX12+BN12</f>
        <v>17462</v>
      </c>
      <c r="C12" s="10">
        <f t="shared" ref="C12:C14" si="3">S12+AI12+AY12+BO12</f>
        <v>4939</v>
      </c>
      <c r="D12" s="10">
        <f t="shared" ref="D12:D14" si="4">T12+AJ12+AZ12+BP12</f>
        <v>5314</v>
      </c>
      <c r="E12" s="10">
        <f t="shared" ref="E12:E14" si="5">U12+AK12+BA12+BQ12</f>
        <v>5051</v>
      </c>
      <c r="F12" s="10">
        <f t="shared" ref="F12:F14" si="6">V12+AL12+BB12+BR12</f>
        <v>1707</v>
      </c>
      <c r="G12" s="10">
        <f t="shared" ref="G12:G14" si="7">W12+AM12+BC12+BS12</f>
        <v>450</v>
      </c>
      <c r="I12" s="4" t="s">
        <v>1</v>
      </c>
      <c r="J12" s="10">
        <v>3290</v>
      </c>
      <c r="K12" s="10">
        <v>675</v>
      </c>
      <c r="L12" s="10">
        <v>884</v>
      </c>
      <c r="M12" s="10">
        <v>1117</v>
      </c>
      <c r="N12" s="10">
        <v>396</v>
      </c>
      <c r="O12" s="10">
        <v>217</v>
      </c>
      <c r="P12" s="4">
        <v>31.2</v>
      </c>
      <c r="Q12" s="56" t="s">
        <v>1</v>
      </c>
      <c r="R12" s="63">
        <v>8023</v>
      </c>
      <c r="S12" s="63">
        <v>3083</v>
      </c>
      <c r="T12" s="63">
        <v>2078</v>
      </c>
      <c r="U12" s="63">
        <v>1795</v>
      </c>
      <c r="V12" s="63">
        <v>832</v>
      </c>
      <c r="W12" s="63">
        <v>234</v>
      </c>
      <c r="X12" s="90">
        <v>21.7</v>
      </c>
      <c r="Y12" s="3" t="s">
        <v>1</v>
      </c>
      <c r="Z12" s="3">
        <v>1685</v>
      </c>
      <c r="AA12" s="3">
        <v>528</v>
      </c>
      <c r="AB12" s="3">
        <v>440</v>
      </c>
      <c r="AC12" s="3">
        <v>375</v>
      </c>
      <c r="AD12" s="3">
        <v>281</v>
      </c>
      <c r="AE12" s="3">
        <v>60</v>
      </c>
      <c r="AF12" s="129">
        <v>25.7</v>
      </c>
      <c r="AG12" s="4" t="s">
        <v>1</v>
      </c>
      <c r="AH12" s="10">
        <v>9439</v>
      </c>
      <c r="AI12" s="10">
        <v>1856</v>
      </c>
      <c r="AJ12" s="10">
        <v>3236</v>
      </c>
      <c r="AK12" s="10">
        <v>3256</v>
      </c>
      <c r="AL12" s="10">
        <v>875</v>
      </c>
      <c r="AM12" s="10">
        <v>216</v>
      </c>
      <c r="AN12" s="13">
        <v>28.3</v>
      </c>
    </row>
    <row r="13" spans="1:40" x14ac:dyDescent="0.2">
      <c r="A13" s="4" t="s">
        <v>174</v>
      </c>
      <c r="B13" s="10">
        <f t="shared" ref="B13:B14" si="8">R13+AH13+AX13+BN13</f>
        <v>9812</v>
      </c>
      <c r="C13" s="10">
        <f t="shared" si="3"/>
        <v>1820</v>
      </c>
      <c r="D13" s="10">
        <f t="shared" si="4"/>
        <v>3273</v>
      </c>
      <c r="E13" s="10">
        <f t="shared" si="5"/>
        <v>3387</v>
      </c>
      <c r="F13" s="10">
        <f t="shared" si="6"/>
        <v>943</v>
      </c>
      <c r="G13" s="10">
        <f t="shared" si="7"/>
        <v>389</v>
      </c>
      <c r="I13" s="4" t="s">
        <v>174</v>
      </c>
      <c r="J13" s="10">
        <v>2379</v>
      </c>
      <c r="K13" s="10">
        <v>340</v>
      </c>
      <c r="L13" s="10">
        <v>632</v>
      </c>
      <c r="M13" s="10">
        <v>897</v>
      </c>
      <c r="N13" s="10">
        <v>316</v>
      </c>
      <c r="O13" s="10">
        <v>193</v>
      </c>
      <c r="P13" s="4">
        <v>33.6</v>
      </c>
      <c r="Q13" s="56" t="s">
        <v>174</v>
      </c>
      <c r="R13" s="63">
        <v>4377</v>
      </c>
      <c r="S13" s="63">
        <v>1191</v>
      </c>
      <c r="T13" s="63">
        <v>1200</v>
      </c>
      <c r="U13" s="63">
        <v>1258</v>
      </c>
      <c r="V13" s="63">
        <v>533</v>
      </c>
      <c r="W13" s="63">
        <v>195</v>
      </c>
      <c r="X13" s="90">
        <v>27.5</v>
      </c>
      <c r="Y13" s="3" t="s">
        <v>174</v>
      </c>
      <c r="Z13" s="3">
        <v>1136</v>
      </c>
      <c r="AA13" s="3">
        <v>301</v>
      </c>
      <c r="AB13" s="3">
        <v>273</v>
      </c>
      <c r="AC13" s="3">
        <v>283</v>
      </c>
      <c r="AD13" s="3">
        <v>241</v>
      </c>
      <c r="AE13" s="3">
        <v>37</v>
      </c>
      <c r="AF13" s="129">
        <v>29.6</v>
      </c>
      <c r="AG13" s="4" t="s">
        <v>174</v>
      </c>
      <c r="AH13" s="10">
        <v>5435</v>
      </c>
      <c r="AI13" s="10">
        <v>629</v>
      </c>
      <c r="AJ13" s="10">
        <v>2073</v>
      </c>
      <c r="AK13" s="10">
        <v>2129</v>
      </c>
      <c r="AL13" s="10">
        <v>410</v>
      </c>
      <c r="AM13" s="10">
        <v>194</v>
      </c>
      <c r="AN13" s="13">
        <v>30.1</v>
      </c>
    </row>
    <row r="14" spans="1:40" x14ac:dyDescent="0.2">
      <c r="A14" s="4" t="s">
        <v>175</v>
      </c>
      <c r="B14" s="10">
        <f t="shared" si="8"/>
        <v>7649</v>
      </c>
      <c r="C14" s="10">
        <f t="shared" si="3"/>
        <v>3120</v>
      </c>
      <c r="D14" s="10">
        <f t="shared" si="4"/>
        <v>2041</v>
      </c>
      <c r="E14" s="10">
        <f t="shared" si="5"/>
        <v>1664</v>
      </c>
      <c r="F14" s="10">
        <f t="shared" si="6"/>
        <v>763</v>
      </c>
      <c r="G14" s="10">
        <f t="shared" si="7"/>
        <v>61</v>
      </c>
      <c r="I14" s="4" t="s">
        <v>175</v>
      </c>
      <c r="J14" s="10">
        <v>911</v>
      </c>
      <c r="K14" s="10">
        <v>335</v>
      </c>
      <c r="L14" s="10">
        <v>252</v>
      </c>
      <c r="M14" s="10">
        <v>220</v>
      </c>
      <c r="N14" s="10">
        <v>80</v>
      </c>
      <c r="O14" s="10">
        <v>24</v>
      </c>
      <c r="P14" s="4">
        <v>22.2</v>
      </c>
      <c r="Q14" s="56" t="s">
        <v>175</v>
      </c>
      <c r="R14" s="63">
        <v>3645</v>
      </c>
      <c r="S14" s="63">
        <v>1893</v>
      </c>
      <c r="T14" s="63">
        <v>878</v>
      </c>
      <c r="U14" s="63">
        <v>537</v>
      </c>
      <c r="V14" s="63">
        <v>299</v>
      </c>
      <c r="W14" s="63">
        <v>39</v>
      </c>
      <c r="X14" s="90">
        <v>14.4</v>
      </c>
      <c r="Y14" s="3" t="s">
        <v>175</v>
      </c>
      <c r="Z14" s="3">
        <v>550</v>
      </c>
      <c r="AA14" s="3">
        <v>227</v>
      </c>
      <c r="AB14" s="3">
        <v>167</v>
      </c>
      <c r="AC14" s="3">
        <v>93</v>
      </c>
      <c r="AD14" s="3">
        <v>40</v>
      </c>
      <c r="AE14" s="3">
        <v>23</v>
      </c>
      <c r="AF14" s="129">
        <v>19.3</v>
      </c>
      <c r="AG14" s="4" t="s">
        <v>175</v>
      </c>
      <c r="AH14" s="10">
        <v>4004</v>
      </c>
      <c r="AI14" s="10">
        <v>1227</v>
      </c>
      <c r="AJ14" s="10">
        <v>1163</v>
      </c>
      <c r="AK14" s="10">
        <v>1127</v>
      </c>
      <c r="AL14" s="10">
        <v>464</v>
      </c>
      <c r="AM14" s="10">
        <v>22</v>
      </c>
      <c r="AN14" s="13">
        <v>25</v>
      </c>
    </row>
    <row r="15" spans="1:40" x14ac:dyDescent="0.2">
      <c r="B15" s="10"/>
      <c r="C15" s="10"/>
      <c r="D15" s="10"/>
      <c r="E15" s="10"/>
      <c r="F15" s="10"/>
      <c r="G15" s="10"/>
      <c r="J15" s="10"/>
      <c r="K15" s="10"/>
      <c r="L15" s="10"/>
      <c r="M15" s="10"/>
      <c r="N15" s="10"/>
      <c r="O15" s="10"/>
      <c r="Q15" s="56"/>
      <c r="R15" s="63"/>
      <c r="S15" s="63"/>
      <c r="T15" s="63"/>
      <c r="U15" s="63"/>
      <c r="V15" s="63"/>
      <c r="W15" s="63"/>
      <c r="X15" s="90"/>
      <c r="Y15" s="3"/>
      <c r="Z15" s="3"/>
      <c r="AA15" s="3"/>
      <c r="AB15" s="3"/>
      <c r="AC15" s="3"/>
      <c r="AD15" s="3"/>
      <c r="AE15" s="3"/>
      <c r="AF15" s="129"/>
      <c r="AH15" s="10"/>
      <c r="AI15" s="10"/>
      <c r="AJ15" s="10"/>
      <c r="AK15" s="10"/>
      <c r="AL15" s="10"/>
      <c r="AM15" s="10"/>
      <c r="AN15" s="13"/>
    </row>
    <row r="16" spans="1:40" x14ac:dyDescent="0.2">
      <c r="A16" s="15" t="s">
        <v>573</v>
      </c>
      <c r="B16" s="10"/>
      <c r="C16" s="10"/>
      <c r="D16" s="10"/>
      <c r="E16" s="10"/>
      <c r="F16" s="10"/>
      <c r="G16" s="10"/>
      <c r="I16" s="15" t="s">
        <v>573</v>
      </c>
      <c r="J16" s="10"/>
      <c r="K16" s="10"/>
      <c r="L16" s="10"/>
      <c r="M16" s="10"/>
      <c r="N16" s="10"/>
      <c r="O16" s="10"/>
      <c r="Q16" s="60" t="s">
        <v>684</v>
      </c>
      <c r="R16" s="63"/>
      <c r="S16" s="63"/>
      <c r="T16" s="63"/>
      <c r="U16" s="63"/>
      <c r="V16" s="63"/>
      <c r="W16" s="63"/>
      <c r="X16" s="90"/>
      <c r="Y16" s="98" t="s">
        <v>684</v>
      </c>
      <c r="Z16" s="3"/>
      <c r="AA16" s="3"/>
      <c r="AB16" s="3"/>
      <c r="AC16" s="3"/>
      <c r="AD16" s="3"/>
      <c r="AE16" s="3"/>
      <c r="AF16" s="129"/>
      <c r="AG16" s="15" t="s">
        <v>684</v>
      </c>
      <c r="AH16" s="10"/>
      <c r="AI16" s="10"/>
      <c r="AJ16" s="10"/>
      <c r="AK16" s="10"/>
      <c r="AL16" s="10"/>
      <c r="AM16" s="10"/>
      <c r="AN16" s="13"/>
    </row>
    <row r="17" spans="1:40" x14ac:dyDescent="0.2">
      <c r="A17" s="4" t="s">
        <v>1</v>
      </c>
      <c r="B17" s="10">
        <f>R17+AH17+AX17+BN17</f>
        <v>8815</v>
      </c>
      <c r="C17" s="10">
        <f t="shared" ref="C17:C19" si="9">S17+AI17+AY17+BO17</f>
        <v>2551</v>
      </c>
      <c r="D17" s="10">
        <f t="shared" ref="D17:D19" si="10">T17+AJ17+AZ17+BP17</f>
        <v>1813</v>
      </c>
      <c r="E17" s="10">
        <f t="shared" ref="E17:E19" si="11">U17+AK17+BA17+BQ17</f>
        <v>3393</v>
      </c>
      <c r="F17" s="10">
        <f t="shared" ref="F17:F19" si="12">V17+AL17+BB17+BR17</f>
        <v>837</v>
      </c>
      <c r="G17" s="10">
        <f t="shared" ref="G17:G19" si="13">W17+AM17+BC17+BS17</f>
        <v>222</v>
      </c>
      <c r="I17" s="4" t="s">
        <v>1</v>
      </c>
      <c r="J17" s="10">
        <v>2293</v>
      </c>
      <c r="K17" s="10">
        <v>772</v>
      </c>
      <c r="L17" s="10">
        <v>526</v>
      </c>
      <c r="M17" s="10">
        <v>605</v>
      </c>
      <c r="N17" s="10">
        <v>306</v>
      </c>
      <c r="O17" s="10">
        <v>83</v>
      </c>
      <c r="P17" s="4">
        <v>25.7</v>
      </c>
      <c r="Q17" s="56" t="s">
        <v>1</v>
      </c>
      <c r="R17" s="63">
        <v>1278</v>
      </c>
      <c r="S17" s="63">
        <v>275</v>
      </c>
      <c r="T17" s="63">
        <v>407</v>
      </c>
      <c r="U17" s="63">
        <v>356</v>
      </c>
      <c r="V17" s="63">
        <v>202</v>
      </c>
      <c r="W17" s="63">
        <v>38</v>
      </c>
      <c r="X17" s="90">
        <v>28.4</v>
      </c>
      <c r="Y17" s="3" t="s">
        <v>1</v>
      </c>
      <c r="Z17" s="3">
        <v>379</v>
      </c>
      <c r="AA17" s="3">
        <v>139</v>
      </c>
      <c r="AB17" s="3">
        <v>76</v>
      </c>
      <c r="AC17" s="3">
        <v>68</v>
      </c>
      <c r="AD17" s="3">
        <v>63</v>
      </c>
      <c r="AE17" s="3">
        <v>34</v>
      </c>
      <c r="AF17" s="129">
        <v>25</v>
      </c>
      <c r="AG17" s="4" t="s">
        <v>1</v>
      </c>
      <c r="AH17" s="10">
        <v>7537</v>
      </c>
      <c r="AI17" s="10">
        <v>2276</v>
      </c>
      <c r="AJ17" s="10">
        <v>1406</v>
      </c>
      <c r="AK17" s="10">
        <v>3037</v>
      </c>
      <c r="AL17" s="10">
        <v>635</v>
      </c>
      <c r="AM17" s="10">
        <v>184</v>
      </c>
      <c r="AN17" s="13">
        <v>30.4</v>
      </c>
    </row>
    <row r="18" spans="1:40" x14ac:dyDescent="0.2">
      <c r="A18" s="4" t="s">
        <v>174</v>
      </c>
      <c r="B18" s="10">
        <f t="shared" ref="B18:B19" si="14">R18+AH18+AX18+BN18</f>
        <v>2206</v>
      </c>
      <c r="C18" s="10">
        <f t="shared" si="9"/>
        <v>374</v>
      </c>
      <c r="D18" s="10">
        <f t="shared" si="10"/>
        <v>464</v>
      </c>
      <c r="E18" s="10">
        <f t="shared" si="11"/>
        <v>833</v>
      </c>
      <c r="F18" s="10">
        <f t="shared" si="12"/>
        <v>385</v>
      </c>
      <c r="G18" s="10">
        <f t="shared" si="13"/>
        <v>151</v>
      </c>
      <c r="I18" s="4" t="s">
        <v>174</v>
      </c>
      <c r="J18" s="10">
        <v>434</v>
      </c>
      <c r="K18" s="10">
        <v>108</v>
      </c>
      <c r="L18" s="10">
        <v>64</v>
      </c>
      <c r="M18" s="10">
        <v>147</v>
      </c>
      <c r="N18" s="10">
        <v>110</v>
      </c>
      <c r="O18" s="10">
        <v>6</v>
      </c>
      <c r="P18" s="4">
        <v>34.700000000000003</v>
      </c>
      <c r="Q18" s="56" t="s">
        <v>174</v>
      </c>
      <c r="R18" s="63">
        <v>640</v>
      </c>
      <c r="S18" s="63">
        <v>132</v>
      </c>
      <c r="T18" s="63">
        <v>202</v>
      </c>
      <c r="U18" s="63">
        <v>153</v>
      </c>
      <c r="V18" s="63">
        <v>117</v>
      </c>
      <c r="W18" s="63">
        <v>38</v>
      </c>
      <c r="X18" s="90">
        <v>29</v>
      </c>
      <c r="Y18" s="3" t="s">
        <v>174</v>
      </c>
      <c r="Z18" s="3">
        <v>166</v>
      </c>
      <c r="AA18" s="3">
        <v>8</v>
      </c>
      <c r="AB18" s="3">
        <v>50</v>
      </c>
      <c r="AC18" s="3">
        <v>34</v>
      </c>
      <c r="AD18" s="3">
        <v>48</v>
      </c>
      <c r="AE18" s="3">
        <v>25</v>
      </c>
      <c r="AF18" s="129">
        <v>40.9</v>
      </c>
      <c r="AG18" s="4" t="s">
        <v>174</v>
      </c>
      <c r="AH18" s="10">
        <v>1566</v>
      </c>
      <c r="AI18" s="10">
        <v>242</v>
      </c>
      <c r="AJ18" s="10">
        <v>262</v>
      </c>
      <c r="AK18" s="10">
        <v>680</v>
      </c>
      <c r="AL18" s="10">
        <v>268</v>
      </c>
      <c r="AM18" s="10">
        <v>113</v>
      </c>
      <c r="AN18" s="13">
        <v>36.1</v>
      </c>
    </row>
    <row r="19" spans="1:40" x14ac:dyDescent="0.2">
      <c r="A19" s="4" t="s">
        <v>175</v>
      </c>
      <c r="B19" s="10">
        <f t="shared" si="14"/>
        <v>6609</v>
      </c>
      <c r="C19" s="10">
        <f t="shared" si="9"/>
        <v>2177</v>
      </c>
      <c r="D19" s="10">
        <f t="shared" si="10"/>
        <v>1349</v>
      </c>
      <c r="E19" s="10">
        <f t="shared" si="11"/>
        <v>2561</v>
      </c>
      <c r="F19" s="10">
        <f t="shared" si="12"/>
        <v>452</v>
      </c>
      <c r="G19" s="10">
        <f t="shared" si="13"/>
        <v>71</v>
      </c>
      <c r="I19" s="4" t="s">
        <v>175</v>
      </c>
      <c r="J19" s="10">
        <v>1859</v>
      </c>
      <c r="K19" s="10">
        <v>664</v>
      </c>
      <c r="L19" s="10">
        <v>462</v>
      </c>
      <c r="M19" s="10">
        <v>458</v>
      </c>
      <c r="N19" s="10">
        <v>196</v>
      </c>
      <c r="O19" s="10">
        <v>78</v>
      </c>
      <c r="P19" s="4">
        <v>23.6</v>
      </c>
      <c r="Q19" s="56" t="s">
        <v>175</v>
      </c>
      <c r="R19" s="63">
        <v>638</v>
      </c>
      <c r="S19" s="63">
        <v>143</v>
      </c>
      <c r="T19" s="63">
        <v>206</v>
      </c>
      <c r="U19" s="63">
        <v>204</v>
      </c>
      <c r="V19" s="63">
        <v>85</v>
      </c>
      <c r="W19" s="63">
        <v>0</v>
      </c>
      <c r="X19" s="90">
        <v>27.8</v>
      </c>
      <c r="Y19" s="3" t="s">
        <v>175</v>
      </c>
      <c r="Z19" s="3">
        <v>214</v>
      </c>
      <c r="AA19" s="3">
        <v>131</v>
      </c>
      <c r="AB19" s="3">
        <v>26</v>
      </c>
      <c r="AC19" s="3">
        <v>34</v>
      </c>
      <c r="AD19" s="3">
        <v>14</v>
      </c>
      <c r="AE19" s="3">
        <v>8</v>
      </c>
      <c r="AF19" s="129">
        <v>12.3</v>
      </c>
      <c r="AG19" s="4" t="s">
        <v>175</v>
      </c>
      <c r="AH19" s="10">
        <v>5971</v>
      </c>
      <c r="AI19" s="10">
        <v>2034</v>
      </c>
      <c r="AJ19" s="10">
        <v>1143</v>
      </c>
      <c r="AK19" s="10">
        <v>2357</v>
      </c>
      <c r="AL19" s="10">
        <v>367</v>
      </c>
      <c r="AM19" s="10">
        <v>71</v>
      </c>
      <c r="AN19" s="13">
        <v>27.5</v>
      </c>
    </row>
    <row r="20" spans="1:40" x14ac:dyDescent="0.2">
      <c r="B20" s="10"/>
      <c r="C20" s="10"/>
      <c r="D20" s="10"/>
      <c r="E20" s="10"/>
      <c r="F20" s="10"/>
      <c r="G20" s="10"/>
      <c r="J20" s="10"/>
      <c r="K20" s="10"/>
      <c r="L20" s="10"/>
      <c r="M20" s="10"/>
      <c r="N20" s="10"/>
      <c r="O20" s="10"/>
      <c r="Q20" s="56"/>
      <c r="R20" s="63"/>
      <c r="S20" s="63"/>
      <c r="T20" s="63"/>
      <c r="U20" s="63"/>
      <c r="V20" s="63"/>
      <c r="W20" s="63"/>
      <c r="X20" s="90"/>
      <c r="Y20" s="3"/>
      <c r="Z20" s="3"/>
      <c r="AA20" s="3"/>
      <c r="AB20" s="3"/>
      <c r="AC20" s="3"/>
      <c r="AD20" s="3"/>
      <c r="AE20" s="3"/>
      <c r="AF20" s="129"/>
      <c r="AH20" s="10"/>
      <c r="AI20" s="10"/>
      <c r="AJ20" s="10"/>
      <c r="AK20" s="10"/>
      <c r="AL20" s="10"/>
      <c r="AM20" s="10"/>
      <c r="AN20" s="13"/>
    </row>
    <row r="21" spans="1:40" x14ac:dyDescent="0.2">
      <c r="A21" s="15" t="s">
        <v>572</v>
      </c>
      <c r="B21" s="10"/>
      <c r="C21" s="10"/>
      <c r="D21" s="10"/>
      <c r="E21" s="10"/>
      <c r="F21" s="10"/>
      <c r="G21" s="10"/>
      <c r="I21" s="15" t="s">
        <v>572</v>
      </c>
      <c r="J21" s="10"/>
      <c r="K21" s="10"/>
      <c r="L21" s="10"/>
      <c r="M21" s="10"/>
      <c r="N21" s="10"/>
      <c r="O21" s="10"/>
      <c r="Q21" s="60" t="s">
        <v>685</v>
      </c>
      <c r="R21" s="63"/>
      <c r="S21" s="63"/>
      <c r="T21" s="63"/>
      <c r="U21" s="63"/>
      <c r="V21" s="63"/>
      <c r="W21" s="63"/>
      <c r="X21" s="90"/>
      <c r="Y21" s="98" t="s">
        <v>685</v>
      </c>
      <c r="Z21" s="3"/>
      <c r="AA21" s="3"/>
      <c r="AB21" s="3"/>
      <c r="AC21" s="3"/>
      <c r="AD21" s="3"/>
      <c r="AE21" s="3"/>
      <c r="AF21" s="129"/>
      <c r="AG21" s="15" t="s">
        <v>685</v>
      </c>
      <c r="AH21" s="10"/>
      <c r="AI21" s="10"/>
      <c r="AJ21" s="10"/>
      <c r="AK21" s="10"/>
      <c r="AL21" s="10"/>
      <c r="AM21" s="10"/>
      <c r="AN21" s="13"/>
    </row>
    <row r="22" spans="1:40" x14ac:dyDescent="0.2">
      <c r="A22" s="4" t="s">
        <v>1</v>
      </c>
      <c r="B22" s="10">
        <f>R22+AH22+AX22+BN22</f>
        <v>2210</v>
      </c>
      <c r="C22" s="10">
        <f t="shared" ref="C22:C24" si="15">S22+AI22+AY22+BO22</f>
        <v>872</v>
      </c>
      <c r="D22" s="10">
        <f t="shared" ref="D22:D24" si="16">T22+AJ22+AZ22+BP22</f>
        <v>280</v>
      </c>
      <c r="E22" s="10">
        <f t="shared" ref="E22:E24" si="17">U22+AK22+BA22+BQ22</f>
        <v>874</v>
      </c>
      <c r="F22" s="10">
        <f t="shared" ref="F22:F24" si="18">V22+AL22+BB22+BR22</f>
        <v>99</v>
      </c>
      <c r="G22" s="10">
        <f t="shared" ref="G22:G24" si="19">W22+AM22+BC22+BS22</f>
        <v>85</v>
      </c>
      <c r="I22" s="4" t="s">
        <v>1</v>
      </c>
      <c r="J22" s="10">
        <v>831</v>
      </c>
      <c r="K22" s="10">
        <v>249</v>
      </c>
      <c r="L22" s="10">
        <v>162</v>
      </c>
      <c r="M22" s="10">
        <v>230</v>
      </c>
      <c r="N22" s="10">
        <v>162</v>
      </c>
      <c r="O22" s="10">
        <v>28</v>
      </c>
      <c r="P22" s="4">
        <v>30.3</v>
      </c>
      <c r="Q22" s="56" t="s">
        <v>1</v>
      </c>
      <c r="R22" s="63">
        <v>78</v>
      </c>
      <c r="S22" s="63">
        <v>23</v>
      </c>
      <c r="T22" s="63">
        <v>11</v>
      </c>
      <c r="U22" s="63">
        <v>29</v>
      </c>
      <c r="V22" s="63">
        <v>14</v>
      </c>
      <c r="W22" s="63">
        <v>0</v>
      </c>
      <c r="X22" s="90">
        <v>32.4</v>
      </c>
      <c r="Y22" s="3" t="s">
        <v>1</v>
      </c>
      <c r="Z22" s="3">
        <v>77</v>
      </c>
      <c r="AA22" s="3">
        <v>36</v>
      </c>
      <c r="AB22" s="3">
        <v>20</v>
      </c>
      <c r="AC22" s="3">
        <v>9</v>
      </c>
      <c r="AD22" s="3">
        <v>12</v>
      </c>
      <c r="AE22" s="3">
        <v>0</v>
      </c>
      <c r="AF22" s="129">
        <v>17</v>
      </c>
      <c r="AG22" s="4" t="s">
        <v>1</v>
      </c>
      <c r="AH22" s="10">
        <v>2132</v>
      </c>
      <c r="AI22" s="10">
        <v>849</v>
      </c>
      <c r="AJ22" s="10">
        <v>269</v>
      </c>
      <c r="AK22" s="10">
        <v>845</v>
      </c>
      <c r="AL22" s="10">
        <v>85</v>
      </c>
      <c r="AM22" s="10">
        <v>85</v>
      </c>
      <c r="AN22" s="13">
        <v>27.1</v>
      </c>
    </row>
    <row r="23" spans="1:40" x14ac:dyDescent="0.2">
      <c r="A23" s="4" t="s">
        <v>174</v>
      </c>
      <c r="B23" s="10">
        <f t="shared" ref="B23:B24" si="20">R23+AH23+AX23+BN23</f>
        <v>158</v>
      </c>
      <c r="C23" s="10">
        <f t="shared" si="15"/>
        <v>11</v>
      </c>
      <c r="D23" s="10">
        <f t="shared" si="16"/>
        <v>6</v>
      </c>
      <c r="E23" s="10">
        <f t="shared" si="17"/>
        <v>96</v>
      </c>
      <c r="F23" s="10">
        <f t="shared" si="18"/>
        <v>3</v>
      </c>
      <c r="G23" s="10">
        <f t="shared" si="19"/>
        <v>42</v>
      </c>
      <c r="I23" s="4" t="s">
        <v>174</v>
      </c>
      <c r="J23" s="10">
        <v>207</v>
      </c>
      <c r="K23" s="10">
        <v>29</v>
      </c>
      <c r="L23" s="10">
        <v>17</v>
      </c>
      <c r="M23" s="10">
        <v>86</v>
      </c>
      <c r="N23" s="10">
        <v>69</v>
      </c>
      <c r="O23" s="10">
        <v>6</v>
      </c>
      <c r="P23" s="4">
        <v>40</v>
      </c>
      <c r="Q23" s="56" t="s">
        <v>174</v>
      </c>
      <c r="R23" s="63">
        <v>31</v>
      </c>
      <c r="S23" s="63">
        <v>11</v>
      </c>
      <c r="T23" s="63">
        <v>6</v>
      </c>
      <c r="U23" s="63">
        <v>11</v>
      </c>
      <c r="V23" s="63">
        <v>3</v>
      </c>
      <c r="W23" s="63">
        <v>0</v>
      </c>
      <c r="X23" s="90">
        <v>26.3</v>
      </c>
      <c r="Y23" s="3" t="s">
        <v>174</v>
      </c>
      <c r="Z23" s="3">
        <v>9</v>
      </c>
      <c r="AA23" s="3">
        <v>0</v>
      </c>
      <c r="AB23" s="3">
        <v>3</v>
      </c>
      <c r="AC23" s="3">
        <v>0</v>
      </c>
      <c r="AD23" s="3">
        <v>6</v>
      </c>
      <c r="AE23" s="3">
        <v>0</v>
      </c>
      <c r="AF23" s="129">
        <v>48.8</v>
      </c>
      <c r="AG23" s="4" t="s">
        <v>174</v>
      </c>
      <c r="AH23" s="10">
        <v>127</v>
      </c>
      <c r="AI23" s="10">
        <v>0</v>
      </c>
      <c r="AJ23" s="10">
        <v>0</v>
      </c>
      <c r="AK23" s="10">
        <v>85</v>
      </c>
      <c r="AL23" s="10">
        <v>0</v>
      </c>
      <c r="AM23" s="10">
        <v>42</v>
      </c>
      <c r="AN23" s="13">
        <v>41.3</v>
      </c>
    </row>
    <row r="24" spans="1:40" x14ac:dyDescent="0.2">
      <c r="A24" s="4" t="s">
        <v>175</v>
      </c>
      <c r="B24" s="10">
        <f t="shared" si="20"/>
        <v>2052</v>
      </c>
      <c r="C24" s="10">
        <f t="shared" si="15"/>
        <v>860</v>
      </c>
      <c r="D24" s="10">
        <f t="shared" si="16"/>
        <v>275</v>
      </c>
      <c r="E24" s="10">
        <f t="shared" si="17"/>
        <v>778</v>
      </c>
      <c r="F24" s="10">
        <f t="shared" si="18"/>
        <v>96</v>
      </c>
      <c r="G24" s="10">
        <f t="shared" si="19"/>
        <v>42</v>
      </c>
      <c r="I24" s="4" t="s">
        <v>175</v>
      </c>
      <c r="J24" s="10">
        <v>624</v>
      </c>
      <c r="K24" s="10">
        <v>220</v>
      </c>
      <c r="L24" s="10">
        <v>145</v>
      </c>
      <c r="M24" s="10">
        <v>145</v>
      </c>
      <c r="N24" s="10">
        <v>93</v>
      </c>
      <c r="O24" s="10">
        <v>22</v>
      </c>
      <c r="P24" s="4">
        <v>24.5</v>
      </c>
      <c r="Q24" s="56" t="s">
        <v>175</v>
      </c>
      <c r="R24" s="63">
        <v>47</v>
      </c>
      <c r="S24" s="63">
        <v>11</v>
      </c>
      <c r="T24" s="63">
        <v>6</v>
      </c>
      <c r="U24" s="63">
        <v>18</v>
      </c>
      <c r="V24" s="63">
        <v>11</v>
      </c>
      <c r="W24" s="63">
        <v>0</v>
      </c>
      <c r="X24" s="90">
        <v>35.1</v>
      </c>
      <c r="Y24" s="3" t="s">
        <v>175</v>
      </c>
      <c r="Z24" s="3">
        <v>68</v>
      </c>
      <c r="AA24" s="3">
        <v>36</v>
      </c>
      <c r="AB24" s="3">
        <v>17</v>
      </c>
      <c r="AC24" s="3">
        <v>9</v>
      </c>
      <c r="AD24" s="3">
        <v>6</v>
      </c>
      <c r="AE24" s="3">
        <v>0</v>
      </c>
      <c r="AF24" s="129">
        <v>14.3</v>
      </c>
      <c r="AG24" s="4" t="s">
        <v>175</v>
      </c>
      <c r="AH24" s="10">
        <v>2005</v>
      </c>
      <c r="AI24" s="10">
        <v>849</v>
      </c>
      <c r="AJ24" s="10">
        <v>269</v>
      </c>
      <c r="AK24" s="10">
        <v>760</v>
      </c>
      <c r="AL24" s="10">
        <v>85</v>
      </c>
      <c r="AM24" s="10">
        <v>42</v>
      </c>
      <c r="AN24" s="13">
        <v>23.6</v>
      </c>
    </row>
    <row r="25" spans="1:40" x14ac:dyDescent="0.2">
      <c r="B25" s="10"/>
      <c r="C25" s="10"/>
      <c r="D25" s="10"/>
      <c r="E25" s="10"/>
      <c r="F25" s="10"/>
      <c r="G25" s="10"/>
      <c r="J25" s="10"/>
      <c r="K25" s="10"/>
      <c r="L25" s="10"/>
      <c r="M25" s="10"/>
      <c r="N25" s="10"/>
      <c r="O25" s="10"/>
      <c r="Q25" s="56"/>
      <c r="R25" s="63"/>
      <c r="S25" s="63"/>
      <c r="T25" s="63"/>
      <c r="U25" s="63"/>
      <c r="V25" s="63"/>
      <c r="W25" s="63"/>
      <c r="X25" s="90"/>
      <c r="Y25" s="3"/>
      <c r="Z25" s="3"/>
      <c r="AA25" s="3"/>
      <c r="AB25" s="3"/>
      <c r="AC25" s="3"/>
      <c r="AD25" s="3"/>
      <c r="AE25" s="3"/>
      <c r="AF25" s="129"/>
      <c r="AH25" s="10"/>
      <c r="AI25" s="10"/>
      <c r="AJ25" s="10"/>
      <c r="AK25" s="10"/>
      <c r="AL25" s="10"/>
      <c r="AM25" s="10"/>
      <c r="AN25" s="13"/>
    </row>
    <row r="26" spans="1:40" x14ac:dyDescent="0.2">
      <c r="A26" s="15" t="s">
        <v>571</v>
      </c>
      <c r="B26" s="10"/>
      <c r="C26" s="10"/>
      <c r="D26" s="10"/>
      <c r="E26" s="10"/>
      <c r="F26" s="10"/>
      <c r="G26" s="10"/>
      <c r="I26" s="15" t="s">
        <v>571</v>
      </c>
      <c r="J26" s="10"/>
      <c r="K26" s="10"/>
      <c r="L26" s="10"/>
      <c r="M26" s="10"/>
      <c r="N26" s="10"/>
      <c r="O26" s="10"/>
      <c r="Q26" s="60" t="s">
        <v>686</v>
      </c>
      <c r="R26" s="63"/>
      <c r="S26" s="63"/>
      <c r="T26" s="63"/>
      <c r="U26" s="63"/>
      <c r="V26" s="63"/>
      <c r="W26" s="63"/>
      <c r="X26" s="90"/>
      <c r="Y26" s="98" t="s">
        <v>693</v>
      </c>
      <c r="Z26" s="3"/>
      <c r="AA26" s="3"/>
      <c r="AB26" s="3"/>
      <c r="AC26" s="3"/>
      <c r="AD26" s="3"/>
      <c r="AE26" s="3"/>
      <c r="AF26" s="129"/>
      <c r="AG26" s="15" t="s">
        <v>693</v>
      </c>
      <c r="AH26" s="10"/>
      <c r="AI26" s="10"/>
      <c r="AJ26" s="10"/>
      <c r="AK26" s="10"/>
      <c r="AL26" s="10"/>
      <c r="AM26" s="10"/>
      <c r="AN26" s="13"/>
    </row>
    <row r="27" spans="1:40" x14ac:dyDescent="0.2">
      <c r="A27" s="4" t="s">
        <v>1</v>
      </c>
      <c r="B27" s="10">
        <f>R27+AH27+AX27+BN27</f>
        <v>2244</v>
      </c>
      <c r="C27" s="10">
        <f t="shared" ref="C27:C29" si="21">S27+AI27+AY27+BO27</f>
        <v>534</v>
      </c>
      <c r="D27" s="10">
        <f t="shared" ref="D27:D29" si="22">T27+AJ27+AZ27+BP27</f>
        <v>618</v>
      </c>
      <c r="E27" s="10">
        <f t="shared" ref="E27:E29" si="23">U27+AK27+BA27+BQ27</f>
        <v>740</v>
      </c>
      <c r="F27" s="10">
        <f t="shared" ref="F27:F29" si="24">V27+AL27+BB27+BR27</f>
        <v>279</v>
      </c>
      <c r="G27" s="10">
        <f t="shared" ref="G27:G29" si="25">W27+AM27+BC27+BS27</f>
        <v>74</v>
      </c>
      <c r="I27" s="4" t="s">
        <v>1</v>
      </c>
      <c r="J27" s="10">
        <v>135</v>
      </c>
      <c r="K27" s="10">
        <v>15</v>
      </c>
      <c r="L27" s="10">
        <v>46</v>
      </c>
      <c r="M27" s="10">
        <v>56</v>
      </c>
      <c r="N27" s="10">
        <v>13</v>
      </c>
      <c r="O27" s="10">
        <v>5</v>
      </c>
      <c r="P27" s="4">
        <v>31.9</v>
      </c>
      <c r="Q27" s="56" t="s">
        <v>1</v>
      </c>
      <c r="R27" s="63">
        <v>333</v>
      </c>
      <c r="S27" s="63">
        <v>83</v>
      </c>
      <c r="T27" s="63">
        <v>106</v>
      </c>
      <c r="U27" s="63">
        <v>93</v>
      </c>
      <c r="V27" s="63">
        <v>38</v>
      </c>
      <c r="W27" s="63">
        <v>14</v>
      </c>
      <c r="X27" s="90">
        <v>26.8</v>
      </c>
      <c r="Y27" s="3" t="s">
        <v>1</v>
      </c>
      <c r="Z27" s="3">
        <v>132</v>
      </c>
      <c r="AA27" s="3">
        <v>20</v>
      </c>
      <c r="AB27" s="3">
        <v>31</v>
      </c>
      <c r="AC27" s="3">
        <v>32</v>
      </c>
      <c r="AD27" s="3">
        <v>34</v>
      </c>
      <c r="AE27" s="3">
        <v>15</v>
      </c>
      <c r="AF27" s="129">
        <v>37.1</v>
      </c>
      <c r="AG27" s="4" t="s">
        <v>1</v>
      </c>
      <c r="AH27" s="10">
        <v>1911</v>
      </c>
      <c r="AI27" s="10">
        <v>451</v>
      </c>
      <c r="AJ27" s="10">
        <v>512</v>
      </c>
      <c r="AK27" s="10">
        <v>647</v>
      </c>
      <c r="AL27" s="10">
        <v>241</v>
      </c>
      <c r="AM27" s="10">
        <v>60</v>
      </c>
      <c r="AN27" s="13">
        <v>29.8</v>
      </c>
    </row>
    <row r="28" spans="1:40" x14ac:dyDescent="0.2">
      <c r="A28" s="4" t="s">
        <v>174</v>
      </c>
      <c r="B28" s="10">
        <f t="shared" ref="B28:B29" si="26">R28+AH28+AX28+BN28</f>
        <v>581</v>
      </c>
      <c r="C28" s="10">
        <f t="shared" si="21"/>
        <v>41</v>
      </c>
      <c r="D28" s="10">
        <f t="shared" si="22"/>
        <v>262</v>
      </c>
      <c r="E28" s="10">
        <f t="shared" si="23"/>
        <v>201</v>
      </c>
      <c r="F28" s="10">
        <f t="shared" si="24"/>
        <v>40</v>
      </c>
      <c r="G28" s="10">
        <f t="shared" si="25"/>
        <v>37</v>
      </c>
      <c r="I28" s="4" t="s">
        <v>174</v>
      </c>
      <c r="J28" s="10">
        <v>76</v>
      </c>
      <c r="K28" s="10">
        <v>4</v>
      </c>
      <c r="L28" s="10">
        <v>22</v>
      </c>
      <c r="M28" s="10">
        <v>40</v>
      </c>
      <c r="N28" s="10">
        <v>9</v>
      </c>
      <c r="O28" s="10">
        <v>2</v>
      </c>
      <c r="P28" s="4">
        <v>34.799999999999997</v>
      </c>
      <c r="Q28" s="56" t="s">
        <v>174</v>
      </c>
      <c r="R28" s="63">
        <v>107</v>
      </c>
      <c r="S28" s="63">
        <v>41</v>
      </c>
      <c r="T28" s="63">
        <v>21</v>
      </c>
      <c r="U28" s="63">
        <v>28</v>
      </c>
      <c r="V28" s="63">
        <v>10</v>
      </c>
      <c r="W28" s="63">
        <v>7</v>
      </c>
      <c r="X28" s="90">
        <v>23.8</v>
      </c>
      <c r="Y28" s="3" t="s">
        <v>174</v>
      </c>
      <c r="Z28" s="3">
        <v>82</v>
      </c>
      <c r="AA28" s="3">
        <v>9</v>
      </c>
      <c r="AB28" s="3">
        <v>25</v>
      </c>
      <c r="AC28" s="3">
        <v>17</v>
      </c>
      <c r="AD28" s="3">
        <v>18</v>
      </c>
      <c r="AE28" s="3">
        <v>12</v>
      </c>
      <c r="AF28" s="129">
        <v>36.1</v>
      </c>
      <c r="AG28" s="4" t="s">
        <v>174</v>
      </c>
      <c r="AH28" s="10">
        <v>474</v>
      </c>
      <c r="AI28" s="10">
        <v>0</v>
      </c>
      <c r="AJ28" s="10">
        <v>241</v>
      </c>
      <c r="AK28" s="10">
        <v>173</v>
      </c>
      <c r="AL28" s="10">
        <v>30</v>
      </c>
      <c r="AM28" s="10">
        <v>30</v>
      </c>
      <c r="AN28" s="13">
        <v>29.8</v>
      </c>
    </row>
    <row r="29" spans="1:40" x14ac:dyDescent="0.2">
      <c r="A29" s="4" t="s">
        <v>175</v>
      </c>
      <c r="B29" s="10">
        <f t="shared" si="26"/>
        <v>1663</v>
      </c>
      <c r="C29" s="10">
        <f t="shared" si="21"/>
        <v>492</v>
      </c>
      <c r="D29" s="10">
        <f t="shared" si="22"/>
        <v>356</v>
      </c>
      <c r="E29" s="10">
        <f t="shared" si="23"/>
        <v>539</v>
      </c>
      <c r="F29" s="10">
        <f t="shared" si="24"/>
        <v>238</v>
      </c>
      <c r="G29" s="10">
        <f t="shared" si="25"/>
        <v>37</v>
      </c>
      <c r="I29" s="4" t="s">
        <v>175</v>
      </c>
      <c r="J29" s="10">
        <v>58</v>
      </c>
      <c r="K29" s="10">
        <v>11</v>
      </c>
      <c r="L29" s="10">
        <v>24</v>
      </c>
      <c r="M29" s="10">
        <v>16</v>
      </c>
      <c r="N29" s="10">
        <v>4</v>
      </c>
      <c r="O29" s="10">
        <v>4</v>
      </c>
      <c r="P29" s="4">
        <v>26.5</v>
      </c>
      <c r="Q29" s="56" t="s">
        <v>175</v>
      </c>
      <c r="R29" s="63">
        <v>226</v>
      </c>
      <c r="S29" s="63">
        <v>41</v>
      </c>
      <c r="T29" s="63">
        <v>85</v>
      </c>
      <c r="U29" s="63">
        <v>65</v>
      </c>
      <c r="V29" s="63">
        <v>27</v>
      </c>
      <c r="W29" s="63">
        <v>7</v>
      </c>
      <c r="X29" s="90">
        <v>27.6</v>
      </c>
      <c r="Y29" s="3" t="s">
        <v>175</v>
      </c>
      <c r="Z29" s="3">
        <v>51</v>
      </c>
      <c r="AA29" s="3">
        <v>11</v>
      </c>
      <c r="AB29" s="3">
        <v>6</v>
      </c>
      <c r="AC29" s="3">
        <v>15</v>
      </c>
      <c r="AD29" s="3">
        <v>15</v>
      </c>
      <c r="AE29" s="3">
        <v>3</v>
      </c>
      <c r="AF29" s="129">
        <v>38.200000000000003</v>
      </c>
      <c r="AG29" s="4" t="s">
        <v>175</v>
      </c>
      <c r="AH29" s="10">
        <v>1437</v>
      </c>
      <c r="AI29" s="10">
        <v>451</v>
      </c>
      <c r="AJ29" s="10">
        <v>271</v>
      </c>
      <c r="AK29" s="10">
        <v>474</v>
      </c>
      <c r="AL29" s="10">
        <v>211</v>
      </c>
      <c r="AM29" s="10">
        <v>30</v>
      </c>
      <c r="AN29" s="13">
        <v>29.8</v>
      </c>
    </row>
    <row r="30" spans="1:40" ht="15" x14ac:dyDescent="0.25">
      <c r="A30" s="2" t="s">
        <v>500</v>
      </c>
      <c r="B30" s="9"/>
      <c r="C30" s="9"/>
      <c r="D30" s="9"/>
      <c r="E30" s="9"/>
      <c r="F30" s="9"/>
      <c r="G30" s="9"/>
      <c r="H30" s="9"/>
      <c r="I30" s="2" t="s">
        <v>500</v>
      </c>
      <c r="J30" s="9"/>
      <c r="K30" s="9"/>
      <c r="L30" s="9"/>
      <c r="M30" s="9"/>
      <c r="N30" s="9"/>
      <c r="O30" s="9"/>
      <c r="P30" s="9"/>
      <c r="Q30" s="2" t="s">
        <v>500</v>
      </c>
      <c r="R30" s="94"/>
      <c r="S30" s="94"/>
      <c r="T30" s="94"/>
      <c r="U30" s="94"/>
      <c r="V30" s="94"/>
      <c r="W30" s="94"/>
      <c r="X30" s="94"/>
      <c r="Y30" s="2" t="s">
        <v>500</v>
      </c>
      <c r="Z30" s="94"/>
      <c r="AA30" s="94"/>
      <c r="AB30" s="94"/>
      <c r="AC30" s="94"/>
      <c r="AD30" s="94"/>
      <c r="AE30" s="94"/>
      <c r="AF30" s="94"/>
      <c r="AG30" s="2" t="s">
        <v>500</v>
      </c>
      <c r="AH30" s="9"/>
      <c r="AI30" s="9"/>
      <c r="AJ30" s="9"/>
      <c r="AK30" s="9"/>
      <c r="AL30" s="9"/>
      <c r="AM30" s="9"/>
      <c r="AN30" s="9"/>
    </row>
    <row r="31" spans="1:40" ht="15" x14ac:dyDescent="0.25">
      <c r="A31" s="3" t="s">
        <v>501</v>
      </c>
      <c r="I31" s="3" t="s">
        <v>501</v>
      </c>
      <c r="Q31" s="3" t="s">
        <v>501</v>
      </c>
      <c r="R31"/>
      <c r="S31"/>
      <c r="T31"/>
      <c r="U31"/>
      <c r="V31"/>
      <c r="W31"/>
      <c r="X31"/>
      <c r="Y31" s="3" t="s">
        <v>501</v>
      </c>
      <c r="Z31"/>
      <c r="AA31"/>
      <c r="AB31"/>
      <c r="AC31"/>
      <c r="AD31"/>
      <c r="AE31"/>
      <c r="AF31"/>
      <c r="AG31" s="3" t="s">
        <v>610</v>
      </c>
    </row>
    <row r="32" spans="1:40" x14ac:dyDescent="0.2">
      <c r="I32" s="16"/>
      <c r="J32" s="16"/>
      <c r="K32" s="16"/>
      <c r="L32" s="16"/>
      <c r="M32" s="16"/>
      <c r="N32" s="16"/>
      <c r="O32" s="16"/>
      <c r="P32" s="16"/>
    </row>
  </sheetData>
  <pageMargins left="0.7" right="0.7" top="0.75" bottom="0.75" header="0.3" footer="0.3"/>
  <pageSetup orientation="portrait" r:id="rId1"/>
  <colBreaks count="1" manualBreakCount="1">
    <brk id="7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35"/>
  <sheetViews>
    <sheetView view="pageBreakPreview" zoomScaleNormal="85" zoomScaleSheetLayoutView="100" workbookViewId="0">
      <selection activeCell="A8" sqref="A8:F9"/>
    </sheetView>
  </sheetViews>
  <sheetFormatPr defaultColWidth="4.5703125" defaultRowHeight="11.25" x14ac:dyDescent="0.2"/>
  <cols>
    <col min="1" max="1" width="4.5703125" style="4"/>
    <col min="2" max="16" width="5.42578125" style="4" customWidth="1"/>
    <col min="17" max="33" width="4.5703125" style="4"/>
    <col min="34" max="34" width="5.5703125" style="4" customWidth="1"/>
    <col min="35" max="65" width="4.5703125" style="4"/>
    <col min="66" max="66" width="5.7109375" style="4" bestFit="1" customWidth="1"/>
    <col min="67" max="16384" width="4.5703125" style="4"/>
  </cols>
  <sheetData>
    <row r="1" spans="1:80" x14ac:dyDescent="0.2">
      <c r="A1" s="4" t="s">
        <v>837</v>
      </c>
      <c r="Q1" s="4" t="s">
        <v>517</v>
      </c>
      <c r="AG1" s="56" t="s">
        <v>697</v>
      </c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3" t="s">
        <v>701</v>
      </c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4" t="s">
        <v>703</v>
      </c>
    </row>
    <row r="2" spans="1:80" x14ac:dyDescent="0.2">
      <c r="A2" s="5"/>
      <c r="B2" s="278" t="s">
        <v>1</v>
      </c>
      <c r="C2" s="278"/>
      <c r="D2" s="278"/>
      <c r="E2" s="278"/>
      <c r="F2" s="278"/>
      <c r="G2" s="278" t="s">
        <v>2</v>
      </c>
      <c r="H2" s="278"/>
      <c r="I2" s="278"/>
      <c r="J2" s="278"/>
      <c r="K2" s="278"/>
      <c r="L2" s="278" t="s">
        <v>3</v>
      </c>
      <c r="M2" s="278"/>
      <c r="N2" s="278"/>
      <c r="O2" s="278"/>
      <c r="P2" s="279"/>
      <c r="Q2" s="5"/>
      <c r="R2" s="278" t="s">
        <v>1</v>
      </c>
      <c r="S2" s="278"/>
      <c r="T2" s="278"/>
      <c r="U2" s="278"/>
      <c r="V2" s="278"/>
      <c r="W2" s="278" t="s">
        <v>2</v>
      </c>
      <c r="X2" s="278"/>
      <c r="Y2" s="278"/>
      <c r="Z2" s="278"/>
      <c r="AA2" s="278"/>
      <c r="AB2" s="278" t="s">
        <v>3</v>
      </c>
      <c r="AC2" s="278"/>
      <c r="AD2" s="278"/>
      <c r="AE2" s="278"/>
      <c r="AF2" s="279"/>
      <c r="AG2" s="57"/>
      <c r="AH2" s="283" t="s">
        <v>1</v>
      </c>
      <c r="AI2" s="283"/>
      <c r="AJ2" s="283"/>
      <c r="AK2" s="283"/>
      <c r="AL2" s="283"/>
      <c r="AM2" s="283" t="s">
        <v>2</v>
      </c>
      <c r="AN2" s="283"/>
      <c r="AO2" s="283"/>
      <c r="AP2" s="283"/>
      <c r="AQ2" s="283"/>
      <c r="AR2" s="283" t="s">
        <v>3</v>
      </c>
      <c r="AS2" s="283"/>
      <c r="AT2" s="283"/>
      <c r="AU2" s="283"/>
      <c r="AV2" s="284"/>
      <c r="AW2" s="95"/>
      <c r="AX2" s="281" t="s">
        <v>1</v>
      </c>
      <c r="AY2" s="281"/>
      <c r="AZ2" s="281"/>
      <c r="BA2" s="281"/>
      <c r="BB2" s="281"/>
      <c r="BC2" s="281" t="s">
        <v>2</v>
      </c>
      <c r="BD2" s="281"/>
      <c r="BE2" s="281"/>
      <c r="BF2" s="281"/>
      <c r="BG2" s="281"/>
      <c r="BH2" s="281" t="s">
        <v>3</v>
      </c>
      <c r="BI2" s="281"/>
      <c r="BJ2" s="281"/>
      <c r="BK2" s="281"/>
      <c r="BL2" s="282"/>
      <c r="BM2" s="5"/>
      <c r="BN2" s="278" t="s">
        <v>1</v>
      </c>
      <c r="BO2" s="278"/>
      <c r="BP2" s="278"/>
      <c r="BQ2" s="278"/>
      <c r="BR2" s="278"/>
      <c r="BS2" s="278" t="s">
        <v>2</v>
      </c>
      <c r="BT2" s="278"/>
      <c r="BU2" s="278"/>
      <c r="BV2" s="278"/>
      <c r="BW2" s="278"/>
      <c r="BX2" s="278" t="s">
        <v>3</v>
      </c>
      <c r="BY2" s="278"/>
      <c r="BZ2" s="278"/>
      <c r="CA2" s="278"/>
      <c r="CB2" s="279"/>
    </row>
    <row r="3" spans="1:80" x14ac:dyDescent="0.2">
      <c r="A3" s="6" t="s">
        <v>600</v>
      </c>
      <c r="B3" s="7" t="s">
        <v>1</v>
      </c>
      <c r="C3" s="7" t="s">
        <v>4</v>
      </c>
      <c r="D3" s="7" t="s">
        <v>504</v>
      </c>
      <c r="E3" s="7" t="s">
        <v>6</v>
      </c>
      <c r="F3" s="7" t="s">
        <v>505</v>
      </c>
      <c r="G3" s="7" t="s">
        <v>1</v>
      </c>
      <c r="H3" s="7" t="s">
        <v>4</v>
      </c>
      <c r="I3" s="7" t="s">
        <v>504</v>
      </c>
      <c r="J3" s="7" t="s">
        <v>6</v>
      </c>
      <c r="K3" s="7" t="s">
        <v>505</v>
      </c>
      <c r="L3" s="7" t="s">
        <v>1</v>
      </c>
      <c r="M3" s="7" t="s">
        <v>4</v>
      </c>
      <c r="N3" s="7" t="s">
        <v>504</v>
      </c>
      <c r="O3" s="7" t="s">
        <v>6</v>
      </c>
      <c r="P3" s="7" t="s">
        <v>505</v>
      </c>
      <c r="Q3" s="6" t="s">
        <v>600</v>
      </c>
      <c r="R3" s="7" t="s">
        <v>1</v>
      </c>
      <c r="S3" s="7" t="s">
        <v>4</v>
      </c>
      <c r="T3" s="7" t="s">
        <v>504</v>
      </c>
      <c r="U3" s="7" t="s">
        <v>6</v>
      </c>
      <c r="V3" s="7" t="s">
        <v>505</v>
      </c>
      <c r="W3" s="7" t="s">
        <v>1</v>
      </c>
      <c r="X3" s="7" t="s">
        <v>4</v>
      </c>
      <c r="Y3" s="7" t="s">
        <v>504</v>
      </c>
      <c r="Z3" s="7" t="s">
        <v>6</v>
      </c>
      <c r="AA3" s="7" t="s">
        <v>505</v>
      </c>
      <c r="AB3" s="7" t="s">
        <v>1</v>
      </c>
      <c r="AC3" s="7" t="s">
        <v>4</v>
      </c>
      <c r="AD3" s="7" t="s">
        <v>504</v>
      </c>
      <c r="AE3" s="7" t="s">
        <v>6</v>
      </c>
      <c r="AF3" s="7" t="s">
        <v>505</v>
      </c>
      <c r="AG3" s="86" t="s">
        <v>600</v>
      </c>
      <c r="AH3" s="87" t="s">
        <v>1</v>
      </c>
      <c r="AI3" s="87" t="s">
        <v>4</v>
      </c>
      <c r="AJ3" s="87" t="s">
        <v>5</v>
      </c>
      <c r="AK3" s="87" t="s">
        <v>6</v>
      </c>
      <c r="AL3" s="87" t="s">
        <v>7</v>
      </c>
      <c r="AM3" s="87" t="s">
        <v>1</v>
      </c>
      <c r="AN3" s="87" t="s">
        <v>4</v>
      </c>
      <c r="AO3" s="87" t="s">
        <v>5</v>
      </c>
      <c r="AP3" s="87" t="s">
        <v>6</v>
      </c>
      <c r="AQ3" s="87" t="s">
        <v>7</v>
      </c>
      <c r="AR3" s="87" t="s">
        <v>1</v>
      </c>
      <c r="AS3" s="87" t="s">
        <v>4</v>
      </c>
      <c r="AT3" s="87" t="s">
        <v>5</v>
      </c>
      <c r="AU3" s="87" t="s">
        <v>6</v>
      </c>
      <c r="AV3" s="88" t="s">
        <v>7</v>
      </c>
      <c r="AW3" s="109" t="s">
        <v>600</v>
      </c>
      <c r="AX3" s="96" t="s">
        <v>1</v>
      </c>
      <c r="AY3" s="96" t="s">
        <v>4</v>
      </c>
      <c r="AZ3" s="96" t="s">
        <v>504</v>
      </c>
      <c r="BA3" s="96" t="s">
        <v>6</v>
      </c>
      <c r="BB3" s="96" t="s">
        <v>505</v>
      </c>
      <c r="BC3" s="96" t="s">
        <v>1</v>
      </c>
      <c r="BD3" s="96" t="s">
        <v>4</v>
      </c>
      <c r="BE3" s="96" t="s">
        <v>504</v>
      </c>
      <c r="BF3" s="96" t="s">
        <v>6</v>
      </c>
      <c r="BG3" s="96" t="s">
        <v>505</v>
      </c>
      <c r="BH3" s="96" t="s">
        <v>1</v>
      </c>
      <c r="BI3" s="96" t="s">
        <v>4</v>
      </c>
      <c r="BJ3" s="96" t="s">
        <v>504</v>
      </c>
      <c r="BK3" s="96" t="s">
        <v>6</v>
      </c>
      <c r="BL3" s="97" t="s">
        <v>505</v>
      </c>
      <c r="BM3" s="6" t="s">
        <v>600</v>
      </c>
      <c r="BN3" s="7" t="s">
        <v>1</v>
      </c>
      <c r="BO3" s="7" t="s">
        <v>4</v>
      </c>
      <c r="BP3" s="7" t="s">
        <v>504</v>
      </c>
      <c r="BQ3" s="7" t="s">
        <v>6</v>
      </c>
      <c r="BR3" s="7" t="s">
        <v>505</v>
      </c>
      <c r="BS3" s="7" t="s">
        <v>1</v>
      </c>
      <c r="BT3" s="7" t="s">
        <v>4</v>
      </c>
      <c r="BU3" s="7" t="s">
        <v>504</v>
      </c>
      <c r="BV3" s="7" t="s">
        <v>6</v>
      </c>
      <c r="BW3" s="7" t="s">
        <v>505</v>
      </c>
      <c r="BX3" s="7" t="s">
        <v>1</v>
      </c>
      <c r="BY3" s="7" t="s">
        <v>4</v>
      </c>
      <c r="BZ3" s="7" t="s">
        <v>504</v>
      </c>
      <c r="CA3" s="7" t="s">
        <v>6</v>
      </c>
      <c r="CB3" s="8" t="s">
        <v>505</v>
      </c>
    </row>
    <row r="4" spans="1:80" x14ac:dyDescent="0.2">
      <c r="A4" s="15" t="s">
        <v>176</v>
      </c>
      <c r="G4" s="25"/>
      <c r="H4" s="9"/>
      <c r="I4" s="9"/>
      <c r="J4" s="9"/>
      <c r="K4" s="5"/>
      <c r="Q4" s="15" t="s">
        <v>176</v>
      </c>
      <c r="W4" s="25"/>
      <c r="X4" s="9"/>
      <c r="Y4" s="9"/>
      <c r="Z4" s="9"/>
      <c r="AA4" s="5"/>
      <c r="AG4" s="60" t="s">
        <v>698</v>
      </c>
      <c r="AH4" s="63"/>
      <c r="AI4" s="63"/>
      <c r="AJ4" s="63"/>
      <c r="AK4" s="63"/>
      <c r="AL4" s="63"/>
      <c r="AM4" s="113"/>
      <c r="AN4" s="112"/>
      <c r="AO4" s="112"/>
      <c r="AP4" s="112"/>
      <c r="AQ4" s="111"/>
      <c r="AR4" s="63"/>
      <c r="AS4" s="63"/>
      <c r="AT4" s="63"/>
      <c r="AU4" s="63"/>
      <c r="AV4" s="63"/>
      <c r="AW4" s="98" t="s">
        <v>702</v>
      </c>
      <c r="AX4" s="3"/>
      <c r="AY4" s="3"/>
      <c r="AZ4" s="3"/>
      <c r="BA4" s="3"/>
      <c r="BB4" s="3"/>
      <c r="BC4" s="99"/>
      <c r="BD4" s="2"/>
      <c r="BE4" s="2"/>
      <c r="BF4" s="2"/>
      <c r="BG4" s="95"/>
      <c r="BH4" s="3"/>
      <c r="BI4" s="3"/>
      <c r="BJ4" s="3"/>
      <c r="BK4" s="3"/>
      <c r="BL4" s="3"/>
      <c r="BM4" s="15" t="s">
        <v>176</v>
      </c>
      <c r="BS4" s="25"/>
      <c r="BT4" s="9"/>
      <c r="BU4" s="9"/>
      <c r="BV4" s="9"/>
      <c r="BW4" s="5"/>
    </row>
    <row r="5" spans="1:80" x14ac:dyDescent="0.2">
      <c r="A5" s="4" t="s">
        <v>1</v>
      </c>
      <c r="B5" s="10">
        <f t="shared" ref="B5" si="0">R5+AH5+AX5+BN5</f>
        <v>49870</v>
      </c>
      <c r="C5" s="10">
        <f t="shared" ref="C5" si="1">S5+AI5+AY5+BO5</f>
        <v>29281</v>
      </c>
      <c r="D5" s="10">
        <f t="shared" ref="D5" si="2">T5+AJ5+AZ5+BP5</f>
        <v>11790</v>
      </c>
      <c r="E5" s="10">
        <f t="shared" ref="E5" si="3">U5+AK5+BA5+BQ5</f>
        <v>4710</v>
      </c>
      <c r="F5" s="10">
        <f t="shared" ref="F5" si="4">V5+AL5+BB5+BR5</f>
        <v>4090</v>
      </c>
      <c r="G5" s="10">
        <f t="shared" ref="G5" si="5">W5+AM5+BC5+BS5</f>
        <v>23556</v>
      </c>
      <c r="H5" s="10">
        <f t="shared" ref="H5" si="6">X5+AN5+BD5+BT5</f>
        <v>13553</v>
      </c>
      <c r="I5" s="10">
        <f t="shared" ref="I5" si="7">Y5+AO5+BE5+BU5</f>
        <v>5714</v>
      </c>
      <c r="J5" s="10">
        <f t="shared" ref="J5" si="8">Z5+AP5+BF5+BV5</f>
        <v>2320</v>
      </c>
      <c r="K5" s="10">
        <f t="shared" ref="K5" si="9">AA5+AQ5+BG5+BW5</f>
        <v>1969</v>
      </c>
      <c r="L5" s="10">
        <f t="shared" ref="L5" si="10">AB5+AR5+BH5+BX5</f>
        <v>26315</v>
      </c>
      <c r="M5" s="10">
        <f t="shared" ref="M5" si="11">AC5+AS5+BI5+BY5</f>
        <v>15727</v>
      </c>
      <c r="N5" s="10">
        <f t="shared" ref="N5" si="12">AD5+AT5+BJ5+BZ5</f>
        <v>6075</v>
      </c>
      <c r="O5" s="10">
        <f t="shared" ref="O5" si="13">AE5+AU5+BK5+CA5</f>
        <v>2390</v>
      </c>
      <c r="P5" s="10">
        <f t="shared" ref="P5" si="14">AF5+AV5+BL5+CB5</f>
        <v>2122</v>
      </c>
      <c r="Q5" s="4" t="s">
        <v>1</v>
      </c>
      <c r="R5" s="10">
        <v>7948</v>
      </c>
      <c r="S5" s="10">
        <v>4204</v>
      </c>
      <c r="T5" s="10">
        <v>2193</v>
      </c>
      <c r="U5" s="10">
        <v>255</v>
      </c>
      <c r="V5" s="10">
        <v>1296</v>
      </c>
      <c r="W5" s="26">
        <v>3957</v>
      </c>
      <c r="X5" s="27">
        <v>2005</v>
      </c>
      <c r="Y5" s="27">
        <v>1189</v>
      </c>
      <c r="Z5" s="27">
        <v>115</v>
      </c>
      <c r="AA5" s="28">
        <v>648</v>
      </c>
      <c r="AB5" s="10">
        <v>3991</v>
      </c>
      <c r="AC5" s="10">
        <v>2199</v>
      </c>
      <c r="AD5" s="10">
        <v>1004</v>
      </c>
      <c r="AE5" s="10">
        <v>140</v>
      </c>
      <c r="AF5" s="10">
        <v>648</v>
      </c>
      <c r="AG5" s="56" t="s">
        <v>1</v>
      </c>
      <c r="AH5" s="63">
        <v>13588</v>
      </c>
      <c r="AI5" s="63">
        <v>10943</v>
      </c>
      <c r="AJ5" s="63">
        <v>1912</v>
      </c>
      <c r="AK5" s="63">
        <v>499</v>
      </c>
      <c r="AL5" s="63">
        <v>234</v>
      </c>
      <c r="AM5" s="64">
        <v>6540</v>
      </c>
      <c r="AN5" s="65">
        <v>5247</v>
      </c>
      <c r="AO5" s="65">
        <v>943</v>
      </c>
      <c r="AP5" s="65">
        <v>241</v>
      </c>
      <c r="AQ5" s="66">
        <v>109</v>
      </c>
      <c r="AR5" s="63">
        <v>7048</v>
      </c>
      <c r="AS5" s="63">
        <v>5696</v>
      </c>
      <c r="AT5" s="63">
        <v>968</v>
      </c>
      <c r="AU5" s="63">
        <v>258</v>
      </c>
      <c r="AV5" s="63">
        <v>126</v>
      </c>
      <c r="AW5" s="3" t="s">
        <v>1</v>
      </c>
      <c r="AX5" s="3">
        <v>4286</v>
      </c>
      <c r="AY5" s="3">
        <v>2656</v>
      </c>
      <c r="AZ5" s="3">
        <v>1055</v>
      </c>
      <c r="BA5" s="3">
        <v>434</v>
      </c>
      <c r="BB5" s="3">
        <v>141</v>
      </c>
      <c r="BC5" s="100">
        <v>1988</v>
      </c>
      <c r="BD5" s="101">
        <v>1270</v>
      </c>
      <c r="BE5" s="101">
        <v>464</v>
      </c>
      <c r="BF5" s="101">
        <v>188</v>
      </c>
      <c r="BG5" s="102">
        <v>66</v>
      </c>
      <c r="BH5" s="3">
        <v>2298</v>
      </c>
      <c r="BI5" s="3">
        <v>1386</v>
      </c>
      <c r="BJ5" s="3">
        <v>591</v>
      </c>
      <c r="BK5" s="3">
        <v>246</v>
      </c>
      <c r="BL5" s="3">
        <v>75</v>
      </c>
      <c r="BM5" s="4" t="s">
        <v>1</v>
      </c>
      <c r="BN5" s="73">
        <v>24048</v>
      </c>
      <c r="BO5" s="73">
        <v>11478</v>
      </c>
      <c r="BP5" s="73">
        <v>6630</v>
      </c>
      <c r="BQ5" s="73">
        <v>3522</v>
      </c>
      <c r="BR5" s="73">
        <v>2419</v>
      </c>
      <c r="BS5" s="74">
        <v>11071</v>
      </c>
      <c r="BT5" s="75">
        <v>5031</v>
      </c>
      <c r="BU5" s="75">
        <v>3118</v>
      </c>
      <c r="BV5" s="75">
        <v>1776</v>
      </c>
      <c r="BW5" s="76">
        <v>1146</v>
      </c>
      <c r="BX5" s="73">
        <v>12978</v>
      </c>
      <c r="BY5" s="73">
        <v>6446</v>
      </c>
      <c r="BZ5" s="73">
        <v>3512</v>
      </c>
      <c r="CA5" s="73">
        <v>1746</v>
      </c>
      <c r="CB5" s="73">
        <v>1273</v>
      </c>
    </row>
    <row r="6" spans="1:80" x14ac:dyDescent="0.2">
      <c r="A6" s="4" t="s">
        <v>32</v>
      </c>
      <c r="B6" s="10">
        <f t="shared" ref="B6:B7" si="15">R6+AH6+AX6+BN6</f>
        <v>47400</v>
      </c>
      <c r="C6" s="10">
        <f t="shared" ref="C6:C7" si="16">S6+AI6+AY6+BO6</f>
        <v>27842</v>
      </c>
      <c r="D6" s="10">
        <f t="shared" ref="D6:D7" si="17">T6+AJ6+AZ6+BP6</f>
        <v>11244</v>
      </c>
      <c r="E6" s="10">
        <f t="shared" ref="E6:E7" si="18">U6+AK6+BA6+BQ6</f>
        <v>4351</v>
      </c>
      <c r="F6" s="10">
        <f t="shared" ref="F6:F7" si="19">V6+AL6+BB6+BR6</f>
        <v>3963</v>
      </c>
      <c r="G6" s="10">
        <f t="shared" ref="G6:G7" si="20">W6+AM6+BC6+BS6</f>
        <v>22238</v>
      </c>
      <c r="H6" s="10">
        <f t="shared" ref="H6:H7" si="21">X6+AN6+BD6+BT6</f>
        <v>12793</v>
      </c>
      <c r="I6" s="10">
        <f t="shared" ref="I6:I7" si="22">Y6+AO6+BE6+BU6</f>
        <v>5415</v>
      </c>
      <c r="J6" s="10">
        <f t="shared" ref="J6:J7" si="23">Z6+AP6+BF6+BV6</f>
        <v>2122</v>
      </c>
      <c r="K6" s="10">
        <f t="shared" ref="K6:K7" si="24">AA6+AQ6+BG6+BW6</f>
        <v>1911</v>
      </c>
      <c r="L6" s="10">
        <f t="shared" ref="L6:L7" si="25">AB6+AR6+BH6+BX6</f>
        <v>25162</v>
      </c>
      <c r="M6" s="10">
        <f t="shared" ref="M6:M7" si="26">AC6+AS6+BI6+BY6</f>
        <v>15051</v>
      </c>
      <c r="N6" s="10">
        <f t="shared" ref="N6:N7" si="27">AD6+AT6+BJ6+BZ6</f>
        <v>5829</v>
      </c>
      <c r="O6" s="10">
        <f t="shared" ref="O6:O7" si="28">AE6+AU6+BK6+CA6</f>
        <v>2229</v>
      </c>
      <c r="P6" s="10">
        <f t="shared" ref="P6:P7" si="29">AF6+AV6+BL6+CB6</f>
        <v>2053</v>
      </c>
      <c r="Q6" s="4" t="s">
        <v>32</v>
      </c>
      <c r="R6" s="10">
        <v>7009</v>
      </c>
      <c r="S6" s="10">
        <v>3727</v>
      </c>
      <c r="T6" s="10">
        <v>1876</v>
      </c>
      <c r="U6" s="10">
        <v>237</v>
      </c>
      <c r="V6" s="10">
        <v>1169</v>
      </c>
      <c r="W6" s="26">
        <v>3508</v>
      </c>
      <c r="X6" s="27">
        <v>1769</v>
      </c>
      <c r="Y6" s="27">
        <v>1045</v>
      </c>
      <c r="Z6" s="27">
        <v>104</v>
      </c>
      <c r="AA6" s="28">
        <v>590</v>
      </c>
      <c r="AB6" s="10">
        <v>3501</v>
      </c>
      <c r="AC6" s="10">
        <v>1958</v>
      </c>
      <c r="AD6" s="10">
        <v>831</v>
      </c>
      <c r="AE6" s="10">
        <v>133</v>
      </c>
      <c r="AF6" s="10">
        <v>579</v>
      </c>
      <c r="AG6" s="56" t="s">
        <v>32</v>
      </c>
      <c r="AH6" s="63">
        <v>13295</v>
      </c>
      <c r="AI6" s="63">
        <v>10669</v>
      </c>
      <c r="AJ6" s="63">
        <v>1899</v>
      </c>
      <c r="AK6" s="63">
        <v>493</v>
      </c>
      <c r="AL6" s="63">
        <v>234</v>
      </c>
      <c r="AM6" s="64">
        <v>6394</v>
      </c>
      <c r="AN6" s="65">
        <v>5117</v>
      </c>
      <c r="AO6" s="65">
        <v>931</v>
      </c>
      <c r="AP6" s="65">
        <v>238</v>
      </c>
      <c r="AQ6" s="66">
        <v>109</v>
      </c>
      <c r="AR6" s="63">
        <v>6902</v>
      </c>
      <c r="AS6" s="63">
        <v>5553</v>
      </c>
      <c r="AT6" s="63">
        <v>968</v>
      </c>
      <c r="AU6" s="63">
        <v>255</v>
      </c>
      <c r="AV6" s="63">
        <v>126</v>
      </c>
      <c r="AW6" s="3" t="s">
        <v>32</v>
      </c>
      <c r="AX6" s="3">
        <v>3966</v>
      </c>
      <c r="AY6" s="3">
        <v>2373</v>
      </c>
      <c r="AZ6" s="3">
        <v>1022</v>
      </c>
      <c r="BA6" s="3">
        <v>431</v>
      </c>
      <c r="BB6" s="3">
        <v>141</v>
      </c>
      <c r="BC6" s="100">
        <v>1843</v>
      </c>
      <c r="BD6" s="101">
        <v>1145</v>
      </c>
      <c r="BE6" s="101">
        <v>448</v>
      </c>
      <c r="BF6" s="101">
        <v>185</v>
      </c>
      <c r="BG6" s="102">
        <v>66</v>
      </c>
      <c r="BH6" s="3">
        <v>2123</v>
      </c>
      <c r="BI6" s="3">
        <v>1228</v>
      </c>
      <c r="BJ6" s="3">
        <v>574</v>
      </c>
      <c r="BK6" s="3">
        <v>246</v>
      </c>
      <c r="BL6" s="3">
        <v>75</v>
      </c>
      <c r="BM6" s="4" t="s">
        <v>32</v>
      </c>
      <c r="BN6" s="73">
        <v>23130</v>
      </c>
      <c r="BO6" s="73">
        <v>11073</v>
      </c>
      <c r="BP6" s="73">
        <v>6447</v>
      </c>
      <c r="BQ6" s="73">
        <v>3190</v>
      </c>
      <c r="BR6" s="73">
        <v>2419</v>
      </c>
      <c r="BS6" s="74">
        <v>10493</v>
      </c>
      <c r="BT6" s="75">
        <v>4762</v>
      </c>
      <c r="BU6" s="75">
        <v>2991</v>
      </c>
      <c r="BV6" s="75">
        <v>1595</v>
      </c>
      <c r="BW6" s="76">
        <v>1146</v>
      </c>
      <c r="BX6" s="73">
        <v>12636</v>
      </c>
      <c r="BY6" s="73">
        <v>6312</v>
      </c>
      <c r="BZ6" s="73">
        <v>3456</v>
      </c>
      <c r="CA6" s="73">
        <v>1595</v>
      </c>
      <c r="CB6" s="73">
        <v>1273</v>
      </c>
    </row>
    <row r="7" spans="1:80" x14ac:dyDescent="0.2">
      <c r="A7" s="4" t="s">
        <v>177</v>
      </c>
      <c r="B7" s="10">
        <f t="shared" si="15"/>
        <v>2471</v>
      </c>
      <c r="C7" s="10">
        <f t="shared" si="16"/>
        <v>1437</v>
      </c>
      <c r="D7" s="10">
        <f t="shared" si="17"/>
        <v>547</v>
      </c>
      <c r="E7" s="10">
        <f t="shared" si="18"/>
        <v>359</v>
      </c>
      <c r="F7" s="10">
        <f t="shared" si="19"/>
        <v>127</v>
      </c>
      <c r="G7" s="10">
        <f t="shared" si="20"/>
        <v>1317</v>
      </c>
      <c r="H7" s="10">
        <f t="shared" si="21"/>
        <v>761</v>
      </c>
      <c r="I7" s="10">
        <f t="shared" si="22"/>
        <v>301</v>
      </c>
      <c r="J7" s="10">
        <f t="shared" si="23"/>
        <v>198</v>
      </c>
      <c r="K7" s="10">
        <f t="shared" si="24"/>
        <v>58</v>
      </c>
      <c r="L7" s="10">
        <f t="shared" si="25"/>
        <v>1152</v>
      </c>
      <c r="M7" s="10">
        <f t="shared" si="26"/>
        <v>677</v>
      </c>
      <c r="N7" s="10">
        <f t="shared" si="27"/>
        <v>246</v>
      </c>
      <c r="O7" s="10">
        <f t="shared" si="28"/>
        <v>160</v>
      </c>
      <c r="P7" s="10">
        <f t="shared" si="29"/>
        <v>69</v>
      </c>
      <c r="Q7" s="4" t="s">
        <v>177</v>
      </c>
      <c r="R7" s="10">
        <v>939</v>
      </c>
      <c r="S7" s="10">
        <v>477</v>
      </c>
      <c r="T7" s="10">
        <v>317</v>
      </c>
      <c r="U7" s="10">
        <v>18</v>
      </c>
      <c r="V7" s="10">
        <v>127</v>
      </c>
      <c r="W7" s="26">
        <v>449</v>
      </c>
      <c r="X7" s="27">
        <v>236</v>
      </c>
      <c r="Y7" s="27">
        <v>144</v>
      </c>
      <c r="Z7" s="27">
        <v>11</v>
      </c>
      <c r="AA7" s="28">
        <v>58</v>
      </c>
      <c r="AB7" s="10">
        <v>490</v>
      </c>
      <c r="AC7" s="10">
        <v>241</v>
      </c>
      <c r="AD7" s="10">
        <v>173</v>
      </c>
      <c r="AE7" s="10">
        <v>7</v>
      </c>
      <c r="AF7" s="10">
        <v>69</v>
      </c>
      <c r="AG7" s="56" t="s">
        <v>177</v>
      </c>
      <c r="AH7" s="63">
        <v>293</v>
      </c>
      <c r="AI7" s="63">
        <v>273</v>
      </c>
      <c r="AJ7" s="63">
        <v>13</v>
      </c>
      <c r="AK7" s="63">
        <v>7</v>
      </c>
      <c r="AL7" s="63">
        <v>0</v>
      </c>
      <c r="AM7" s="64">
        <v>146</v>
      </c>
      <c r="AN7" s="65">
        <v>130</v>
      </c>
      <c r="AO7" s="65">
        <v>13</v>
      </c>
      <c r="AP7" s="65">
        <v>3</v>
      </c>
      <c r="AQ7" s="66">
        <v>0</v>
      </c>
      <c r="AR7" s="63">
        <v>146</v>
      </c>
      <c r="AS7" s="63">
        <v>143</v>
      </c>
      <c r="AT7" s="63">
        <v>0</v>
      </c>
      <c r="AU7" s="63">
        <v>3</v>
      </c>
      <c r="AV7" s="63">
        <v>0</v>
      </c>
      <c r="AW7" s="3" t="s">
        <v>177</v>
      </c>
      <c r="AX7" s="3">
        <v>320</v>
      </c>
      <c r="AY7" s="3">
        <v>283</v>
      </c>
      <c r="AZ7" s="3">
        <v>34</v>
      </c>
      <c r="BA7" s="3">
        <v>3</v>
      </c>
      <c r="BB7" s="3">
        <v>0</v>
      </c>
      <c r="BC7" s="100">
        <v>145</v>
      </c>
      <c r="BD7" s="101">
        <v>125</v>
      </c>
      <c r="BE7" s="101">
        <v>17</v>
      </c>
      <c r="BF7" s="101">
        <v>3</v>
      </c>
      <c r="BG7" s="102">
        <v>0</v>
      </c>
      <c r="BH7" s="3">
        <v>174</v>
      </c>
      <c r="BI7" s="3">
        <v>158</v>
      </c>
      <c r="BJ7" s="3">
        <v>17</v>
      </c>
      <c r="BK7" s="3">
        <v>0</v>
      </c>
      <c r="BL7" s="3">
        <v>0</v>
      </c>
      <c r="BM7" s="4" t="s">
        <v>177</v>
      </c>
      <c r="BN7" s="73">
        <v>919</v>
      </c>
      <c r="BO7" s="73">
        <v>404</v>
      </c>
      <c r="BP7" s="73">
        <v>183</v>
      </c>
      <c r="BQ7" s="73">
        <v>331</v>
      </c>
      <c r="BR7" s="73">
        <v>0</v>
      </c>
      <c r="BS7" s="74">
        <v>577</v>
      </c>
      <c r="BT7" s="75">
        <v>270</v>
      </c>
      <c r="BU7" s="75">
        <v>127</v>
      </c>
      <c r="BV7" s="75">
        <v>181</v>
      </c>
      <c r="BW7" s="76">
        <v>0</v>
      </c>
      <c r="BX7" s="73">
        <v>342</v>
      </c>
      <c r="BY7" s="73">
        <v>135</v>
      </c>
      <c r="BZ7" s="73">
        <v>56</v>
      </c>
      <c r="CA7" s="73">
        <v>150</v>
      </c>
      <c r="CB7" s="73">
        <v>0</v>
      </c>
    </row>
    <row r="8" spans="1:80" x14ac:dyDescent="0.2">
      <c r="B8" s="7" t="s">
        <v>1</v>
      </c>
      <c r="C8" s="7" t="s">
        <v>4</v>
      </c>
      <c r="D8" s="7" t="s">
        <v>504</v>
      </c>
      <c r="E8" s="7" t="s">
        <v>6</v>
      </c>
      <c r="F8" s="7" t="s">
        <v>505</v>
      </c>
      <c r="G8" s="10"/>
      <c r="H8" s="10"/>
      <c r="I8" s="10"/>
      <c r="J8" s="10"/>
      <c r="K8" s="10"/>
      <c r="L8" s="10"/>
      <c r="M8" s="10"/>
      <c r="N8" s="10"/>
      <c r="O8" s="10"/>
      <c r="P8" s="10"/>
      <c r="R8" s="10"/>
      <c r="S8" s="10"/>
      <c r="T8" s="10"/>
      <c r="U8" s="10"/>
      <c r="V8" s="10"/>
      <c r="W8" s="26"/>
      <c r="X8" s="27"/>
      <c r="Y8" s="27"/>
      <c r="Z8" s="27"/>
      <c r="AA8" s="28"/>
      <c r="AB8" s="10"/>
      <c r="AC8" s="10"/>
      <c r="AD8" s="10"/>
      <c r="AE8" s="10"/>
      <c r="AF8" s="10"/>
      <c r="AG8" s="56"/>
      <c r="AH8" s="63"/>
      <c r="AI8" s="63"/>
      <c r="AJ8" s="63"/>
      <c r="AK8" s="63"/>
      <c r="AL8" s="63"/>
      <c r="AM8" s="64"/>
      <c r="AN8" s="65"/>
      <c r="AO8" s="65"/>
      <c r="AP8" s="65"/>
      <c r="AQ8" s="66"/>
      <c r="AR8" s="63"/>
      <c r="AS8" s="63"/>
      <c r="AT8" s="63"/>
      <c r="AU8" s="63"/>
      <c r="AV8" s="63"/>
      <c r="AW8" s="3"/>
      <c r="AX8" s="3"/>
      <c r="AY8" s="3"/>
      <c r="AZ8" s="3"/>
      <c r="BA8" s="3"/>
      <c r="BB8" s="3"/>
      <c r="BC8" s="100"/>
      <c r="BD8" s="101"/>
      <c r="BE8" s="101"/>
      <c r="BF8" s="101"/>
      <c r="BG8" s="102"/>
      <c r="BH8" s="3"/>
      <c r="BI8" s="3"/>
      <c r="BJ8" s="3"/>
      <c r="BK8" s="3"/>
      <c r="BL8" s="3"/>
      <c r="BN8" s="73"/>
      <c r="BO8" s="73"/>
      <c r="BP8" s="73"/>
      <c r="BQ8" s="73"/>
      <c r="BR8" s="73"/>
      <c r="BS8" s="74"/>
      <c r="BT8" s="75"/>
      <c r="BU8" s="75"/>
      <c r="BV8" s="75"/>
      <c r="BW8" s="76"/>
      <c r="BX8" s="73"/>
      <c r="BY8" s="73"/>
      <c r="BZ8" s="73"/>
      <c r="CA8" s="73"/>
      <c r="CB8" s="73"/>
    </row>
    <row r="9" spans="1:80" x14ac:dyDescent="0.2">
      <c r="A9" s="4" t="s">
        <v>897</v>
      </c>
      <c r="B9" s="110">
        <f>B7*100/B5</f>
        <v>4.9548826950070186</v>
      </c>
      <c r="C9" s="110">
        <f t="shared" ref="C9:F9" si="30">C7*100/C5</f>
        <v>4.907619275297975</v>
      </c>
      <c r="D9" s="110">
        <f t="shared" si="30"/>
        <v>4.6395250212044106</v>
      </c>
      <c r="E9" s="110">
        <f t="shared" si="30"/>
        <v>7.6220806794055198</v>
      </c>
      <c r="F9" s="110">
        <f t="shared" si="30"/>
        <v>3.1051344743276283</v>
      </c>
      <c r="G9" s="26"/>
      <c r="H9" s="27"/>
      <c r="I9" s="27"/>
      <c r="J9" s="27"/>
      <c r="K9" s="28"/>
      <c r="L9" s="10"/>
      <c r="M9" s="10"/>
      <c r="N9" s="10"/>
      <c r="O9" s="10"/>
      <c r="P9" s="10"/>
      <c r="R9" s="10"/>
      <c r="S9" s="10"/>
      <c r="T9" s="10"/>
      <c r="U9" s="10"/>
      <c r="V9" s="10"/>
      <c r="W9" s="26"/>
      <c r="X9" s="27"/>
      <c r="Y9" s="27"/>
      <c r="Z9" s="27"/>
      <c r="AA9" s="28"/>
      <c r="AB9" s="10"/>
      <c r="AC9" s="10"/>
      <c r="AD9" s="10"/>
      <c r="AE9" s="10"/>
      <c r="AF9" s="10"/>
      <c r="AG9" s="56"/>
      <c r="AH9" s="63"/>
      <c r="AI9" s="63"/>
      <c r="AJ9" s="63"/>
      <c r="AK9" s="63"/>
      <c r="AL9" s="63"/>
      <c r="AM9" s="64"/>
      <c r="AN9" s="65"/>
      <c r="AO9" s="65"/>
      <c r="AP9" s="65"/>
      <c r="AQ9" s="66"/>
      <c r="AR9" s="63"/>
      <c r="AS9" s="63"/>
      <c r="AT9" s="63"/>
      <c r="AU9" s="63"/>
      <c r="AV9" s="63"/>
      <c r="AW9" s="3"/>
      <c r="AX9" s="3"/>
      <c r="AY9" s="3"/>
      <c r="AZ9" s="3"/>
      <c r="BA9" s="3"/>
      <c r="BB9" s="3"/>
      <c r="BC9" s="100"/>
      <c r="BD9" s="101"/>
      <c r="BE9" s="101"/>
      <c r="BF9" s="101"/>
      <c r="BG9" s="102"/>
      <c r="BH9" s="3"/>
      <c r="BI9" s="3"/>
      <c r="BJ9" s="3"/>
      <c r="BK9" s="3"/>
      <c r="BL9" s="3"/>
      <c r="BN9" s="73"/>
      <c r="BO9" s="73"/>
      <c r="BP9" s="73"/>
      <c r="BQ9" s="73"/>
      <c r="BR9" s="73"/>
      <c r="BS9" s="74"/>
      <c r="BT9" s="75"/>
      <c r="BU9" s="75"/>
      <c r="BV9" s="75"/>
      <c r="BW9" s="76"/>
      <c r="BX9" s="73"/>
      <c r="BY9" s="73"/>
      <c r="BZ9" s="73"/>
      <c r="CA9" s="73"/>
      <c r="CB9" s="73"/>
    </row>
    <row r="10" spans="1:80" x14ac:dyDescent="0.2">
      <c r="A10" s="15" t="s">
        <v>179</v>
      </c>
      <c r="B10" s="10"/>
      <c r="C10" s="10"/>
      <c r="D10" s="10"/>
      <c r="E10" s="10"/>
      <c r="F10" s="10"/>
      <c r="G10" s="26"/>
      <c r="H10" s="27"/>
      <c r="I10" s="27"/>
      <c r="J10" s="27"/>
      <c r="K10" s="28"/>
      <c r="L10" s="10"/>
      <c r="M10" s="10"/>
      <c r="N10" s="10"/>
      <c r="O10" s="10"/>
      <c r="P10" s="10"/>
      <c r="Q10" s="15" t="s">
        <v>179</v>
      </c>
      <c r="R10" s="10"/>
      <c r="S10" s="10"/>
      <c r="T10" s="10"/>
      <c r="U10" s="10"/>
      <c r="V10" s="10"/>
      <c r="W10" s="26"/>
      <c r="X10" s="27"/>
      <c r="Y10" s="27"/>
      <c r="Z10" s="27"/>
      <c r="AA10" s="28"/>
      <c r="AB10" s="10"/>
      <c r="AC10" s="10"/>
      <c r="AD10" s="10"/>
      <c r="AE10" s="10"/>
      <c r="AF10" s="10"/>
      <c r="AG10" s="60" t="s">
        <v>699</v>
      </c>
      <c r="AH10" s="63"/>
      <c r="AI10" s="63"/>
      <c r="AJ10" s="63"/>
      <c r="AK10" s="63"/>
      <c r="AL10" s="63"/>
      <c r="AM10" s="64"/>
      <c r="AN10" s="65"/>
      <c r="AO10" s="65"/>
      <c r="AP10" s="65"/>
      <c r="AQ10" s="66"/>
      <c r="AR10" s="63"/>
      <c r="AS10" s="63"/>
      <c r="AT10" s="63"/>
      <c r="AU10" s="63"/>
      <c r="AV10" s="63"/>
      <c r="AW10" s="98" t="s">
        <v>699</v>
      </c>
      <c r="AX10" s="3"/>
      <c r="AY10" s="3"/>
      <c r="AZ10" s="3"/>
      <c r="BA10" s="3"/>
      <c r="BB10" s="3"/>
      <c r="BC10" s="100"/>
      <c r="BD10" s="101"/>
      <c r="BE10" s="101"/>
      <c r="BF10" s="101"/>
      <c r="BG10" s="102"/>
      <c r="BH10" s="3"/>
      <c r="BI10" s="3"/>
      <c r="BJ10" s="3"/>
      <c r="BK10" s="3"/>
      <c r="BL10" s="3"/>
      <c r="BM10" s="15" t="s">
        <v>179</v>
      </c>
      <c r="BN10" s="73"/>
      <c r="BO10" s="73"/>
      <c r="BP10" s="73"/>
      <c r="BQ10" s="73"/>
      <c r="BR10" s="73"/>
      <c r="BS10" s="74"/>
      <c r="BT10" s="75"/>
      <c r="BU10" s="75"/>
      <c r="BV10" s="75"/>
      <c r="BW10" s="76"/>
      <c r="BX10" s="73"/>
      <c r="BY10" s="73"/>
      <c r="BZ10" s="73"/>
      <c r="CA10" s="73"/>
      <c r="CB10" s="73"/>
    </row>
    <row r="11" spans="1:80" x14ac:dyDescent="0.2">
      <c r="A11" s="4" t="s">
        <v>1</v>
      </c>
      <c r="B11" s="10">
        <f t="shared" ref="B11" si="31">R11+AH11+AX11+BN11</f>
        <v>49870</v>
      </c>
      <c r="C11" s="10">
        <f t="shared" ref="C11" si="32">S11+AI11+AY11+BO11</f>
        <v>29281</v>
      </c>
      <c r="D11" s="10">
        <f t="shared" ref="D11" si="33">T11+AJ11+AZ11+BP11</f>
        <v>11790</v>
      </c>
      <c r="E11" s="10">
        <f t="shared" ref="E11" si="34">U11+AK11+BA11+BQ11</f>
        <v>4710</v>
      </c>
      <c r="F11" s="10">
        <f t="shared" ref="F11" si="35">V11+AL11+BB11+BR11</f>
        <v>4090</v>
      </c>
      <c r="G11" s="10">
        <f t="shared" ref="G11" si="36">W11+AM11+BC11+BS11</f>
        <v>23556</v>
      </c>
      <c r="H11" s="10">
        <f t="shared" ref="H11" si="37">X11+AN11+BD11+BT11</f>
        <v>13553</v>
      </c>
      <c r="I11" s="10">
        <f t="shared" ref="I11" si="38">Y11+AO11+BE11+BU11</f>
        <v>5714</v>
      </c>
      <c r="J11" s="10">
        <f t="shared" ref="J11" si="39">Z11+AP11+BF11+BV11</f>
        <v>2320</v>
      </c>
      <c r="K11" s="10">
        <f t="shared" ref="K11" si="40">AA11+AQ11+BG11+BW11</f>
        <v>1969</v>
      </c>
      <c r="L11" s="10">
        <f t="shared" ref="L11" si="41">AB11+AR11+BH11+BX11</f>
        <v>26315</v>
      </c>
      <c r="M11" s="10">
        <f t="shared" ref="M11" si="42">AC11+AS11+BI11+BY11</f>
        <v>15727</v>
      </c>
      <c r="N11" s="10">
        <f t="shared" ref="N11" si="43">AD11+AT11+BJ11+BZ11</f>
        <v>6075</v>
      </c>
      <c r="O11" s="10">
        <f t="shared" ref="O11" si="44">AE11+AU11+BK11+CA11</f>
        <v>2390</v>
      </c>
      <c r="P11" s="10">
        <f t="shared" ref="P11" si="45">AF11+AV11+BL11+CB11</f>
        <v>2122</v>
      </c>
      <c r="Q11" s="4" t="s">
        <v>1</v>
      </c>
      <c r="R11" s="10">
        <v>7948</v>
      </c>
      <c r="S11" s="10">
        <v>4204</v>
      </c>
      <c r="T11" s="10">
        <v>2193</v>
      </c>
      <c r="U11" s="10">
        <v>255</v>
      </c>
      <c r="V11" s="10">
        <v>1296</v>
      </c>
      <c r="W11" s="26">
        <v>3957</v>
      </c>
      <c r="X11" s="27">
        <v>2005</v>
      </c>
      <c r="Y11" s="27">
        <v>1189</v>
      </c>
      <c r="Z11" s="27">
        <v>115</v>
      </c>
      <c r="AA11" s="28">
        <v>648</v>
      </c>
      <c r="AB11" s="10">
        <v>3991</v>
      </c>
      <c r="AC11" s="10">
        <v>2199</v>
      </c>
      <c r="AD11" s="10">
        <v>1004</v>
      </c>
      <c r="AE11" s="10">
        <v>140</v>
      </c>
      <c r="AF11" s="10">
        <v>648</v>
      </c>
      <c r="AG11" s="56" t="s">
        <v>1</v>
      </c>
      <c r="AH11" s="63">
        <v>13588</v>
      </c>
      <c r="AI11" s="63">
        <v>10943</v>
      </c>
      <c r="AJ11" s="63">
        <v>1912</v>
      </c>
      <c r="AK11" s="63">
        <v>499</v>
      </c>
      <c r="AL11" s="63">
        <v>234</v>
      </c>
      <c r="AM11" s="64">
        <v>6540</v>
      </c>
      <c r="AN11" s="65">
        <v>5247</v>
      </c>
      <c r="AO11" s="65">
        <v>943</v>
      </c>
      <c r="AP11" s="65">
        <v>241</v>
      </c>
      <c r="AQ11" s="66">
        <v>109</v>
      </c>
      <c r="AR11" s="63">
        <v>7048</v>
      </c>
      <c r="AS11" s="63">
        <v>5696</v>
      </c>
      <c r="AT11" s="63">
        <v>968</v>
      </c>
      <c r="AU11" s="63">
        <v>258</v>
      </c>
      <c r="AV11" s="63">
        <v>126</v>
      </c>
      <c r="AW11" s="3" t="s">
        <v>1</v>
      </c>
      <c r="AX11" s="3">
        <v>4286</v>
      </c>
      <c r="AY11" s="3">
        <v>2656</v>
      </c>
      <c r="AZ11" s="3">
        <v>1055</v>
      </c>
      <c r="BA11" s="3">
        <v>434</v>
      </c>
      <c r="BB11" s="3">
        <v>141</v>
      </c>
      <c r="BC11" s="100">
        <v>1988</v>
      </c>
      <c r="BD11" s="101">
        <v>1270</v>
      </c>
      <c r="BE11" s="101">
        <v>464</v>
      </c>
      <c r="BF11" s="101">
        <v>188</v>
      </c>
      <c r="BG11" s="102">
        <v>66</v>
      </c>
      <c r="BH11" s="3">
        <v>2298</v>
      </c>
      <c r="BI11" s="3">
        <v>1386</v>
      </c>
      <c r="BJ11" s="3">
        <v>591</v>
      </c>
      <c r="BK11" s="3">
        <v>246</v>
      </c>
      <c r="BL11" s="3">
        <v>75</v>
      </c>
      <c r="BM11" s="4" t="s">
        <v>1</v>
      </c>
      <c r="BN11" s="73">
        <v>24048</v>
      </c>
      <c r="BO11" s="73">
        <v>11478</v>
      </c>
      <c r="BP11" s="73">
        <v>6630</v>
      </c>
      <c r="BQ11" s="73">
        <v>3522</v>
      </c>
      <c r="BR11" s="73">
        <v>2419</v>
      </c>
      <c r="BS11" s="74">
        <v>11071</v>
      </c>
      <c r="BT11" s="75">
        <v>5031</v>
      </c>
      <c r="BU11" s="75">
        <v>3118</v>
      </c>
      <c r="BV11" s="75">
        <v>1776</v>
      </c>
      <c r="BW11" s="76">
        <v>1146</v>
      </c>
      <c r="BX11" s="73">
        <v>12978</v>
      </c>
      <c r="BY11" s="73">
        <v>6446</v>
      </c>
      <c r="BZ11" s="73">
        <v>3512</v>
      </c>
      <c r="CA11" s="73">
        <v>1746</v>
      </c>
      <c r="CB11" s="73">
        <v>1273</v>
      </c>
    </row>
    <row r="12" spans="1:80" x14ac:dyDescent="0.2">
      <c r="A12" s="4" t="s">
        <v>180</v>
      </c>
      <c r="B12" s="10">
        <f t="shared" ref="B12:B14" si="46">R12+AH12+AX12+BN12</f>
        <v>684</v>
      </c>
      <c r="C12" s="10">
        <f t="shared" ref="C12:C14" si="47">S12+AI12+AY12+BO12</f>
        <v>395</v>
      </c>
      <c r="D12" s="10">
        <f t="shared" ref="D12:D14" si="48">T12+AJ12+AZ12+BP12</f>
        <v>122</v>
      </c>
      <c r="E12" s="10">
        <f t="shared" ref="E12:E14" si="49">U12+AK12+BA12+BQ12</f>
        <v>92</v>
      </c>
      <c r="F12" s="10">
        <f t="shared" ref="F12:F14" si="50">V12+AL12+BB12+BR12</f>
        <v>75</v>
      </c>
      <c r="G12" s="10">
        <f t="shared" ref="G12:G14" si="51">W12+AM12+BC12+BS12</f>
        <v>329</v>
      </c>
      <c r="H12" s="10">
        <f t="shared" ref="H12:H14" si="52">X12+AN12+BD12+BT12</f>
        <v>212</v>
      </c>
      <c r="I12" s="10">
        <f t="shared" ref="I12:I14" si="53">Y12+AO12+BE12+BU12</f>
        <v>53</v>
      </c>
      <c r="J12" s="10">
        <f t="shared" ref="J12:J14" si="54">Z12+AP12+BF12+BV12</f>
        <v>30</v>
      </c>
      <c r="K12" s="10">
        <f t="shared" ref="K12:K14" si="55">AA12+AQ12+BG12+BW12</f>
        <v>35</v>
      </c>
      <c r="L12" s="10">
        <f t="shared" ref="L12:L14" si="56">AB12+AR12+BH12+BX12</f>
        <v>354</v>
      </c>
      <c r="M12" s="10">
        <f t="shared" ref="M12:M14" si="57">AC12+AS12+BI12+BY12</f>
        <v>183</v>
      </c>
      <c r="N12" s="10">
        <f t="shared" ref="N12:N14" si="58">AD12+AT12+BJ12+BZ12</f>
        <v>69</v>
      </c>
      <c r="O12" s="10">
        <f t="shared" ref="O12:O14" si="59">AE12+AU12+BK12+CA12</f>
        <v>62</v>
      </c>
      <c r="P12" s="10">
        <f t="shared" ref="P12:P14" si="60">AF12+AV12+BL12+CB12</f>
        <v>41</v>
      </c>
      <c r="Q12" s="4" t="s">
        <v>180</v>
      </c>
      <c r="R12" s="10">
        <v>389</v>
      </c>
      <c r="S12" s="10">
        <v>208</v>
      </c>
      <c r="T12" s="10">
        <v>104</v>
      </c>
      <c r="U12" s="10">
        <v>2</v>
      </c>
      <c r="V12" s="10">
        <v>75</v>
      </c>
      <c r="W12" s="26">
        <v>173</v>
      </c>
      <c r="X12" s="27">
        <v>104</v>
      </c>
      <c r="Y12" s="27">
        <v>35</v>
      </c>
      <c r="Z12" s="27">
        <v>0</v>
      </c>
      <c r="AA12" s="28">
        <v>35</v>
      </c>
      <c r="AB12" s="10">
        <v>215</v>
      </c>
      <c r="AC12" s="10">
        <v>104</v>
      </c>
      <c r="AD12" s="10">
        <v>69</v>
      </c>
      <c r="AE12" s="10">
        <v>2</v>
      </c>
      <c r="AF12" s="10">
        <v>41</v>
      </c>
      <c r="AG12" s="56" t="s">
        <v>180</v>
      </c>
      <c r="AH12" s="63">
        <v>37</v>
      </c>
      <c r="AI12" s="63">
        <v>33</v>
      </c>
      <c r="AJ12" s="63">
        <v>4</v>
      </c>
      <c r="AK12" s="63">
        <v>0</v>
      </c>
      <c r="AL12" s="63">
        <v>0</v>
      </c>
      <c r="AM12" s="64">
        <v>17</v>
      </c>
      <c r="AN12" s="65">
        <v>13</v>
      </c>
      <c r="AO12" s="65">
        <v>4</v>
      </c>
      <c r="AP12" s="65">
        <v>0</v>
      </c>
      <c r="AQ12" s="66">
        <v>0</v>
      </c>
      <c r="AR12" s="63">
        <v>20</v>
      </c>
      <c r="AS12" s="63">
        <v>20</v>
      </c>
      <c r="AT12" s="63">
        <v>0</v>
      </c>
      <c r="AU12" s="63">
        <v>0</v>
      </c>
      <c r="AV12" s="63">
        <v>0</v>
      </c>
      <c r="AW12" s="3" t="s">
        <v>180</v>
      </c>
      <c r="AX12" s="3">
        <v>19</v>
      </c>
      <c r="AY12" s="3">
        <v>19</v>
      </c>
      <c r="AZ12" s="3">
        <v>0</v>
      </c>
      <c r="BA12" s="3">
        <v>0</v>
      </c>
      <c r="BB12" s="3">
        <v>0</v>
      </c>
      <c r="BC12" s="100">
        <v>5</v>
      </c>
      <c r="BD12" s="101">
        <v>5</v>
      </c>
      <c r="BE12" s="101">
        <v>0</v>
      </c>
      <c r="BF12" s="101">
        <v>0</v>
      </c>
      <c r="BG12" s="102">
        <v>0</v>
      </c>
      <c r="BH12" s="3">
        <v>14</v>
      </c>
      <c r="BI12" s="3">
        <v>14</v>
      </c>
      <c r="BJ12" s="3">
        <v>0</v>
      </c>
      <c r="BK12" s="3">
        <v>0</v>
      </c>
      <c r="BL12" s="3">
        <v>0</v>
      </c>
      <c r="BM12" s="4" t="s">
        <v>180</v>
      </c>
      <c r="BN12" s="73">
        <v>239</v>
      </c>
      <c r="BO12" s="73">
        <v>135</v>
      </c>
      <c r="BP12" s="73">
        <v>14</v>
      </c>
      <c r="BQ12" s="73">
        <v>90</v>
      </c>
      <c r="BR12" s="73">
        <v>0</v>
      </c>
      <c r="BS12" s="74">
        <v>134</v>
      </c>
      <c r="BT12" s="75">
        <v>90</v>
      </c>
      <c r="BU12" s="75">
        <v>14</v>
      </c>
      <c r="BV12" s="75">
        <v>30</v>
      </c>
      <c r="BW12" s="76">
        <v>0</v>
      </c>
      <c r="BX12" s="73">
        <v>105</v>
      </c>
      <c r="BY12" s="73">
        <v>45</v>
      </c>
      <c r="BZ12" s="73">
        <v>0</v>
      </c>
      <c r="CA12" s="73">
        <v>60</v>
      </c>
      <c r="CB12" s="73">
        <v>0</v>
      </c>
    </row>
    <row r="13" spans="1:80" x14ac:dyDescent="0.2">
      <c r="A13" s="4" t="s">
        <v>181</v>
      </c>
      <c r="B13" s="10">
        <f t="shared" si="46"/>
        <v>1788</v>
      </c>
      <c r="C13" s="10">
        <f t="shared" si="47"/>
        <v>1044</v>
      </c>
      <c r="D13" s="10">
        <f t="shared" si="48"/>
        <v>425</v>
      </c>
      <c r="E13" s="10">
        <f t="shared" si="49"/>
        <v>267</v>
      </c>
      <c r="F13" s="10">
        <f t="shared" si="50"/>
        <v>52</v>
      </c>
      <c r="G13" s="10">
        <f t="shared" si="51"/>
        <v>988</v>
      </c>
      <c r="H13" s="10">
        <f t="shared" si="52"/>
        <v>549</v>
      </c>
      <c r="I13" s="10">
        <f t="shared" si="53"/>
        <v>248</v>
      </c>
      <c r="J13" s="10">
        <f t="shared" si="54"/>
        <v>167</v>
      </c>
      <c r="K13" s="10">
        <f t="shared" si="55"/>
        <v>23</v>
      </c>
      <c r="L13" s="10">
        <f t="shared" si="56"/>
        <v>800</v>
      </c>
      <c r="M13" s="10">
        <f t="shared" si="57"/>
        <v>495</v>
      </c>
      <c r="N13" s="10">
        <f t="shared" si="58"/>
        <v>177</v>
      </c>
      <c r="O13" s="10">
        <f t="shared" si="59"/>
        <v>98</v>
      </c>
      <c r="P13" s="10">
        <f t="shared" si="60"/>
        <v>29</v>
      </c>
      <c r="Q13" s="4" t="s">
        <v>181</v>
      </c>
      <c r="R13" s="10">
        <v>551</v>
      </c>
      <c r="S13" s="10">
        <v>269</v>
      </c>
      <c r="T13" s="10">
        <v>214</v>
      </c>
      <c r="U13" s="10">
        <v>16</v>
      </c>
      <c r="V13" s="10">
        <v>52</v>
      </c>
      <c r="W13" s="26">
        <v>276</v>
      </c>
      <c r="X13" s="27">
        <v>132</v>
      </c>
      <c r="Y13" s="27">
        <v>110</v>
      </c>
      <c r="Z13" s="27">
        <v>11</v>
      </c>
      <c r="AA13" s="28">
        <v>23</v>
      </c>
      <c r="AB13" s="10">
        <v>275</v>
      </c>
      <c r="AC13" s="10">
        <v>137</v>
      </c>
      <c r="AD13" s="10">
        <v>104</v>
      </c>
      <c r="AE13" s="10">
        <v>5</v>
      </c>
      <c r="AF13" s="10">
        <v>29</v>
      </c>
      <c r="AG13" s="56" t="s">
        <v>181</v>
      </c>
      <c r="AH13" s="63">
        <v>256</v>
      </c>
      <c r="AI13" s="63">
        <v>241</v>
      </c>
      <c r="AJ13" s="63">
        <v>8</v>
      </c>
      <c r="AK13" s="63">
        <v>7</v>
      </c>
      <c r="AL13" s="63">
        <v>0</v>
      </c>
      <c r="AM13" s="64">
        <v>129</v>
      </c>
      <c r="AN13" s="65">
        <v>117</v>
      </c>
      <c r="AO13" s="65">
        <v>8</v>
      </c>
      <c r="AP13" s="65">
        <v>3</v>
      </c>
      <c r="AQ13" s="66">
        <v>0</v>
      </c>
      <c r="AR13" s="63">
        <v>127</v>
      </c>
      <c r="AS13" s="63">
        <v>124</v>
      </c>
      <c r="AT13" s="63">
        <v>0</v>
      </c>
      <c r="AU13" s="63">
        <v>3</v>
      </c>
      <c r="AV13" s="63">
        <v>0</v>
      </c>
      <c r="AW13" s="3" t="s">
        <v>181</v>
      </c>
      <c r="AX13" s="3">
        <v>301</v>
      </c>
      <c r="AY13" s="3">
        <v>264</v>
      </c>
      <c r="AZ13" s="3">
        <v>34</v>
      </c>
      <c r="BA13" s="3">
        <v>3</v>
      </c>
      <c r="BB13" s="3">
        <v>0</v>
      </c>
      <c r="BC13" s="100">
        <v>140</v>
      </c>
      <c r="BD13" s="101">
        <v>120</v>
      </c>
      <c r="BE13" s="101">
        <v>17</v>
      </c>
      <c r="BF13" s="101">
        <v>3</v>
      </c>
      <c r="BG13" s="102">
        <v>0</v>
      </c>
      <c r="BH13" s="3">
        <v>161</v>
      </c>
      <c r="BI13" s="3">
        <v>144</v>
      </c>
      <c r="BJ13" s="3">
        <v>17</v>
      </c>
      <c r="BK13" s="3">
        <v>0</v>
      </c>
      <c r="BL13" s="3">
        <v>0</v>
      </c>
      <c r="BM13" s="4" t="s">
        <v>181</v>
      </c>
      <c r="BN13" s="73">
        <v>680</v>
      </c>
      <c r="BO13" s="73">
        <v>270</v>
      </c>
      <c r="BP13" s="73">
        <v>169</v>
      </c>
      <c r="BQ13" s="73">
        <v>241</v>
      </c>
      <c r="BR13" s="73">
        <v>0</v>
      </c>
      <c r="BS13" s="74">
        <v>443</v>
      </c>
      <c r="BT13" s="75">
        <v>180</v>
      </c>
      <c r="BU13" s="75">
        <v>113</v>
      </c>
      <c r="BV13" s="75">
        <v>150</v>
      </c>
      <c r="BW13" s="76">
        <v>0</v>
      </c>
      <c r="BX13" s="73">
        <v>237</v>
      </c>
      <c r="BY13" s="73">
        <v>90</v>
      </c>
      <c r="BZ13" s="73">
        <v>56</v>
      </c>
      <c r="CA13" s="73">
        <v>90</v>
      </c>
      <c r="CB13" s="73">
        <v>0</v>
      </c>
    </row>
    <row r="14" spans="1:80" x14ac:dyDescent="0.2">
      <c r="A14" s="4" t="s">
        <v>178</v>
      </c>
      <c r="B14" s="10">
        <f t="shared" si="46"/>
        <v>47399</v>
      </c>
      <c r="C14" s="10">
        <f t="shared" si="47"/>
        <v>27842</v>
      </c>
      <c r="D14" s="10">
        <f t="shared" si="48"/>
        <v>11244</v>
      </c>
      <c r="E14" s="10">
        <f t="shared" si="49"/>
        <v>4352</v>
      </c>
      <c r="F14" s="10">
        <f t="shared" si="50"/>
        <v>3963</v>
      </c>
      <c r="G14" s="10">
        <f t="shared" si="51"/>
        <v>22239</v>
      </c>
      <c r="H14" s="10">
        <f t="shared" si="52"/>
        <v>12792</v>
      </c>
      <c r="I14" s="10">
        <f t="shared" si="53"/>
        <v>5415</v>
      </c>
      <c r="J14" s="10">
        <f t="shared" si="54"/>
        <v>2123</v>
      </c>
      <c r="K14" s="10">
        <f t="shared" si="55"/>
        <v>1911</v>
      </c>
      <c r="L14" s="10">
        <f t="shared" si="56"/>
        <v>25162</v>
      </c>
      <c r="M14" s="10">
        <f t="shared" si="57"/>
        <v>15050</v>
      </c>
      <c r="N14" s="10">
        <f t="shared" si="58"/>
        <v>5829</v>
      </c>
      <c r="O14" s="10">
        <f t="shared" si="59"/>
        <v>2230</v>
      </c>
      <c r="P14" s="10">
        <f t="shared" si="60"/>
        <v>2053</v>
      </c>
      <c r="Q14" s="4" t="s">
        <v>178</v>
      </c>
      <c r="R14" s="10">
        <v>7009</v>
      </c>
      <c r="S14" s="10">
        <v>3727</v>
      </c>
      <c r="T14" s="10">
        <v>1876</v>
      </c>
      <c r="U14" s="10">
        <v>237</v>
      </c>
      <c r="V14" s="10">
        <v>1169</v>
      </c>
      <c r="W14" s="26">
        <v>3508</v>
      </c>
      <c r="X14" s="27">
        <v>1769</v>
      </c>
      <c r="Y14" s="27">
        <v>1045</v>
      </c>
      <c r="Z14" s="27">
        <v>104</v>
      </c>
      <c r="AA14" s="28">
        <v>590</v>
      </c>
      <c r="AB14" s="10">
        <v>3501</v>
      </c>
      <c r="AC14" s="10">
        <v>1958</v>
      </c>
      <c r="AD14" s="10">
        <v>831</v>
      </c>
      <c r="AE14" s="10">
        <v>133</v>
      </c>
      <c r="AF14" s="10">
        <v>579</v>
      </c>
      <c r="AG14" s="56" t="s">
        <v>178</v>
      </c>
      <c r="AH14" s="63">
        <v>13295</v>
      </c>
      <c r="AI14" s="63">
        <v>10669</v>
      </c>
      <c r="AJ14" s="63">
        <v>1899</v>
      </c>
      <c r="AK14" s="63">
        <v>493</v>
      </c>
      <c r="AL14" s="63">
        <v>234</v>
      </c>
      <c r="AM14" s="64">
        <v>6394</v>
      </c>
      <c r="AN14" s="65">
        <v>5117</v>
      </c>
      <c r="AO14" s="65">
        <v>931</v>
      </c>
      <c r="AP14" s="65">
        <v>238</v>
      </c>
      <c r="AQ14" s="66">
        <v>109</v>
      </c>
      <c r="AR14" s="63">
        <v>6902</v>
      </c>
      <c r="AS14" s="63">
        <v>5553</v>
      </c>
      <c r="AT14" s="63">
        <v>968</v>
      </c>
      <c r="AU14" s="63">
        <v>255</v>
      </c>
      <c r="AV14" s="63">
        <v>126</v>
      </c>
      <c r="AW14" s="3" t="s">
        <v>178</v>
      </c>
      <c r="AX14" s="3">
        <v>3966</v>
      </c>
      <c r="AY14" s="3">
        <v>2373</v>
      </c>
      <c r="AZ14" s="3">
        <v>1022</v>
      </c>
      <c r="BA14" s="3">
        <v>431</v>
      </c>
      <c r="BB14" s="3">
        <v>141</v>
      </c>
      <c r="BC14" s="100">
        <v>1843</v>
      </c>
      <c r="BD14" s="101">
        <v>1145</v>
      </c>
      <c r="BE14" s="101">
        <v>448</v>
      </c>
      <c r="BF14" s="101">
        <v>185</v>
      </c>
      <c r="BG14" s="102">
        <v>66</v>
      </c>
      <c r="BH14" s="3">
        <v>2123</v>
      </c>
      <c r="BI14" s="3">
        <v>1228</v>
      </c>
      <c r="BJ14" s="3">
        <v>574</v>
      </c>
      <c r="BK14" s="3">
        <v>246</v>
      </c>
      <c r="BL14" s="3">
        <v>75</v>
      </c>
      <c r="BM14" s="4" t="s">
        <v>178</v>
      </c>
      <c r="BN14" s="10">
        <f>BN11-BN12-BN13</f>
        <v>23129</v>
      </c>
      <c r="BO14" s="10">
        <f t="shared" ref="BO14:CB14" si="61">BO11-BO12-BO13</f>
        <v>11073</v>
      </c>
      <c r="BP14" s="10">
        <f t="shared" si="61"/>
        <v>6447</v>
      </c>
      <c r="BQ14" s="10">
        <f t="shared" si="61"/>
        <v>3191</v>
      </c>
      <c r="BR14" s="10">
        <f t="shared" si="61"/>
        <v>2419</v>
      </c>
      <c r="BS14" s="10">
        <f t="shared" si="61"/>
        <v>10494</v>
      </c>
      <c r="BT14" s="10">
        <f t="shared" si="61"/>
        <v>4761</v>
      </c>
      <c r="BU14" s="10">
        <f t="shared" si="61"/>
        <v>2991</v>
      </c>
      <c r="BV14" s="10">
        <f t="shared" si="61"/>
        <v>1596</v>
      </c>
      <c r="BW14" s="10">
        <f t="shared" si="61"/>
        <v>1146</v>
      </c>
      <c r="BX14" s="10">
        <f t="shared" si="61"/>
        <v>12636</v>
      </c>
      <c r="BY14" s="10">
        <f t="shared" si="61"/>
        <v>6311</v>
      </c>
      <c r="BZ14" s="10">
        <f t="shared" si="61"/>
        <v>3456</v>
      </c>
      <c r="CA14" s="10">
        <f t="shared" si="61"/>
        <v>1596</v>
      </c>
      <c r="CB14" s="10">
        <f t="shared" si="61"/>
        <v>1273</v>
      </c>
    </row>
    <row r="15" spans="1:80" x14ac:dyDescent="0.2">
      <c r="B15" s="10"/>
      <c r="C15" s="10"/>
      <c r="D15" s="10"/>
      <c r="E15" s="10"/>
      <c r="F15" s="10"/>
      <c r="G15" s="26"/>
      <c r="H15" s="27"/>
      <c r="I15" s="27"/>
      <c r="J15" s="27"/>
      <c r="K15" s="28"/>
      <c r="L15" s="10"/>
      <c r="M15" s="10"/>
      <c r="N15" s="10"/>
      <c r="O15" s="10"/>
      <c r="P15" s="10"/>
      <c r="R15" s="10"/>
      <c r="S15" s="10"/>
      <c r="T15" s="10"/>
      <c r="U15" s="10"/>
      <c r="V15" s="10"/>
      <c r="W15" s="26"/>
      <c r="X15" s="27"/>
      <c r="Y15" s="27"/>
      <c r="Z15" s="27"/>
      <c r="AA15" s="28"/>
      <c r="AB15" s="10"/>
      <c r="AC15" s="10"/>
      <c r="AD15" s="10"/>
      <c r="AE15" s="10"/>
      <c r="AF15" s="10"/>
      <c r="AG15" s="56"/>
      <c r="AH15" s="63"/>
      <c r="AI15" s="63"/>
      <c r="AJ15" s="63"/>
      <c r="AK15" s="63"/>
      <c r="AL15" s="63"/>
      <c r="AM15" s="64"/>
      <c r="AN15" s="65"/>
      <c r="AO15" s="65"/>
      <c r="AP15" s="65"/>
      <c r="AQ15" s="66"/>
      <c r="AR15" s="63"/>
      <c r="AS15" s="63"/>
      <c r="AT15" s="63"/>
      <c r="AU15" s="63"/>
      <c r="AV15" s="63"/>
      <c r="AW15" s="3"/>
      <c r="AX15" s="3"/>
      <c r="AY15" s="3"/>
      <c r="AZ15" s="3"/>
      <c r="BA15" s="3"/>
      <c r="BB15" s="3"/>
      <c r="BC15" s="100"/>
      <c r="BD15" s="101"/>
      <c r="BE15" s="101"/>
      <c r="BF15" s="101"/>
      <c r="BG15" s="102"/>
      <c r="BH15" s="3"/>
      <c r="BI15" s="3"/>
      <c r="BJ15" s="3"/>
      <c r="BK15" s="3"/>
      <c r="BL15" s="3"/>
      <c r="BN15" s="73"/>
      <c r="BO15" s="73"/>
      <c r="BP15" s="73"/>
      <c r="BQ15" s="73"/>
      <c r="BR15" s="73"/>
      <c r="BS15" s="74"/>
      <c r="BT15" s="75"/>
      <c r="BU15" s="75"/>
      <c r="BV15" s="75"/>
      <c r="BW15" s="76"/>
      <c r="BX15" s="73"/>
      <c r="BY15" s="73"/>
      <c r="BZ15" s="73"/>
      <c r="CA15" s="73"/>
      <c r="CB15" s="73"/>
    </row>
    <row r="16" spans="1:80" x14ac:dyDescent="0.2">
      <c r="A16" s="15" t="s">
        <v>182</v>
      </c>
      <c r="B16" s="10"/>
      <c r="C16" s="10"/>
      <c r="D16" s="10"/>
      <c r="E16" s="10"/>
      <c r="F16" s="10"/>
      <c r="G16" s="26"/>
      <c r="H16" s="27"/>
      <c r="I16" s="27"/>
      <c r="J16" s="27"/>
      <c r="K16" s="28"/>
      <c r="L16" s="10"/>
      <c r="M16" s="10"/>
      <c r="N16" s="10"/>
      <c r="O16" s="10"/>
      <c r="P16" s="10"/>
      <c r="Q16" s="15" t="s">
        <v>182</v>
      </c>
      <c r="R16" s="10"/>
      <c r="S16" s="10"/>
      <c r="T16" s="10"/>
      <c r="U16" s="10"/>
      <c r="V16" s="10"/>
      <c r="W16" s="26"/>
      <c r="X16" s="27"/>
      <c r="Y16" s="27"/>
      <c r="Z16" s="27"/>
      <c r="AA16" s="28"/>
      <c r="AB16" s="10"/>
      <c r="AC16" s="10"/>
      <c r="AD16" s="10"/>
      <c r="AE16" s="10"/>
      <c r="AF16" s="10"/>
      <c r="AG16" s="60" t="s">
        <v>700</v>
      </c>
      <c r="AH16" s="63"/>
      <c r="AI16" s="63"/>
      <c r="AJ16" s="63"/>
      <c r="AK16" s="63"/>
      <c r="AL16" s="63"/>
      <c r="AM16" s="64"/>
      <c r="AN16" s="65"/>
      <c r="AO16" s="65"/>
      <c r="AP16" s="65"/>
      <c r="AQ16" s="66"/>
      <c r="AR16" s="63"/>
      <c r="AS16" s="63"/>
      <c r="AT16" s="63"/>
      <c r="AU16" s="63"/>
      <c r="AV16" s="63"/>
      <c r="AW16" s="98" t="s">
        <v>700</v>
      </c>
      <c r="AX16" s="3"/>
      <c r="AY16" s="3"/>
      <c r="AZ16" s="3"/>
      <c r="BA16" s="3"/>
      <c r="BB16" s="3"/>
      <c r="BC16" s="100"/>
      <c r="BD16" s="101"/>
      <c r="BE16" s="101"/>
      <c r="BF16" s="101"/>
      <c r="BG16" s="102"/>
      <c r="BH16" s="3"/>
      <c r="BI16" s="3"/>
      <c r="BJ16" s="3"/>
      <c r="BK16" s="3"/>
      <c r="BL16" s="3"/>
      <c r="BM16" s="15" t="s">
        <v>182</v>
      </c>
      <c r="BN16" s="73">
        <v>23130</v>
      </c>
      <c r="BO16" s="73">
        <v>11073</v>
      </c>
      <c r="BP16" s="73">
        <v>6447</v>
      </c>
      <c r="BQ16" s="73">
        <v>3190</v>
      </c>
      <c r="BR16" s="73">
        <v>2419</v>
      </c>
      <c r="BS16" s="74">
        <v>10493</v>
      </c>
      <c r="BT16" s="75">
        <v>4762</v>
      </c>
      <c r="BU16" s="75">
        <v>2991</v>
      </c>
      <c r="BV16" s="75">
        <v>1595</v>
      </c>
      <c r="BW16" s="76">
        <v>1146</v>
      </c>
      <c r="BX16" s="73">
        <v>12636</v>
      </c>
      <c r="BY16" s="73">
        <v>6312</v>
      </c>
      <c r="BZ16" s="73">
        <v>3456</v>
      </c>
      <c r="CA16" s="73">
        <v>1595</v>
      </c>
      <c r="CB16" s="73">
        <v>1273</v>
      </c>
    </row>
    <row r="17" spans="1:80" x14ac:dyDescent="0.2">
      <c r="A17" s="4" t="s">
        <v>1</v>
      </c>
      <c r="B17" s="10">
        <f t="shared" ref="B17" si="62">R17+AH17+AX17+BN17</f>
        <v>49870</v>
      </c>
      <c r="C17" s="10">
        <f t="shared" ref="C17" si="63">S17+AI17+AY17+BO17</f>
        <v>29281</v>
      </c>
      <c r="D17" s="10">
        <f t="shared" ref="D17" si="64">T17+AJ17+AZ17+BP17</f>
        <v>11790</v>
      </c>
      <c r="E17" s="10">
        <f t="shared" ref="E17" si="65">U17+AK17+BA17+BQ17</f>
        <v>4710</v>
      </c>
      <c r="F17" s="10">
        <f t="shared" ref="F17" si="66">V17+AL17+BB17+BR17</f>
        <v>4090</v>
      </c>
      <c r="G17" s="10">
        <f t="shared" ref="G17" si="67">W17+AM17+BC17+BS17</f>
        <v>23556</v>
      </c>
      <c r="H17" s="10">
        <f t="shared" ref="H17" si="68">X17+AN17+BD17+BT17</f>
        <v>13553</v>
      </c>
      <c r="I17" s="10">
        <f t="shared" ref="I17" si="69">Y17+AO17+BE17+BU17</f>
        <v>5714</v>
      </c>
      <c r="J17" s="10">
        <f t="shared" ref="J17" si="70">Z17+AP17+BF17+BV17</f>
        <v>2320</v>
      </c>
      <c r="K17" s="10">
        <f t="shared" ref="K17" si="71">AA17+AQ17+BG17+BW17</f>
        <v>1969</v>
      </c>
      <c r="L17" s="10">
        <f t="shared" ref="L17" si="72">AB17+AR17+BH17+BX17</f>
        <v>26315</v>
      </c>
      <c r="M17" s="10">
        <f t="shared" ref="M17" si="73">AC17+AS17+BI17+BY17</f>
        <v>15727</v>
      </c>
      <c r="N17" s="10">
        <f t="shared" ref="N17" si="74">AD17+AT17+BJ17+BZ17</f>
        <v>6075</v>
      </c>
      <c r="O17" s="10">
        <f t="shared" ref="O17" si="75">AE17+AU17+BK17+CA17</f>
        <v>2390</v>
      </c>
      <c r="P17" s="10">
        <f t="shared" ref="P17" si="76">AF17+AV17+BL17+CB17</f>
        <v>2122</v>
      </c>
      <c r="Q17" s="4" t="s">
        <v>1</v>
      </c>
      <c r="R17" s="10">
        <v>7948</v>
      </c>
      <c r="S17" s="10">
        <v>4204</v>
      </c>
      <c r="T17" s="10">
        <v>2193</v>
      </c>
      <c r="U17" s="10">
        <v>255</v>
      </c>
      <c r="V17" s="10">
        <v>1296</v>
      </c>
      <c r="W17" s="26">
        <v>3957</v>
      </c>
      <c r="X17" s="27">
        <v>2005</v>
      </c>
      <c r="Y17" s="27">
        <v>1189</v>
      </c>
      <c r="Z17" s="27">
        <v>115</v>
      </c>
      <c r="AA17" s="28">
        <v>648</v>
      </c>
      <c r="AB17" s="10">
        <v>3991</v>
      </c>
      <c r="AC17" s="10">
        <v>2199</v>
      </c>
      <c r="AD17" s="10">
        <v>1004</v>
      </c>
      <c r="AE17" s="10">
        <v>140</v>
      </c>
      <c r="AF17" s="10">
        <v>648</v>
      </c>
      <c r="AG17" s="56" t="s">
        <v>1</v>
      </c>
      <c r="AH17" s="63">
        <v>13588</v>
      </c>
      <c r="AI17" s="63">
        <v>10943</v>
      </c>
      <c r="AJ17" s="63">
        <v>1912</v>
      </c>
      <c r="AK17" s="63">
        <v>499</v>
      </c>
      <c r="AL17" s="63">
        <v>234</v>
      </c>
      <c r="AM17" s="64">
        <v>6540</v>
      </c>
      <c r="AN17" s="65">
        <v>5247</v>
      </c>
      <c r="AO17" s="65">
        <v>943</v>
      </c>
      <c r="AP17" s="65">
        <v>241</v>
      </c>
      <c r="AQ17" s="66">
        <v>109</v>
      </c>
      <c r="AR17" s="63">
        <v>7048</v>
      </c>
      <c r="AS17" s="63">
        <v>5696</v>
      </c>
      <c r="AT17" s="63">
        <v>968</v>
      </c>
      <c r="AU17" s="63">
        <v>258</v>
      </c>
      <c r="AV17" s="63">
        <v>126</v>
      </c>
      <c r="AW17" s="3" t="s">
        <v>1</v>
      </c>
      <c r="AX17" s="3">
        <v>4286</v>
      </c>
      <c r="AY17" s="3">
        <v>2656</v>
      </c>
      <c r="AZ17" s="3">
        <v>1055</v>
      </c>
      <c r="BA17" s="3">
        <v>434</v>
      </c>
      <c r="BB17" s="3">
        <v>141</v>
      </c>
      <c r="BC17" s="100">
        <v>1988</v>
      </c>
      <c r="BD17" s="101">
        <v>1270</v>
      </c>
      <c r="BE17" s="101">
        <v>464</v>
      </c>
      <c r="BF17" s="101">
        <v>188</v>
      </c>
      <c r="BG17" s="102">
        <v>66</v>
      </c>
      <c r="BH17" s="3">
        <v>2298</v>
      </c>
      <c r="BI17" s="3">
        <v>1386</v>
      </c>
      <c r="BJ17" s="3">
        <v>591</v>
      </c>
      <c r="BK17" s="3">
        <v>246</v>
      </c>
      <c r="BL17" s="3">
        <v>75</v>
      </c>
      <c r="BM17" s="4" t="s">
        <v>1</v>
      </c>
      <c r="BN17" s="73">
        <v>24048</v>
      </c>
      <c r="BO17" s="73">
        <v>11478</v>
      </c>
      <c r="BP17" s="73">
        <v>6630</v>
      </c>
      <c r="BQ17" s="73">
        <v>3522</v>
      </c>
      <c r="BR17" s="73">
        <v>2419</v>
      </c>
      <c r="BS17" s="74">
        <v>11071</v>
      </c>
      <c r="BT17" s="75">
        <v>5031</v>
      </c>
      <c r="BU17" s="75">
        <v>3118</v>
      </c>
      <c r="BV17" s="75">
        <v>1776</v>
      </c>
      <c r="BW17" s="76">
        <v>1146</v>
      </c>
      <c r="BX17" s="73">
        <v>12978</v>
      </c>
      <c r="BY17" s="73">
        <v>6446</v>
      </c>
      <c r="BZ17" s="73">
        <v>3512</v>
      </c>
      <c r="CA17" s="73">
        <v>1746</v>
      </c>
      <c r="CB17" s="73">
        <v>1273</v>
      </c>
    </row>
    <row r="18" spans="1:80" x14ac:dyDescent="0.2">
      <c r="A18" s="4" t="s">
        <v>180</v>
      </c>
      <c r="B18" s="10">
        <f t="shared" ref="B18:B20" si="77">R18+AH18+AX18+BN18</f>
        <v>1364</v>
      </c>
      <c r="C18" s="10">
        <f t="shared" ref="C18:C20" si="78">S18+AI18+AY18+BO18</f>
        <v>826</v>
      </c>
      <c r="D18" s="10">
        <f t="shared" ref="D18:D20" si="79">T18+AJ18+AZ18+BP18</f>
        <v>214</v>
      </c>
      <c r="E18" s="10">
        <f t="shared" ref="E18:E20" si="80">U18+AK18+BA18+BQ18</f>
        <v>221</v>
      </c>
      <c r="F18" s="10">
        <f t="shared" ref="F18:F20" si="81">V18+AL18+BB18+BR18</f>
        <v>104</v>
      </c>
      <c r="G18" s="10">
        <f t="shared" ref="G18:G20" si="82">W18+AM18+BC18+BS18</f>
        <v>702</v>
      </c>
      <c r="H18" s="10">
        <f t="shared" ref="H18:H20" si="83">X18+AN18+BD18+BT18</f>
        <v>407</v>
      </c>
      <c r="I18" s="10">
        <f t="shared" ref="I18:I20" si="84">Y18+AO18+BE18+BU18</f>
        <v>127</v>
      </c>
      <c r="J18" s="10">
        <f t="shared" ref="J18:J20" si="85">Z18+AP18+BF18+BV18</f>
        <v>127</v>
      </c>
      <c r="K18" s="10">
        <f t="shared" ref="K18:K20" si="86">AA18+AQ18+BG18+BW18</f>
        <v>41</v>
      </c>
      <c r="L18" s="10">
        <f t="shared" ref="L18:L20" si="87">AB18+AR18+BH18+BX18</f>
        <v>662</v>
      </c>
      <c r="M18" s="10">
        <f t="shared" ref="M18:M20" si="88">AC18+AS18+BI18+BY18</f>
        <v>419</v>
      </c>
      <c r="N18" s="10">
        <f t="shared" ref="N18:N20" si="89">AD18+AT18+BJ18+BZ18</f>
        <v>85</v>
      </c>
      <c r="O18" s="10">
        <f t="shared" ref="O18:O20" si="90">AE18+AU18+BK18+CA18</f>
        <v>94</v>
      </c>
      <c r="P18" s="10">
        <f t="shared" ref="P18:P20" si="91">AF18+AV18+BL18+CB18</f>
        <v>64</v>
      </c>
      <c r="Q18" s="4" t="s">
        <v>180</v>
      </c>
      <c r="R18" s="10">
        <v>509</v>
      </c>
      <c r="S18" s="10">
        <v>288</v>
      </c>
      <c r="T18" s="10">
        <v>110</v>
      </c>
      <c r="U18" s="10">
        <v>7</v>
      </c>
      <c r="V18" s="10">
        <v>104</v>
      </c>
      <c r="W18" s="26">
        <v>227</v>
      </c>
      <c r="X18" s="27">
        <v>137</v>
      </c>
      <c r="Y18" s="27">
        <v>46</v>
      </c>
      <c r="Z18" s="27">
        <v>4</v>
      </c>
      <c r="AA18" s="28">
        <v>41</v>
      </c>
      <c r="AB18" s="10">
        <v>282</v>
      </c>
      <c r="AC18" s="10">
        <v>151</v>
      </c>
      <c r="AD18" s="10">
        <v>63</v>
      </c>
      <c r="AE18" s="10">
        <v>4</v>
      </c>
      <c r="AF18" s="10">
        <v>64</v>
      </c>
      <c r="AG18" s="56" t="s">
        <v>180</v>
      </c>
      <c r="AH18" s="63">
        <v>132</v>
      </c>
      <c r="AI18" s="63">
        <v>124</v>
      </c>
      <c r="AJ18" s="63">
        <v>8</v>
      </c>
      <c r="AK18" s="63">
        <v>0</v>
      </c>
      <c r="AL18" s="63">
        <v>0</v>
      </c>
      <c r="AM18" s="64">
        <v>47</v>
      </c>
      <c r="AN18" s="65">
        <v>39</v>
      </c>
      <c r="AO18" s="65">
        <v>8</v>
      </c>
      <c r="AP18" s="65">
        <v>0</v>
      </c>
      <c r="AQ18" s="66">
        <v>0</v>
      </c>
      <c r="AR18" s="63">
        <v>85</v>
      </c>
      <c r="AS18" s="63">
        <v>85</v>
      </c>
      <c r="AT18" s="63">
        <v>0</v>
      </c>
      <c r="AU18" s="63">
        <v>0</v>
      </c>
      <c r="AV18" s="63">
        <v>0</v>
      </c>
      <c r="AW18" s="3" t="s">
        <v>180</v>
      </c>
      <c r="AX18" s="3">
        <v>195</v>
      </c>
      <c r="AY18" s="3">
        <v>167</v>
      </c>
      <c r="AZ18" s="3">
        <v>25</v>
      </c>
      <c r="BA18" s="3">
        <v>3</v>
      </c>
      <c r="BB18" s="3">
        <v>0</v>
      </c>
      <c r="BC18" s="100">
        <v>94</v>
      </c>
      <c r="BD18" s="101">
        <v>74</v>
      </c>
      <c r="BE18" s="101">
        <v>17</v>
      </c>
      <c r="BF18" s="101">
        <v>3</v>
      </c>
      <c r="BG18" s="102">
        <v>0</v>
      </c>
      <c r="BH18" s="3">
        <v>101</v>
      </c>
      <c r="BI18" s="3">
        <v>93</v>
      </c>
      <c r="BJ18" s="3">
        <v>8</v>
      </c>
      <c r="BK18" s="3">
        <v>0</v>
      </c>
      <c r="BL18" s="3">
        <v>0</v>
      </c>
      <c r="BM18" s="4" t="s">
        <v>180</v>
      </c>
      <c r="BN18" s="73">
        <v>528</v>
      </c>
      <c r="BO18" s="73">
        <v>247</v>
      </c>
      <c r="BP18" s="73">
        <v>71</v>
      </c>
      <c r="BQ18" s="73">
        <v>211</v>
      </c>
      <c r="BR18" s="73">
        <v>0</v>
      </c>
      <c r="BS18" s="74">
        <v>334</v>
      </c>
      <c r="BT18" s="75">
        <v>157</v>
      </c>
      <c r="BU18" s="75">
        <v>56</v>
      </c>
      <c r="BV18" s="75">
        <v>120</v>
      </c>
      <c r="BW18" s="76">
        <v>0</v>
      </c>
      <c r="BX18" s="73">
        <v>194</v>
      </c>
      <c r="BY18" s="73">
        <v>90</v>
      </c>
      <c r="BZ18" s="73">
        <v>14</v>
      </c>
      <c r="CA18" s="73">
        <v>90</v>
      </c>
      <c r="CB18" s="73">
        <v>0</v>
      </c>
    </row>
    <row r="19" spans="1:80" x14ac:dyDescent="0.2">
      <c r="A19" s="4" t="s">
        <v>181</v>
      </c>
      <c r="B19" s="10">
        <f t="shared" si="77"/>
        <v>1106</v>
      </c>
      <c r="C19" s="10">
        <f t="shared" si="78"/>
        <v>612</v>
      </c>
      <c r="D19" s="10">
        <f t="shared" si="79"/>
        <v>333</v>
      </c>
      <c r="E19" s="10">
        <f t="shared" si="80"/>
        <v>138</v>
      </c>
      <c r="F19" s="10">
        <f t="shared" si="81"/>
        <v>23</v>
      </c>
      <c r="G19" s="10">
        <f t="shared" si="82"/>
        <v>615</v>
      </c>
      <c r="H19" s="10">
        <f t="shared" si="83"/>
        <v>353</v>
      </c>
      <c r="I19" s="10">
        <f t="shared" si="84"/>
        <v>173</v>
      </c>
      <c r="J19" s="10">
        <f t="shared" si="85"/>
        <v>70</v>
      </c>
      <c r="K19" s="10">
        <f t="shared" si="86"/>
        <v>17</v>
      </c>
      <c r="L19" s="10">
        <f t="shared" si="87"/>
        <v>491</v>
      </c>
      <c r="M19" s="10">
        <f t="shared" si="88"/>
        <v>259</v>
      </c>
      <c r="N19" s="10">
        <f t="shared" si="89"/>
        <v>160</v>
      </c>
      <c r="O19" s="10">
        <f t="shared" si="90"/>
        <v>67</v>
      </c>
      <c r="P19" s="10">
        <f t="shared" si="91"/>
        <v>6</v>
      </c>
      <c r="Q19" s="4" t="s">
        <v>181</v>
      </c>
      <c r="R19" s="10">
        <v>431</v>
      </c>
      <c r="S19" s="10">
        <v>189</v>
      </c>
      <c r="T19" s="10">
        <v>208</v>
      </c>
      <c r="U19" s="10">
        <v>11</v>
      </c>
      <c r="V19" s="10">
        <v>23</v>
      </c>
      <c r="W19" s="26">
        <v>222</v>
      </c>
      <c r="X19" s="27">
        <v>99</v>
      </c>
      <c r="Y19" s="27">
        <v>98</v>
      </c>
      <c r="Z19" s="27">
        <v>7</v>
      </c>
      <c r="AA19" s="28">
        <v>17</v>
      </c>
      <c r="AB19" s="10">
        <v>209</v>
      </c>
      <c r="AC19" s="10">
        <v>90</v>
      </c>
      <c r="AD19" s="10">
        <v>110</v>
      </c>
      <c r="AE19" s="10">
        <v>4</v>
      </c>
      <c r="AF19" s="10">
        <v>6</v>
      </c>
      <c r="AG19" s="56" t="s">
        <v>181</v>
      </c>
      <c r="AH19" s="63">
        <v>161</v>
      </c>
      <c r="AI19" s="63">
        <v>150</v>
      </c>
      <c r="AJ19" s="63">
        <v>4</v>
      </c>
      <c r="AK19" s="63">
        <v>7</v>
      </c>
      <c r="AL19" s="63">
        <v>0</v>
      </c>
      <c r="AM19" s="64">
        <v>99</v>
      </c>
      <c r="AN19" s="65">
        <v>91</v>
      </c>
      <c r="AO19" s="65">
        <v>4</v>
      </c>
      <c r="AP19" s="65">
        <v>3</v>
      </c>
      <c r="AQ19" s="66">
        <v>0</v>
      </c>
      <c r="AR19" s="63">
        <v>62</v>
      </c>
      <c r="AS19" s="63">
        <v>59</v>
      </c>
      <c r="AT19" s="63">
        <v>0</v>
      </c>
      <c r="AU19" s="63">
        <v>3</v>
      </c>
      <c r="AV19" s="63">
        <v>0</v>
      </c>
      <c r="AW19" s="3" t="s">
        <v>181</v>
      </c>
      <c r="AX19" s="3">
        <v>124</v>
      </c>
      <c r="AY19" s="3">
        <v>116</v>
      </c>
      <c r="AZ19" s="3">
        <v>8</v>
      </c>
      <c r="BA19" s="3">
        <v>0</v>
      </c>
      <c r="BB19" s="3">
        <v>0</v>
      </c>
      <c r="BC19" s="100">
        <v>51</v>
      </c>
      <c r="BD19" s="101">
        <v>51</v>
      </c>
      <c r="BE19" s="101">
        <v>0</v>
      </c>
      <c r="BF19" s="101">
        <v>0</v>
      </c>
      <c r="BG19" s="102">
        <v>0</v>
      </c>
      <c r="BH19" s="3">
        <v>73</v>
      </c>
      <c r="BI19" s="3">
        <v>65</v>
      </c>
      <c r="BJ19" s="3">
        <v>8</v>
      </c>
      <c r="BK19" s="3">
        <v>0</v>
      </c>
      <c r="BL19" s="3">
        <v>0</v>
      </c>
      <c r="BM19" s="4" t="s">
        <v>181</v>
      </c>
      <c r="BN19" s="73">
        <v>390</v>
      </c>
      <c r="BO19" s="73">
        <v>157</v>
      </c>
      <c r="BP19" s="73">
        <v>113</v>
      </c>
      <c r="BQ19" s="73">
        <v>120</v>
      </c>
      <c r="BR19" s="73">
        <v>0</v>
      </c>
      <c r="BS19" s="74">
        <v>243</v>
      </c>
      <c r="BT19" s="75">
        <v>112</v>
      </c>
      <c r="BU19" s="75">
        <v>71</v>
      </c>
      <c r="BV19" s="75">
        <v>60</v>
      </c>
      <c r="BW19" s="76">
        <v>0</v>
      </c>
      <c r="BX19" s="73">
        <v>147</v>
      </c>
      <c r="BY19" s="73">
        <v>45</v>
      </c>
      <c r="BZ19" s="73">
        <v>42</v>
      </c>
      <c r="CA19" s="73">
        <v>60</v>
      </c>
      <c r="CB19" s="73">
        <v>0</v>
      </c>
    </row>
    <row r="20" spans="1:80" x14ac:dyDescent="0.2">
      <c r="A20" s="4" t="s">
        <v>178</v>
      </c>
      <c r="B20" s="10">
        <f t="shared" si="77"/>
        <v>47400</v>
      </c>
      <c r="C20" s="10">
        <f t="shared" si="78"/>
        <v>27842</v>
      </c>
      <c r="D20" s="10">
        <f t="shared" si="79"/>
        <v>11244</v>
      </c>
      <c r="E20" s="10">
        <f t="shared" si="80"/>
        <v>4351</v>
      </c>
      <c r="F20" s="10">
        <f t="shared" si="81"/>
        <v>3963</v>
      </c>
      <c r="G20" s="10">
        <f t="shared" si="82"/>
        <v>22238</v>
      </c>
      <c r="H20" s="10">
        <f t="shared" si="83"/>
        <v>12793</v>
      </c>
      <c r="I20" s="10">
        <f t="shared" si="84"/>
        <v>5415</v>
      </c>
      <c r="J20" s="10">
        <f t="shared" si="85"/>
        <v>2122</v>
      </c>
      <c r="K20" s="10">
        <f t="shared" si="86"/>
        <v>1911</v>
      </c>
      <c r="L20" s="10">
        <f t="shared" si="87"/>
        <v>25162</v>
      </c>
      <c r="M20" s="10">
        <f t="shared" si="88"/>
        <v>15051</v>
      </c>
      <c r="N20" s="10">
        <f t="shared" si="89"/>
        <v>5829</v>
      </c>
      <c r="O20" s="10">
        <f t="shared" si="90"/>
        <v>2229</v>
      </c>
      <c r="P20" s="10">
        <f t="shared" si="91"/>
        <v>2053</v>
      </c>
      <c r="Q20" s="4" t="s">
        <v>178</v>
      </c>
      <c r="R20" s="10">
        <v>7009</v>
      </c>
      <c r="S20" s="10">
        <v>3727</v>
      </c>
      <c r="T20" s="10">
        <v>1876</v>
      </c>
      <c r="U20" s="10">
        <v>237</v>
      </c>
      <c r="V20" s="10">
        <v>1169</v>
      </c>
      <c r="W20" s="31">
        <v>3508</v>
      </c>
      <c r="X20" s="32">
        <v>1769</v>
      </c>
      <c r="Y20" s="32">
        <v>1045</v>
      </c>
      <c r="Z20" s="32">
        <v>104</v>
      </c>
      <c r="AA20" s="33">
        <v>590</v>
      </c>
      <c r="AB20" s="10">
        <v>3501</v>
      </c>
      <c r="AC20" s="10">
        <v>1958</v>
      </c>
      <c r="AD20" s="10">
        <v>831</v>
      </c>
      <c r="AE20" s="10">
        <v>133</v>
      </c>
      <c r="AF20" s="10">
        <v>579</v>
      </c>
      <c r="AG20" s="56" t="s">
        <v>178</v>
      </c>
      <c r="AH20" s="63">
        <v>13295</v>
      </c>
      <c r="AI20" s="63">
        <v>10669</v>
      </c>
      <c r="AJ20" s="63">
        <v>1899</v>
      </c>
      <c r="AK20" s="63">
        <v>493</v>
      </c>
      <c r="AL20" s="63">
        <v>234</v>
      </c>
      <c r="AM20" s="67">
        <v>6394</v>
      </c>
      <c r="AN20" s="68">
        <v>5117</v>
      </c>
      <c r="AO20" s="68">
        <v>931</v>
      </c>
      <c r="AP20" s="68">
        <v>238</v>
      </c>
      <c r="AQ20" s="69">
        <v>109</v>
      </c>
      <c r="AR20" s="63">
        <v>6902</v>
      </c>
      <c r="AS20" s="63">
        <v>5553</v>
      </c>
      <c r="AT20" s="63">
        <v>968</v>
      </c>
      <c r="AU20" s="63">
        <v>255</v>
      </c>
      <c r="AV20" s="63">
        <v>126</v>
      </c>
      <c r="AW20" s="3" t="s">
        <v>178</v>
      </c>
      <c r="AX20" s="3">
        <v>3966</v>
      </c>
      <c r="AY20" s="3">
        <v>2373</v>
      </c>
      <c r="AZ20" s="3">
        <v>1022</v>
      </c>
      <c r="BA20" s="3">
        <v>431</v>
      </c>
      <c r="BB20" s="3">
        <v>141</v>
      </c>
      <c r="BC20" s="107">
        <v>1843</v>
      </c>
      <c r="BD20" s="108">
        <v>1145</v>
      </c>
      <c r="BE20" s="108">
        <v>448</v>
      </c>
      <c r="BF20" s="108">
        <v>185</v>
      </c>
      <c r="BG20" s="109">
        <v>66</v>
      </c>
      <c r="BH20" s="3">
        <v>2123</v>
      </c>
      <c r="BI20" s="3">
        <v>1228</v>
      </c>
      <c r="BJ20" s="3">
        <v>574</v>
      </c>
      <c r="BK20" s="3">
        <v>246</v>
      </c>
      <c r="BL20" s="3">
        <v>75</v>
      </c>
      <c r="BM20" s="4" t="s">
        <v>178</v>
      </c>
      <c r="BN20" s="73">
        <v>23130</v>
      </c>
      <c r="BO20" s="73">
        <v>11073</v>
      </c>
      <c r="BP20" s="73">
        <v>6447</v>
      </c>
      <c r="BQ20" s="73">
        <v>3190</v>
      </c>
      <c r="BR20" s="73">
        <v>2419</v>
      </c>
      <c r="BS20" s="77">
        <v>10493</v>
      </c>
      <c r="BT20" s="78">
        <v>4762</v>
      </c>
      <c r="BU20" s="78">
        <v>2991</v>
      </c>
      <c r="BV20" s="78">
        <v>1595</v>
      </c>
      <c r="BW20" s="79">
        <v>1146</v>
      </c>
      <c r="BX20" s="73">
        <v>12636</v>
      </c>
      <c r="BY20" s="73">
        <v>6312</v>
      </c>
      <c r="BZ20" s="73">
        <v>3456</v>
      </c>
      <c r="CA20" s="73">
        <v>1595</v>
      </c>
      <c r="CB20" s="73">
        <v>1273</v>
      </c>
    </row>
    <row r="21" spans="1:80" ht="15" x14ac:dyDescent="0.25">
      <c r="A21" s="2" t="s">
        <v>500</v>
      </c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2" t="s">
        <v>500</v>
      </c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2" t="s">
        <v>500</v>
      </c>
      <c r="AH21" s="94"/>
      <c r="AI21" s="94"/>
      <c r="AJ21" s="94"/>
      <c r="AK21" s="94"/>
      <c r="AL21" s="94"/>
      <c r="AM21" s="94"/>
      <c r="AN21" s="94"/>
      <c r="AO21" s="94"/>
      <c r="AP21" s="94"/>
      <c r="AQ21" s="94"/>
      <c r="AR21" s="112"/>
      <c r="AS21" s="112"/>
      <c r="AT21" s="112"/>
      <c r="AU21" s="112"/>
      <c r="AV21" s="112"/>
      <c r="AW21" s="2" t="s">
        <v>500</v>
      </c>
      <c r="AX21" s="94"/>
      <c r="AY21" s="94"/>
      <c r="AZ21" s="94"/>
      <c r="BA21" s="94"/>
      <c r="BB21" s="94"/>
      <c r="BC21" s="94"/>
      <c r="BD21" s="94"/>
      <c r="BE21" s="94"/>
      <c r="BF21" s="94"/>
      <c r="BG21" s="94"/>
      <c r="BH21" s="94"/>
      <c r="BI21" s="94"/>
      <c r="BJ21" s="94"/>
      <c r="BK21" s="94"/>
      <c r="BL21" s="94"/>
    </row>
    <row r="22" spans="1:80" ht="15" x14ac:dyDescent="0.25">
      <c r="A22" s="3" t="s">
        <v>501</v>
      </c>
      <c r="Q22" s="3" t="s">
        <v>501</v>
      </c>
      <c r="AG22" s="3" t="s">
        <v>501</v>
      </c>
      <c r="AH22"/>
      <c r="AI22"/>
      <c r="AJ22"/>
      <c r="AK22"/>
      <c r="AL22"/>
      <c r="AM22"/>
      <c r="AN22"/>
      <c r="AO22"/>
      <c r="AP22"/>
      <c r="AQ22"/>
      <c r="AR22" s="63"/>
      <c r="AS22" s="63"/>
      <c r="AT22" s="63"/>
      <c r="AU22" s="63"/>
      <c r="AV22" s="63"/>
      <c r="AW22" s="3"/>
      <c r="AX22" s="3"/>
      <c r="AY22" s="3"/>
      <c r="AZ22" s="3"/>
      <c r="BA22" s="3"/>
      <c r="BB22" s="3"/>
      <c r="BC22" s="100"/>
      <c r="BD22" s="101"/>
      <c r="BE22" s="101"/>
      <c r="BF22" s="101"/>
      <c r="BG22" s="102"/>
      <c r="BH22" s="3"/>
      <c r="BI22" s="3"/>
      <c r="BJ22" s="3"/>
      <c r="BK22" s="3"/>
      <c r="BL22" s="3"/>
      <c r="BM22" s="2" t="s">
        <v>500</v>
      </c>
      <c r="BN22" s="94"/>
      <c r="BO22" s="94"/>
      <c r="BP22" s="94"/>
      <c r="BQ22" s="94"/>
      <c r="BR22" s="94"/>
      <c r="BS22" s="94"/>
      <c r="BT22" s="94"/>
      <c r="BU22" s="94"/>
      <c r="BV22" s="94"/>
      <c r="BW22" s="94"/>
      <c r="BX22" s="94"/>
      <c r="BY22" s="94"/>
      <c r="BZ22" s="94"/>
      <c r="CA22" s="94"/>
      <c r="CB22" s="94"/>
    </row>
    <row r="23" spans="1:80" ht="15" x14ac:dyDescent="0.25">
      <c r="BM23" s="3" t="s">
        <v>610</v>
      </c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</row>
    <row r="35" spans="49:64" ht="15" x14ac:dyDescent="0.25">
      <c r="AW35" s="3" t="s">
        <v>501</v>
      </c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</row>
  </sheetData>
  <mergeCells count="15">
    <mergeCell ref="B2:F2"/>
    <mergeCell ref="G2:K2"/>
    <mergeCell ref="L2:P2"/>
    <mergeCell ref="R2:V2"/>
    <mergeCell ref="W2:AA2"/>
    <mergeCell ref="AB2:AF2"/>
    <mergeCell ref="AH2:AL2"/>
    <mergeCell ref="AM2:AQ2"/>
    <mergeCell ref="AR2:AV2"/>
    <mergeCell ref="AX2:BB2"/>
    <mergeCell ref="BC2:BG2"/>
    <mergeCell ref="BH2:BL2"/>
    <mergeCell ref="BN2:BR2"/>
    <mergeCell ref="BS2:BW2"/>
    <mergeCell ref="BX2:CB2"/>
  </mergeCell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36"/>
  <sheetViews>
    <sheetView view="pageBreakPreview" zoomScaleNormal="100" zoomScaleSheetLayoutView="100" workbookViewId="0">
      <selection activeCell="A2" sqref="A2"/>
    </sheetView>
  </sheetViews>
  <sheetFormatPr defaultRowHeight="11.25" x14ac:dyDescent="0.2"/>
  <cols>
    <col min="1" max="1" width="9.140625" style="4"/>
    <col min="2" max="2" width="5.85546875" style="4" customWidth="1"/>
    <col min="3" max="4" width="5.5703125" style="4" customWidth="1"/>
    <col min="5" max="16" width="5.140625" style="4" customWidth="1"/>
    <col min="17" max="17" width="9.140625" style="4"/>
    <col min="18" max="32" width="5.140625" style="4" customWidth="1"/>
    <col min="33" max="16384" width="9.140625" style="4"/>
  </cols>
  <sheetData>
    <row r="1" spans="1:80" x14ac:dyDescent="0.2">
      <c r="A1" s="4" t="s">
        <v>838</v>
      </c>
      <c r="Q1" s="4" t="s">
        <v>518</v>
      </c>
      <c r="AG1" s="56" t="s">
        <v>704</v>
      </c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3" t="s">
        <v>706</v>
      </c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4" t="s">
        <v>705</v>
      </c>
    </row>
    <row r="2" spans="1:80" x14ac:dyDescent="0.2">
      <c r="A2" s="5"/>
      <c r="B2" s="278" t="s">
        <v>1</v>
      </c>
      <c r="C2" s="278"/>
      <c r="D2" s="278"/>
      <c r="E2" s="278"/>
      <c r="F2" s="278"/>
      <c r="G2" s="278" t="s">
        <v>2</v>
      </c>
      <c r="H2" s="278"/>
      <c r="I2" s="278"/>
      <c r="J2" s="278"/>
      <c r="K2" s="278"/>
      <c r="L2" s="278" t="s">
        <v>3</v>
      </c>
      <c r="M2" s="278"/>
      <c r="N2" s="278"/>
      <c r="O2" s="278"/>
      <c r="P2" s="279"/>
      <c r="Q2" s="5"/>
      <c r="R2" s="278" t="s">
        <v>1</v>
      </c>
      <c r="S2" s="278"/>
      <c r="T2" s="278"/>
      <c r="U2" s="278"/>
      <c r="V2" s="278"/>
      <c r="W2" s="278" t="s">
        <v>2</v>
      </c>
      <c r="X2" s="278"/>
      <c r="Y2" s="278"/>
      <c r="Z2" s="278"/>
      <c r="AA2" s="278"/>
      <c r="AB2" s="278" t="s">
        <v>3</v>
      </c>
      <c r="AC2" s="278"/>
      <c r="AD2" s="278"/>
      <c r="AE2" s="278"/>
      <c r="AF2" s="279"/>
      <c r="AG2" s="57"/>
      <c r="AH2" s="283" t="s">
        <v>1</v>
      </c>
      <c r="AI2" s="283"/>
      <c r="AJ2" s="283"/>
      <c r="AK2" s="283"/>
      <c r="AL2" s="283"/>
      <c r="AM2" s="283" t="s">
        <v>2</v>
      </c>
      <c r="AN2" s="283"/>
      <c r="AO2" s="283"/>
      <c r="AP2" s="283"/>
      <c r="AQ2" s="283"/>
      <c r="AR2" s="283" t="s">
        <v>3</v>
      </c>
      <c r="AS2" s="283"/>
      <c r="AT2" s="283"/>
      <c r="AU2" s="283"/>
      <c r="AV2" s="284"/>
      <c r="AW2" s="95"/>
      <c r="AX2" s="281" t="s">
        <v>1</v>
      </c>
      <c r="AY2" s="281"/>
      <c r="AZ2" s="281"/>
      <c r="BA2" s="281"/>
      <c r="BB2" s="281"/>
      <c r="BC2" s="281" t="s">
        <v>2</v>
      </c>
      <c r="BD2" s="281"/>
      <c r="BE2" s="281"/>
      <c r="BF2" s="281"/>
      <c r="BG2" s="281"/>
      <c r="BH2" s="281" t="s">
        <v>3</v>
      </c>
      <c r="BI2" s="281"/>
      <c r="BJ2" s="281"/>
      <c r="BK2" s="281"/>
      <c r="BL2" s="282"/>
      <c r="BM2" s="5"/>
      <c r="BN2" s="278" t="s">
        <v>1</v>
      </c>
      <c r="BO2" s="278"/>
      <c r="BP2" s="278"/>
      <c r="BQ2" s="278"/>
      <c r="BR2" s="278"/>
      <c r="BS2" s="278" t="s">
        <v>2</v>
      </c>
      <c r="BT2" s="278"/>
      <c r="BU2" s="278"/>
      <c r="BV2" s="278"/>
      <c r="BW2" s="278"/>
      <c r="BX2" s="278" t="s">
        <v>3</v>
      </c>
      <c r="BY2" s="278"/>
      <c r="BZ2" s="278"/>
      <c r="CA2" s="278"/>
      <c r="CB2" s="279"/>
    </row>
    <row r="3" spans="1:80" x14ac:dyDescent="0.2">
      <c r="A3" s="6" t="s">
        <v>600</v>
      </c>
      <c r="B3" s="7" t="s">
        <v>1</v>
      </c>
      <c r="C3" s="7" t="s">
        <v>4</v>
      </c>
      <c r="D3" s="7" t="s">
        <v>504</v>
      </c>
      <c r="E3" s="7" t="s">
        <v>6</v>
      </c>
      <c r="F3" s="7" t="s">
        <v>505</v>
      </c>
      <c r="G3" s="7" t="s">
        <v>1</v>
      </c>
      <c r="H3" s="7" t="s">
        <v>4</v>
      </c>
      <c r="I3" s="7" t="s">
        <v>504</v>
      </c>
      <c r="J3" s="7" t="s">
        <v>6</v>
      </c>
      <c r="K3" s="7" t="s">
        <v>505</v>
      </c>
      <c r="L3" s="7" t="s">
        <v>1</v>
      </c>
      <c r="M3" s="7" t="s">
        <v>4</v>
      </c>
      <c r="N3" s="7" t="s">
        <v>504</v>
      </c>
      <c r="O3" s="7" t="s">
        <v>6</v>
      </c>
      <c r="P3" s="7" t="s">
        <v>505</v>
      </c>
      <c r="Q3" s="6" t="s">
        <v>600</v>
      </c>
      <c r="R3" s="7" t="s">
        <v>1</v>
      </c>
      <c r="S3" s="7" t="s">
        <v>4</v>
      </c>
      <c r="T3" s="7" t="s">
        <v>504</v>
      </c>
      <c r="U3" s="7" t="s">
        <v>6</v>
      </c>
      <c r="V3" s="7" t="s">
        <v>505</v>
      </c>
      <c r="W3" s="7" t="s">
        <v>1</v>
      </c>
      <c r="X3" s="7" t="s">
        <v>4</v>
      </c>
      <c r="Y3" s="7" t="s">
        <v>504</v>
      </c>
      <c r="Z3" s="7" t="s">
        <v>6</v>
      </c>
      <c r="AA3" s="7" t="s">
        <v>505</v>
      </c>
      <c r="AB3" s="7" t="s">
        <v>1</v>
      </c>
      <c r="AC3" s="7" t="s">
        <v>4</v>
      </c>
      <c r="AD3" s="7" t="s">
        <v>504</v>
      </c>
      <c r="AE3" s="7" t="s">
        <v>6</v>
      </c>
      <c r="AF3" s="7" t="s">
        <v>505</v>
      </c>
      <c r="AG3" s="86" t="s">
        <v>600</v>
      </c>
      <c r="AH3" s="87" t="s">
        <v>1</v>
      </c>
      <c r="AI3" s="87" t="s">
        <v>4</v>
      </c>
      <c r="AJ3" s="87" t="s">
        <v>5</v>
      </c>
      <c r="AK3" s="87" t="s">
        <v>6</v>
      </c>
      <c r="AL3" s="87" t="s">
        <v>7</v>
      </c>
      <c r="AM3" s="87" t="s">
        <v>1</v>
      </c>
      <c r="AN3" s="87" t="s">
        <v>4</v>
      </c>
      <c r="AO3" s="87" t="s">
        <v>5</v>
      </c>
      <c r="AP3" s="87" t="s">
        <v>6</v>
      </c>
      <c r="AQ3" s="87" t="s">
        <v>7</v>
      </c>
      <c r="AR3" s="87" t="s">
        <v>1</v>
      </c>
      <c r="AS3" s="87" t="s">
        <v>4</v>
      </c>
      <c r="AT3" s="87" t="s">
        <v>5</v>
      </c>
      <c r="AU3" s="87" t="s">
        <v>6</v>
      </c>
      <c r="AV3" s="88" t="s">
        <v>7</v>
      </c>
      <c r="AW3" s="109" t="s">
        <v>600</v>
      </c>
      <c r="AX3" s="96" t="s">
        <v>1</v>
      </c>
      <c r="AY3" s="96" t="s">
        <v>4</v>
      </c>
      <c r="AZ3" s="96" t="s">
        <v>504</v>
      </c>
      <c r="BA3" s="96" t="s">
        <v>6</v>
      </c>
      <c r="BB3" s="96" t="s">
        <v>505</v>
      </c>
      <c r="BC3" s="96" t="s">
        <v>1</v>
      </c>
      <c r="BD3" s="96" t="s">
        <v>4</v>
      </c>
      <c r="BE3" s="96" t="s">
        <v>504</v>
      </c>
      <c r="BF3" s="96" t="s">
        <v>6</v>
      </c>
      <c r="BG3" s="96" t="s">
        <v>505</v>
      </c>
      <c r="BH3" s="96" t="s">
        <v>1</v>
      </c>
      <c r="BI3" s="96" t="s">
        <v>4</v>
      </c>
      <c r="BJ3" s="96" t="s">
        <v>504</v>
      </c>
      <c r="BK3" s="96" t="s">
        <v>6</v>
      </c>
      <c r="BL3" s="97" t="s">
        <v>505</v>
      </c>
      <c r="BM3" s="6" t="s">
        <v>600</v>
      </c>
      <c r="BN3" s="7" t="s">
        <v>1</v>
      </c>
      <c r="BO3" s="7" t="s">
        <v>4</v>
      </c>
      <c r="BP3" s="7" t="s">
        <v>504</v>
      </c>
      <c r="BQ3" s="7" t="s">
        <v>6</v>
      </c>
      <c r="BR3" s="7" t="s">
        <v>505</v>
      </c>
      <c r="BS3" s="7" t="s">
        <v>1</v>
      </c>
      <c r="BT3" s="7" t="s">
        <v>4</v>
      </c>
      <c r="BU3" s="7" t="s">
        <v>504</v>
      </c>
      <c r="BV3" s="7" t="s">
        <v>6</v>
      </c>
      <c r="BW3" s="7" t="s">
        <v>505</v>
      </c>
      <c r="BX3" s="7" t="s">
        <v>1</v>
      </c>
      <c r="BY3" s="7" t="s">
        <v>4</v>
      </c>
      <c r="BZ3" s="7" t="s">
        <v>504</v>
      </c>
      <c r="CA3" s="7" t="s">
        <v>6</v>
      </c>
      <c r="CB3" s="8" t="s">
        <v>505</v>
      </c>
    </row>
    <row r="4" spans="1:80" x14ac:dyDescent="0.2">
      <c r="A4" s="15" t="s">
        <v>576</v>
      </c>
      <c r="G4" s="25"/>
      <c r="H4" s="9"/>
      <c r="I4" s="9"/>
      <c r="J4" s="9"/>
      <c r="K4" s="5"/>
      <c r="Q4" s="15" t="s">
        <v>576</v>
      </c>
      <c r="W4" s="25"/>
      <c r="X4" s="9"/>
      <c r="Y4" s="9"/>
      <c r="Z4" s="9"/>
      <c r="AA4" s="5"/>
      <c r="AG4" s="60" t="s">
        <v>576</v>
      </c>
      <c r="AH4" s="63"/>
      <c r="AI4" s="63"/>
      <c r="AJ4" s="63"/>
      <c r="AK4" s="63"/>
      <c r="AL4" s="63"/>
      <c r="AM4" s="113"/>
      <c r="AN4" s="112"/>
      <c r="AO4" s="112"/>
      <c r="AP4" s="112"/>
      <c r="AQ4" s="111"/>
      <c r="AR4" s="63"/>
      <c r="AS4" s="63"/>
      <c r="AT4" s="63"/>
      <c r="AU4" s="63"/>
      <c r="AV4" s="63"/>
      <c r="AW4" s="98" t="s">
        <v>576</v>
      </c>
      <c r="AX4" s="3"/>
      <c r="AY4" s="3"/>
      <c r="AZ4" s="3"/>
      <c r="BA4" s="3"/>
      <c r="BB4" s="3"/>
      <c r="BC4" s="99"/>
      <c r="BD4" s="2"/>
      <c r="BE4" s="2"/>
      <c r="BF4" s="2"/>
      <c r="BG4" s="95"/>
      <c r="BH4" s="3"/>
      <c r="BI4" s="3"/>
      <c r="BJ4" s="3"/>
      <c r="BK4" s="3"/>
      <c r="BL4" s="3"/>
      <c r="BM4" s="15" t="s">
        <v>576</v>
      </c>
      <c r="BS4" s="25"/>
      <c r="BT4" s="9"/>
      <c r="BU4" s="9"/>
      <c r="BV4" s="9"/>
      <c r="BW4" s="5"/>
    </row>
    <row r="5" spans="1:80" x14ac:dyDescent="0.2">
      <c r="A5" s="4" t="s">
        <v>1</v>
      </c>
      <c r="B5" s="10">
        <f t="shared" ref="B5" si="0">R5+AH5+AX5+BN5</f>
        <v>49870</v>
      </c>
      <c r="C5" s="10">
        <f t="shared" ref="C5" si="1">S5+AI5+AY5+BO5</f>
        <v>29281</v>
      </c>
      <c r="D5" s="10">
        <f t="shared" ref="D5" si="2">T5+AJ5+AZ5+BP5</f>
        <v>11790</v>
      </c>
      <c r="E5" s="10">
        <f t="shared" ref="E5" si="3">U5+AK5+BA5+BQ5</f>
        <v>4710</v>
      </c>
      <c r="F5" s="10">
        <f t="shared" ref="F5" si="4">V5+AL5+BB5+BR5</f>
        <v>4090</v>
      </c>
      <c r="G5" s="10">
        <f t="shared" ref="G5" si="5">W5+AM5+BC5+BS5</f>
        <v>23556</v>
      </c>
      <c r="H5" s="10">
        <f t="shared" ref="H5" si="6">X5+AN5+BD5+BT5</f>
        <v>13553</v>
      </c>
      <c r="I5" s="10">
        <f t="shared" ref="I5" si="7">Y5+AO5+BE5+BU5</f>
        <v>5714</v>
      </c>
      <c r="J5" s="10">
        <f t="shared" ref="J5" si="8">Z5+AP5+BF5+BV5</f>
        <v>2320</v>
      </c>
      <c r="K5" s="10">
        <f t="shared" ref="K5" si="9">AA5+AQ5+BG5+BW5</f>
        <v>1969</v>
      </c>
      <c r="L5" s="10">
        <f t="shared" ref="L5" si="10">AB5+AR5+BH5+BX5</f>
        <v>26315</v>
      </c>
      <c r="M5" s="10">
        <f t="shared" ref="M5" si="11">AC5+AS5+BI5+BY5</f>
        <v>15727</v>
      </c>
      <c r="N5" s="10">
        <f t="shared" ref="N5" si="12">AD5+AT5+BJ5+BZ5</f>
        <v>6075</v>
      </c>
      <c r="O5" s="10">
        <f t="shared" ref="O5" si="13">AE5+AU5+BK5+CA5</f>
        <v>2390</v>
      </c>
      <c r="P5" s="10">
        <f t="shared" ref="P5" si="14">AF5+AV5+BL5+CB5</f>
        <v>2122</v>
      </c>
      <c r="Q5" s="4" t="s">
        <v>1</v>
      </c>
      <c r="R5" s="10">
        <v>7948</v>
      </c>
      <c r="S5" s="10">
        <v>4204</v>
      </c>
      <c r="T5" s="10">
        <v>2193</v>
      </c>
      <c r="U5" s="10">
        <v>255</v>
      </c>
      <c r="V5" s="10">
        <v>1296</v>
      </c>
      <c r="W5" s="26">
        <v>3957</v>
      </c>
      <c r="X5" s="27">
        <v>2005</v>
      </c>
      <c r="Y5" s="27">
        <v>1189</v>
      </c>
      <c r="Z5" s="27">
        <v>115</v>
      </c>
      <c r="AA5" s="28">
        <v>648</v>
      </c>
      <c r="AB5" s="10">
        <v>3991</v>
      </c>
      <c r="AC5" s="10">
        <v>2199</v>
      </c>
      <c r="AD5" s="10">
        <v>1004</v>
      </c>
      <c r="AE5" s="10">
        <v>140</v>
      </c>
      <c r="AF5" s="10">
        <v>648</v>
      </c>
      <c r="AG5" s="56" t="s">
        <v>1</v>
      </c>
      <c r="AH5" s="63">
        <v>13588</v>
      </c>
      <c r="AI5" s="63">
        <v>10943</v>
      </c>
      <c r="AJ5" s="63">
        <v>1912</v>
      </c>
      <c r="AK5" s="63">
        <v>499</v>
      </c>
      <c r="AL5" s="63">
        <v>234</v>
      </c>
      <c r="AM5" s="64">
        <v>6540</v>
      </c>
      <c r="AN5" s="65">
        <v>5247</v>
      </c>
      <c r="AO5" s="65">
        <v>943</v>
      </c>
      <c r="AP5" s="65">
        <v>241</v>
      </c>
      <c r="AQ5" s="66">
        <v>109</v>
      </c>
      <c r="AR5" s="63">
        <v>7048</v>
      </c>
      <c r="AS5" s="63">
        <v>5696</v>
      </c>
      <c r="AT5" s="63">
        <v>968</v>
      </c>
      <c r="AU5" s="63">
        <v>258</v>
      </c>
      <c r="AV5" s="63">
        <v>126</v>
      </c>
      <c r="AW5" s="3" t="s">
        <v>1</v>
      </c>
      <c r="AX5" s="3">
        <v>4286</v>
      </c>
      <c r="AY5" s="3">
        <v>2656</v>
      </c>
      <c r="AZ5" s="3">
        <v>1055</v>
      </c>
      <c r="BA5" s="3">
        <v>434</v>
      </c>
      <c r="BB5" s="3">
        <v>141</v>
      </c>
      <c r="BC5" s="100">
        <v>1988</v>
      </c>
      <c r="BD5" s="101">
        <v>1270</v>
      </c>
      <c r="BE5" s="101">
        <v>464</v>
      </c>
      <c r="BF5" s="101">
        <v>188</v>
      </c>
      <c r="BG5" s="102">
        <v>66</v>
      </c>
      <c r="BH5" s="3">
        <v>2298</v>
      </c>
      <c r="BI5" s="3">
        <v>1386</v>
      </c>
      <c r="BJ5" s="3">
        <v>591</v>
      </c>
      <c r="BK5" s="3">
        <v>246</v>
      </c>
      <c r="BL5" s="3">
        <v>75</v>
      </c>
      <c r="BM5" s="4" t="s">
        <v>1</v>
      </c>
      <c r="BN5" s="10">
        <v>24048</v>
      </c>
      <c r="BO5" s="10">
        <v>11478</v>
      </c>
      <c r="BP5" s="10">
        <v>6630</v>
      </c>
      <c r="BQ5" s="10">
        <v>3522</v>
      </c>
      <c r="BR5" s="10">
        <v>2419</v>
      </c>
      <c r="BS5" s="26">
        <v>11071</v>
      </c>
      <c r="BT5" s="27">
        <v>5031</v>
      </c>
      <c r="BU5" s="27">
        <v>3118</v>
      </c>
      <c r="BV5" s="27">
        <v>1776</v>
      </c>
      <c r="BW5" s="28">
        <v>1146</v>
      </c>
      <c r="BX5" s="10">
        <v>12978</v>
      </c>
      <c r="BY5" s="10">
        <v>6446</v>
      </c>
      <c r="BZ5" s="10">
        <v>3512</v>
      </c>
      <c r="CA5" s="10">
        <v>1746</v>
      </c>
      <c r="CB5" s="10">
        <v>1273</v>
      </c>
    </row>
    <row r="6" spans="1:80" x14ac:dyDescent="0.2">
      <c r="A6" s="4" t="s">
        <v>4</v>
      </c>
      <c r="B6" s="10">
        <f t="shared" ref="B6:B18" si="15">R6+AH6+AX6+BN6</f>
        <v>28660</v>
      </c>
      <c r="C6" s="10">
        <f t="shared" ref="C6:C18" si="16">S6+AI6+AY6+BO6</f>
        <v>26644</v>
      </c>
      <c r="D6" s="10">
        <f t="shared" ref="D6:D18" si="17">T6+AJ6+AZ6+BP6</f>
        <v>630</v>
      </c>
      <c r="E6" s="10">
        <f t="shared" ref="E6:E18" si="18">U6+AK6+BA6+BQ6</f>
        <v>819</v>
      </c>
      <c r="F6" s="10">
        <f t="shared" ref="F6:F18" si="19">V6+AL6+BB6+BR6</f>
        <v>569</v>
      </c>
      <c r="G6" s="10">
        <f t="shared" ref="G6:G18" si="20">W6+AM6+BC6+BS6</f>
        <v>13088</v>
      </c>
      <c r="H6" s="10">
        <f t="shared" ref="H6:H18" si="21">X6+AN6+BD6+BT6</f>
        <v>12287</v>
      </c>
      <c r="I6" s="10">
        <f t="shared" ref="I6:I18" si="22">Y6+AO6+BE6+BU6</f>
        <v>252</v>
      </c>
      <c r="J6" s="10">
        <f t="shared" ref="J6:J18" si="23">Z6+AP6+BF6+BV6</f>
        <v>250</v>
      </c>
      <c r="K6" s="10">
        <f t="shared" ref="K6:K18" si="24">AA6+AQ6+BG6+BW6</f>
        <v>296</v>
      </c>
      <c r="L6" s="10">
        <f t="shared" ref="L6:L18" si="25">AB6+AR6+BH6+BX6</f>
        <v>15574</v>
      </c>
      <c r="M6" s="10">
        <f t="shared" ref="M6:M18" si="26">AC6+AS6+BI6+BY6</f>
        <v>14357</v>
      </c>
      <c r="N6" s="10">
        <f t="shared" ref="N6:N18" si="27">AD6+AT6+BJ6+BZ6</f>
        <v>375</v>
      </c>
      <c r="O6" s="10">
        <f t="shared" ref="O6:O18" si="28">AE6+AU6+BK6+CA6</f>
        <v>569</v>
      </c>
      <c r="P6" s="10">
        <f t="shared" ref="P6:P18" si="29">AF6+AV6+BL6+CB6</f>
        <v>273</v>
      </c>
      <c r="Q6" s="4" t="s">
        <v>4</v>
      </c>
      <c r="R6" s="10">
        <v>4121</v>
      </c>
      <c r="S6" s="10">
        <v>3638</v>
      </c>
      <c r="T6" s="10">
        <v>87</v>
      </c>
      <c r="U6" s="10">
        <v>4</v>
      </c>
      <c r="V6" s="10">
        <v>393</v>
      </c>
      <c r="W6" s="26">
        <v>1976</v>
      </c>
      <c r="X6" s="27">
        <v>1727</v>
      </c>
      <c r="Y6" s="27">
        <v>40</v>
      </c>
      <c r="Z6" s="27">
        <v>0</v>
      </c>
      <c r="AA6" s="28">
        <v>208</v>
      </c>
      <c r="AB6" s="10">
        <v>2146</v>
      </c>
      <c r="AC6" s="10">
        <v>1911</v>
      </c>
      <c r="AD6" s="10">
        <v>46</v>
      </c>
      <c r="AE6" s="10">
        <v>4</v>
      </c>
      <c r="AF6" s="10">
        <v>185</v>
      </c>
      <c r="AG6" s="56" t="s">
        <v>4</v>
      </c>
      <c r="AH6" s="63">
        <v>10364</v>
      </c>
      <c r="AI6" s="63">
        <v>10234</v>
      </c>
      <c r="AJ6" s="63">
        <v>114</v>
      </c>
      <c r="AK6" s="63">
        <v>14</v>
      </c>
      <c r="AL6" s="63">
        <v>3</v>
      </c>
      <c r="AM6" s="64">
        <v>4858</v>
      </c>
      <c r="AN6" s="65">
        <v>4811</v>
      </c>
      <c r="AO6" s="65">
        <v>46</v>
      </c>
      <c r="AP6" s="65">
        <v>0</v>
      </c>
      <c r="AQ6" s="66">
        <v>0</v>
      </c>
      <c r="AR6" s="63">
        <v>5507</v>
      </c>
      <c r="AS6" s="63">
        <v>5423</v>
      </c>
      <c r="AT6" s="63">
        <v>67</v>
      </c>
      <c r="AU6" s="63">
        <v>14</v>
      </c>
      <c r="AV6" s="63">
        <v>3</v>
      </c>
      <c r="AW6" s="3" t="s">
        <v>4</v>
      </c>
      <c r="AX6" s="3">
        <v>2136</v>
      </c>
      <c r="AY6" s="3">
        <v>2081</v>
      </c>
      <c r="AZ6" s="3">
        <v>34</v>
      </c>
      <c r="BA6" s="3">
        <v>18</v>
      </c>
      <c r="BB6" s="3">
        <v>3</v>
      </c>
      <c r="BC6" s="100">
        <v>1048</v>
      </c>
      <c r="BD6" s="101">
        <v>1010</v>
      </c>
      <c r="BE6" s="101">
        <v>25</v>
      </c>
      <c r="BF6" s="101">
        <v>9</v>
      </c>
      <c r="BG6" s="102">
        <v>3</v>
      </c>
      <c r="BH6" s="3">
        <v>1088</v>
      </c>
      <c r="BI6" s="3">
        <v>1071</v>
      </c>
      <c r="BJ6" s="3">
        <v>8</v>
      </c>
      <c r="BK6" s="3">
        <v>9</v>
      </c>
      <c r="BL6" s="3">
        <v>0</v>
      </c>
      <c r="BM6" s="4" t="s">
        <v>4</v>
      </c>
      <c r="BN6" s="10">
        <v>12039</v>
      </c>
      <c r="BO6" s="10">
        <v>10691</v>
      </c>
      <c r="BP6" s="10">
        <v>395</v>
      </c>
      <c r="BQ6" s="10">
        <v>783</v>
      </c>
      <c r="BR6" s="10">
        <v>170</v>
      </c>
      <c r="BS6" s="26">
        <v>5206</v>
      </c>
      <c r="BT6" s="27">
        <v>4739</v>
      </c>
      <c r="BU6" s="27">
        <v>141</v>
      </c>
      <c r="BV6" s="27">
        <v>241</v>
      </c>
      <c r="BW6" s="28">
        <v>85</v>
      </c>
      <c r="BX6" s="10">
        <v>6833</v>
      </c>
      <c r="BY6" s="10">
        <v>5952</v>
      </c>
      <c r="BZ6" s="10">
        <v>254</v>
      </c>
      <c r="CA6" s="10">
        <v>542</v>
      </c>
      <c r="CB6" s="10">
        <v>85</v>
      </c>
    </row>
    <row r="7" spans="1:80" x14ac:dyDescent="0.2">
      <c r="A7" s="4" t="s">
        <v>5</v>
      </c>
      <c r="B7" s="10">
        <f t="shared" si="15"/>
        <v>10390</v>
      </c>
      <c r="C7" s="10">
        <f t="shared" si="16"/>
        <v>804</v>
      </c>
      <c r="D7" s="10">
        <f t="shared" si="17"/>
        <v>9432</v>
      </c>
      <c r="E7" s="10">
        <f t="shared" si="18"/>
        <v>88</v>
      </c>
      <c r="F7" s="10">
        <f t="shared" si="19"/>
        <v>65</v>
      </c>
      <c r="G7" s="10">
        <f t="shared" si="20"/>
        <v>5125</v>
      </c>
      <c r="H7" s="10">
        <f t="shared" si="21"/>
        <v>419</v>
      </c>
      <c r="I7" s="10">
        <f t="shared" si="22"/>
        <v>4637</v>
      </c>
      <c r="J7" s="10">
        <f t="shared" si="23"/>
        <v>19</v>
      </c>
      <c r="K7" s="10">
        <f t="shared" si="24"/>
        <v>51</v>
      </c>
      <c r="L7" s="10">
        <f t="shared" si="25"/>
        <v>5265</v>
      </c>
      <c r="M7" s="10">
        <f t="shared" si="26"/>
        <v>386</v>
      </c>
      <c r="N7" s="10">
        <f t="shared" si="27"/>
        <v>4795</v>
      </c>
      <c r="O7" s="10">
        <f t="shared" si="28"/>
        <v>68</v>
      </c>
      <c r="P7" s="10">
        <f t="shared" si="29"/>
        <v>15</v>
      </c>
      <c r="Q7" s="4" t="s">
        <v>5</v>
      </c>
      <c r="R7" s="10">
        <v>1430</v>
      </c>
      <c r="S7" s="10">
        <v>184</v>
      </c>
      <c r="T7" s="10">
        <v>1229</v>
      </c>
      <c r="U7" s="10">
        <v>11</v>
      </c>
      <c r="V7" s="10">
        <v>6</v>
      </c>
      <c r="W7" s="26">
        <v>779</v>
      </c>
      <c r="X7" s="27">
        <v>104</v>
      </c>
      <c r="Y7" s="27">
        <v>670</v>
      </c>
      <c r="Z7" s="27">
        <v>5</v>
      </c>
      <c r="AA7" s="28">
        <v>0</v>
      </c>
      <c r="AB7" s="10">
        <v>651</v>
      </c>
      <c r="AC7" s="10">
        <v>80</v>
      </c>
      <c r="AD7" s="10">
        <v>560</v>
      </c>
      <c r="AE7" s="10">
        <v>5</v>
      </c>
      <c r="AF7" s="10">
        <v>6</v>
      </c>
      <c r="AG7" s="56" t="s">
        <v>5</v>
      </c>
      <c r="AH7" s="63">
        <v>1975</v>
      </c>
      <c r="AI7" s="63">
        <v>247</v>
      </c>
      <c r="AJ7" s="63">
        <v>1676</v>
      </c>
      <c r="AK7" s="63">
        <v>38</v>
      </c>
      <c r="AL7" s="63">
        <v>14</v>
      </c>
      <c r="AM7" s="64">
        <v>983</v>
      </c>
      <c r="AN7" s="65">
        <v>130</v>
      </c>
      <c r="AO7" s="65">
        <v>834</v>
      </c>
      <c r="AP7" s="65">
        <v>14</v>
      </c>
      <c r="AQ7" s="66">
        <v>6</v>
      </c>
      <c r="AR7" s="63">
        <v>992</v>
      </c>
      <c r="AS7" s="63">
        <v>117</v>
      </c>
      <c r="AT7" s="63">
        <v>842</v>
      </c>
      <c r="AU7" s="63">
        <v>24</v>
      </c>
      <c r="AV7" s="63">
        <v>9</v>
      </c>
      <c r="AW7" s="3" t="s">
        <v>5</v>
      </c>
      <c r="AX7" s="3">
        <v>685</v>
      </c>
      <c r="AY7" s="3">
        <v>14</v>
      </c>
      <c r="AZ7" s="3">
        <v>659</v>
      </c>
      <c r="BA7" s="3">
        <v>9</v>
      </c>
      <c r="BB7" s="3">
        <v>3</v>
      </c>
      <c r="BC7" s="100">
        <v>320</v>
      </c>
      <c r="BD7" s="101">
        <v>5</v>
      </c>
      <c r="BE7" s="101">
        <v>312</v>
      </c>
      <c r="BF7" s="101">
        <v>0</v>
      </c>
      <c r="BG7" s="102">
        <v>3</v>
      </c>
      <c r="BH7" s="3">
        <v>365</v>
      </c>
      <c r="BI7" s="3">
        <v>9</v>
      </c>
      <c r="BJ7" s="3">
        <v>346</v>
      </c>
      <c r="BK7" s="3">
        <v>9</v>
      </c>
      <c r="BL7" s="3">
        <v>0</v>
      </c>
      <c r="BM7" s="4" t="s">
        <v>5</v>
      </c>
      <c r="BN7" s="10">
        <v>6300</v>
      </c>
      <c r="BO7" s="10">
        <v>359</v>
      </c>
      <c r="BP7" s="10">
        <v>5868</v>
      </c>
      <c r="BQ7" s="10">
        <v>30</v>
      </c>
      <c r="BR7" s="10">
        <v>42</v>
      </c>
      <c r="BS7" s="26">
        <v>3043</v>
      </c>
      <c r="BT7" s="27">
        <v>180</v>
      </c>
      <c r="BU7" s="27">
        <v>2821</v>
      </c>
      <c r="BV7" s="27">
        <v>0</v>
      </c>
      <c r="BW7" s="28">
        <v>42</v>
      </c>
      <c r="BX7" s="10">
        <v>3257</v>
      </c>
      <c r="BY7" s="10">
        <v>180</v>
      </c>
      <c r="BZ7" s="10">
        <v>3047</v>
      </c>
      <c r="CA7" s="10">
        <v>30</v>
      </c>
      <c r="CB7" s="10">
        <v>0</v>
      </c>
    </row>
    <row r="8" spans="1:80" x14ac:dyDescent="0.2">
      <c r="A8" s="4" t="s">
        <v>6</v>
      </c>
      <c r="B8" s="10">
        <f t="shared" si="15"/>
        <v>2894</v>
      </c>
      <c r="C8" s="10">
        <f t="shared" si="16"/>
        <v>43</v>
      </c>
      <c r="D8" s="10">
        <f t="shared" si="17"/>
        <v>57</v>
      </c>
      <c r="E8" s="10">
        <f t="shared" si="18"/>
        <v>2656</v>
      </c>
      <c r="F8" s="10">
        <f t="shared" si="19"/>
        <v>139</v>
      </c>
      <c r="G8" s="10">
        <f t="shared" si="20"/>
        <v>1758</v>
      </c>
      <c r="H8" s="10">
        <f t="shared" si="21"/>
        <v>36</v>
      </c>
      <c r="I8" s="10">
        <f t="shared" si="22"/>
        <v>28</v>
      </c>
      <c r="J8" s="10">
        <f t="shared" si="23"/>
        <v>1626</v>
      </c>
      <c r="K8" s="10">
        <f t="shared" si="24"/>
        <v>69</v>
      </c>
      <c r="L8" s="10">
        <f t="shared" si="25"/>
        <v>1136</v>
      </c>
      <c r="M8" s="10">
        <f t="shared" si="26"/>
        <v>7</v>
      </c>
      <c r="N8" s="10">
        <f t="shared" si="27"/>
        <v>28</v>
      </c>
      <c r="O8" s="10">
        <f t="shared" si="28"/>
        <v>1032</v>
      </c>
      <c r="P8" s="10">
        <f t="shared" si="29"/>
        <v>69</v>
      </c>
      <c r="Q8" s="4" t="s">
        <v>6</v>
      </c>
      <c r="R8" s="10">
        <v>304</v>
      </c>
      <c r="S8" s="10">
        <v>5</v>
      </c>
      <c r="T8" s="10">
        <v>12</v>
      </c>
      <c r="U8" s="10">
        <v>149</v>
      </c>
      <c r="V8" s="10">
        <v>139</v>
      </c>
      <c r="W8" s="26">
        <v>144</v>
      </c>
      <c r="X8" s="27">
        <v>5</v>
      </c>
      <c r="Y8" s="27">
        <v>6</v>
      </c>
      <c r="Z8" s="27">
        <v>64</v>
      </c>
      <c r="AA8" s="28">
        <v>69</v>
      </c>
      <c r="AB8" s="10">
        <v>161</v>
      </c>
      <c r="AC8" s="10">
        <v>0</v>
      </c>
      <c r="AD8" s="10">
        <v>6</v>
      </c>
      <c r="AE8" s="10">
        <v>86</v>
      </c>
      <c r="AF8" s="10">
        <v>69</v>
      </c>
      <c r="AG8" s="56" t="s">
        <v>6</v>
      </c>
      <c r="AH8" s="63">
        <v>432</v>
      </c>
      <c r="AI8" s="63">
        <v>33</v>
      </c>
      <c r="AJ8" s="63">
        <v>17</v>
      </c>
      <c r="AK8" s="63">
        <v>382</v>
      </c>
      <c r="AL8" s="63">
        <v>0</v>
      </c>
      <c r="AM8" s="64">
        <v>220</v>
      </c>
      <c r="AN8" s="65">
        <v>26</v>
      </c>
      <c r="AO8" s="65">
        <v>8</v>
      </c>
      <c r="AP8" s="65">
        <v>186</v>
      </c>
      <c r="AQ8" s="66">
        <v>0</v>
      </c>
      <c r="AR8" s="63">
        <v>211</v>
      </c>
      <c r="AS8" s="63">
        <v>7</v>
      </c>
      <c r="AT8" s="63">
        <v>8</v>
      </c>
      <c r="AU8" s="63">
        <v>196</v>
      </c>
      <c r="AV8" s="63">
        <v>0</v>
      </c>
      <c r="AW8" s="3" t="s">
        <v>6</v>
      </c>
      <c r="AX8" s="3">
        <v>294</v>
      </c>
      <c r="AY8" s="3">
        <v>5</v>
      </c>
      <c r="AZ8" s="3">
        <v>0</v>
      </c>
      <c r="BA8" s="3">
        <v>289</v>
      </c>
      <c r="BB8" s="3">
        <v>0</v>
      </c>
      <c r="BC8" s="100">
        <v>146</v>
      </c>
      <c r="BD8" s="101">
        <v>5</v>
      </c>
      <c r="BE8" s="101">
        <v>0</v>
      </c>
      <c r="BF8" s="101">
        <v>142</v>
      </c>
      <c r="BG8" s="102">
        <v>0</v>
      </c>
      <c r="BH8" s="3">
        <v>148</v>
      </c>
      <c r="BI8" s="3">
        <v>0</v>
      </c>
      <c r="BJ8" s="3">
        <v>0</v>
      </c>
      <c r="BK8" s="3">
        <v>148</v>
      </c>
      <c r="BL8" s="3">
        <v>0</v>
      </c>
      <c r="BM8" s="4" t="s">
        <v>6</v>
      </c>
      <c r="BN8" s="10">
        <v>1864</v>
      </c>
      <c r="BO8" s="10">
        <v>0</v>
      </c>
      <c r="BP8" s="10">
        <v>28</v>
      </c>
      <c r="BQ8" s="10">
        <v>1836</v>
      </c>
      <c r="BR8" s="10">
        <v>0</v>
      </c>
      <c r="BS8" s="26">
        <v>1248</v>
      </c>
      <c r="BT8" s="27">
        <v>0</v>
      </c>
      <c r="BU8" s="27">
        <v>14</v>
      </c>
      <c r="BV8" s="27">
        <v>1234</v>
      </c>
      <c r="BW8" s="28">
        <v>0</v>
      </c>
      <c r="BX8" s="10">
        <v>616</v>
      </c>
      <c r="BY8" s="10">
        <v>0</v>
      </c>
      <c r="BZ8" s="10">
        <v>14</v>
      </c>
      <c r="CA8" s="10">
        <v>602</v>
      </c>
      <c r="CB8" s="10">
        <v>0</v>
      </c>
    </row>
    <row r="9" spans="1:80" x14ac:dyDescent="0.2">
      <c r="A9" s="4" t="s">
        <v>7</v>
      </c>
      <c r="B9" s="10">
        <f t="shared" si="15"/>
        <v>3325</v>
      </c>
      <c r="C9" s="10">
        <f t="shared" si="16"/>
        <v>216</v>
      </c>
      <c r="D9" s="10">
        <f t="shared" si="17"/>
        <v>76</v>
      </c>
      <c r="E9" s="10">
        <f t="shared" si="18"/>
        <v>90</v>
      </c>
      <c r="F9" s="10">
        <f t="shared" si="19"/>
        <v>2942</v>
      </c>
      <c r="G9" s="10">
        <f t="shared" si="20"/>
        <v>1500</v>
      </c>
      <c r="H9" s="10">
        <f t="shared" si="21"/>
        <v>90</v>
      </c>
      <c r="I9" s="10">
        <f t="shared" si="22"/>
        <v>35</v>
      </c>
      <c r="J9" s="10">
        <f t="shared" si="23"/>
        <v>30</v>
      </c>
      <c r="K9" s="10">
        <f t="shared" si="24"/>
        <v>1346</v>
      </c>
      <c r="L9" s="10">
        <f t="shared" si="25"/>
        <v>1823</v>
      </c>
      <c r="M9" s="10">
        <f t="shared" si="26"/>
        <v>125</v>
      </c>
      <c r="N9" s="10">
        <f t="shared" si="27"/>
        <v>41</v>
      </c>
      <c r="O9" s="10">
        <f t="shared" si="28"/>
        <v>60</v>
      </c>
      <c r="P9" s="10">
        <f t="shared" si="29"/>
        <v>1596</v>
      </c>
      <c r="Q9" s="4" t="s">
        <v>7</v>
      </c>
      <c r="R9" s="10">
        <v>459</v>
      </c>
      <c r="S9" s="10">
        <v>19</v>
      </c>
      <c r="T9" s="10">
        <v>6</v>
      </c>
      <c r="U9" s="10">
        <v>0</v>
      </c>
      <c r="V9" s="10">
        <v>434</v>
      </c>
      <c r="W9" s="26">
        <v>200</v>
      </c>
      <c r="X9" s="27">
        <v>9</v>
      </c>
      <c r="Y9" s="27">
        <v>6</v>
      </c>
      <c r="Z9" s="27">
        <v>0</v>
      </c>
      <c r="AA9" s="28">
        <v>185</v>
      </c>
      <c r="AB9" s="10">
        <v>258</v>
      </c>
      <c r="AC9" s="10">
        <v>9</v>
      </c>
      <c r="AD9" s="10">
        <v>0</v>
      </c>
      <c r="AE9" s="10">
        <v>0</v>
      </c>
      <c r="AF9" s="10">
        <v>249</v>
      </c>
      <c r="AG9" s="56" t="s">
        <v>7</v>
      </c>
      <c r="AH9" s="63">
        <v>333</v>
      </c>
      <c r="AI9" s="63">
        <v>85</v>
      </c>
      <c r="AJ9" s="63">
        <v>34</v>
      </c>
      <c r="AK9" s="63">
        <v>0</v>
      </c>
      <c r="AL9" s="63">
        <v>214</v>
      </c>
      <c r="AM9" s="64">
        <v>182</v>
      </c>
      <c r="AN9" s="65">
        <v>59</v>
      </c>
      <c r="AO9" s="65">
        <v>21</v>
      </c>
      <c r="AP9" s="65">
        <v>0</v>
      </c>
      <c r="AQ9" s="66">
        <v>103</v>
      </c>
      <c r="AR9" s="63">
        <v>150</v>
      </c>
      <c r="AS9" s="63">
        <v>26</v>
      </c>
      <c r="AT9" s="63">
        <v>13</v>
      </c>
      <c r="AU9" s="63">
        <v>0</v>
      </c>
      <c r="AV9" s="63">
        <v>111</v>
      </c>
      <c r="AW9" s="3" t="s">
        <v>7</v>
      </c>
      <c r="AX9" s="3">
        <v>95</v>
      </c>
      <c r="AY9" s="3">
        <v>0</v>
      </c>
      <c r="AZ9" s="3">
        <v>8</v>
      </c>
      <c r="BA9" s="3">
        <v>0</v>
      </c>
      <c r="BB9" s="3">
        <v>87</v>
      </c>
      <c r="BC9" s="100">
        <v>47</v>
      </c>
      <c r="BD9" s="101">
        <v>0</v>
      </c>
      <c r="BE9" s="101">
        <v>8</v>
      </c>
      <c r="BF9" s="101">
        <v>0</v>
      </c>
      <c r="BG9" s="102">
        <v>39</v>
      </c>
      <c r="BH9" s="3">
        <v>48</v>
      </c>
      <c r="BI9" s="3">
        <v>0</v>
      </c>
      <c r="BJ9" s="3">
        <v>0</v>
      </c>
      <c r="BK9" s="3">
        <v>0</v>
      </c>
      <c r="BL9" s="3">
        <v>48</v>
      </c>
      <c r="BM9" s="4" t="s">
        <v>7</v>
      </c>
      <c r="BN9" s="10">
        <v>2438</v>
      </c>
      <c r="BO9" s="10">
        <v>112</v>
      </c>
      <c r="BP9" s="10">
        <v>28</v>
      </c>
      <c r="BQ9" s="10">
        <v>90</v>
      </c>
      <c r="BR9" s="10">
        <v>2207</v>
      </c>
      <c r="BS9" s="26">
        <v>1071</v>
      </c>
      <c r="BT9" s="27">
        <v>22</v>
      </c>
      <c r="BU9" s="27">
        <v>0</v>
      </c>
      <c r="BV9" s="27">
        <v>30</v>
      </c>
      <c r="BW9" s="28">
        <v>1019</v>
      </c>
      <c r="BX9" s="10">
        <v>1367</v>
      </c>
      <c r="BY9" s="10">
        <v>90</v>
      </c>
      <c r="BZ9" s="10">
        <v>28</v>
      </c>
      <c r="CA9" s="10">
        <v>60</v>
      </c>
      <c r="CB9" s="10">
        <v>1188</v>
      </c>
    </row>
    <row r="10" spans="1:80" x14ac:dyDescent="0.2">
      <c r="A10" s="4" t="s">
        <v>82</v>
      </c>
      <c r="B10" s="10">
        <f t="shared" si="15"/>
        <v>980</v>
      </c>
      <c r="C10" s="10">
        <f t="shared" si="16"/>
        <v>133</v>
      </c>
      <c r="D10" s="10">
        <f t="shared" si="17"/>
        <v>487</v>
      </c>
      <c r="E10" s="10">
        <f t="shared" si="18"/>
        <v>256</v>
      </c>
      <c r="F10" s="10">
        <f t="shared" si="19"/>
        <v>104</v>
      </c>
      <c r="G10" s="10">
        <f t="shared" si="20"/>
        <v>481</v>
      </c>
      <c r="H10" s="10">
        <f t="shared" si="21"/>
        <v>64</v>
      </c>
      <c r="I10" s="10">
        <f t="shared" si="22"/>
        <v>295</v>
      </c>
      <c r="J10" s="10">
        <f t="shared" si="23"/>
        <v>59</v>
      </c>
      <c r="K10" s="10">
        <f t="shared" si="24"/>
        <v>64</v>
      </c>
      <c r="L10" s="10">
        <f t="shared" si="25"/>
        <v>499</v>
      </c>
      <c r="M10" s="10">
        <f t="shared" si="26"/>
        <v>70</v>
      </c>
      <c r="N10" s="10">
        <f t="shared" si="27"/>
        <v>192</v>
      </c>
      <c r="O10" s="10">
        <f t="shared" si="28"/>
        <v>197</v>
      </c>
      <c r="P10" s="10">
        <f t="shared" si="29"/>
        <v>41</v>
      </c>
      <c r="Q10" s="4" t="s">
        <v>82</v>
      </c>
      <c r="R10" s="10">
        <v>625</v>
      </c>
      <c r="S10" s="10">
        <v>94</v>
      </c>
      <c r="T10" s="10">
        <v>421</v>
      </c>
      <c r="U10" s="10">
        <v>5</v>
      </c>
      <c r="V10" s="10">
        <v>104</v>
      </c>
      <c r="W10" s="26">
        <v>349</v>
      </c>
      <c r="X10" s="27">
        <v>38</v>
      </c>
      <c r="Y10" s="27">
        <v>242</v>
      </c>
      <c r="Z10" s="27">
        <v>5</v>
      </c>
      <c r="AA10" s="28">
        <v>64</v>
      </c>
      <c r="AB10" s="10">
        <v>276</v>
      </c>
      <c r="AC10" s="10">
        <v>57</v>
      </c>
      <c r="AD10" s="10">
        <v>179</v>
      </c>
      <c r="AE10" s="10">
        <v>0</v>
      </c>
      <c r="AF10" s="10">
        <v>41</v>
      </c>
      <c r="AG10" s="56" t="s">
        <v>82</v>
      </c>
      <c r="AH10" s="63">
        <v>68</v>
      </c>
      <c r="AI10" s="63">
        <v>20</v>
      </c>
      <c r="AJ10" s="63">
        <v>21</v>
      </c>
      <c r="AK10" s="63">
        <v>28</v>
      </c>
      <c r="AL10" s="63">
        <v>0</v>
      </c>
      <c r="AM10" s="64">
        <v>36</v>
      </c>
      <c r="AN10" s="65">
        <v>7</v>
      </c>
      <c r="AO10" s="65">
        <v>8</v>
      </c>
      <c r="AP10" s="65">
        <v>21</v>
      </c>
      <c r="AQ10" s="66">
        <v>0</v>
      </c>
      <c r="AR10" s="63">
        <v>33</v>
      </c>
      <c r="AS10" s="63">
        <v>13</v>
      </c>
      <c r="AT10" s="63">
        <v>13</v>
      </c>
      <c r="AU10" s="63">
        <v>7</v>
      </c>
      <c r="AV10" s="63">
        <v>0</v>
      </c>
      <c r="AW10" s="3" t="s">
        <v>82</v>
      </c>
      <c r="AX10" s="3">
        <v>48</v>
      </c>
      <c r="AY10" s="3">
        <v>19</v>
      </c>
      <c r="AZ10" s="3">
        <v>17</v>
      </c>
      <c r="BA10" s="3">
        <v>12</v>
      </c>
      <c r="BB10" s="3">
        <v>0</v>
      </c>
      <c r="BC10" s="100">
        <v>38</v>
      </c>
      <c r="BD10" s="101">
        <v>19</v>
      </c>
      <c r="BE10" s="101">
        <v>17</v>
      </c>
      <c r="BF10" s="101">
        <v>3</v>
      </c>
      <c r="BG10" s="102">
        <v>0</v>
      </c>
      <c r="BH10" s="3">
        <v>9</v>
      </c>
      <c r="BI10" s="3">
        <v>0</v>
      </c>
      <c r="BJ10" s="3">
        <v>0</v>
      </c>
      <c r="BK10" s="3">
        <v>9</v>
      </c>
      <c r="BL10" s="3">
        <v>0</v>
      </c>
      <c r="BM10" s="4" t="s">
        <v>82</v>
      </c>
      <c r="BN10" s="10">
        <v>239</v>
      </c>
      <c r="BO10" s="10">
        <v>0</v>
      </c>
      <c r="BP10" s="10">
        <v>28</v>
      </c>
      <c r="BQ10" s="10">
        <v>211</v>
      </c>
      <c r="BR10" s="10">
        <v>0</v>
      </c>
      <c r="BS10" s="26">
        <v>58</v>
      </c>
      <c r="BT10" s="27">
        <v>0</v>
      </c>
      <c r="BU10" s="27">
        <v>28</v>
      </c>
      <c r="BV10" s="27">
        <v>30</v>
      </c>
      <c r="BW10" s="28">
        <v>0</v>
      </c>
      <c r="BX10" s="10">
        <v>181</v>
      </c>
      <c r="BY10" s="10">
        <v>0</v>
      </c>
      <c r="BZ10" s="10">
        <v>0</v>
      </c>
      <c r="CA10" s="10">
        <v>181</v>
      </c>
      <c r="CB10" s="10">
        <v>0</v>
      </c>
    </row>
    <row r="11" spans="1:80" x14ac:dyDescent="0.2">
      <c r="A11" s="4" t="s">
        <v>83</v>
      </c>
      <c r="B11" s="10">
        <f t="shared" si="15"/>
        <v>171</v>
      </c>
      <c r="C11" s="10">
        <f t="shared" si="16"/>
        <v>115</v>
      </c>
      <c r="D11" s="10">
        <f t="shared" si="17"/>
        <v>6</v>
      </c>
      <c r="E11" s="10">
        <f t="shared" si="18"/>
        <v>9</v>
      </c>
      <c r="F11" s="10">
        <f t="shared" si="19"/>
        <v>41</v>
      </c>
      <c r="G11" s="10">
        <f t="shared" si="20"/>
        <v>76</v>
      </c>
      <c r="H11" s="10">
        <f t="shared" si="21"/>
        <v>62</v>
      </c>
      <c r="I11" s="10">
        <f t="shared" si="22"/>
        <v>0</v>
      </c>
      <c r="J11" s="10">
        <f t="shared" si="23"/>
        <v>5</v>
      </c>
      <c r="K11" s="10">
        <f t="shared" si="24"/>
        <v>9</v>
      </c>
      <c r="L11" s="10">
        <f t="shared" si="25"/>
        <v>95</v>
      </c>
      <c r="M11" s="10">
        <f t="shared" si="26"/>
        <v>53</v>
      </c>
      <c r="N11" s="10">
        <f t="shared" si="27"/>
        <v>6</v>
      </c>
      <c r="O11" s="10">
        <f t="shared" si="28"/>
        <v>4</v>
      </c>
      <c r="P11" s="10">
        <f t="shared" si="29"/>
        <v>32</v>
      </c>
      <c r="Q11" s="4" t="s">
        <v>83</v>
      </c>
      <c r="R11" s="10">
        <v>85</v>
      </c>
      <c r="S11" s="10">
        <v>47</v>
      </c>
      <c r="T11" s="10">
        <v>6</v>
      </c>
      <c r="U11" s="10">
        <v>9</v>
      </c>
      <c r="V11" s="10">
        <v>23</v>
      </c>
      <c r="W11" s="26">
        <v>25</v>
      </c>
      <c r="X11" s="27">
        <v>14</v>
      </c>
      <c r="Y11" s="27">
        <v>0</v>
      </c>
      <c r="Z11" s="27">
        <v>5</v>
      </c>
      <c r="AA11" s="28">
        <v>6</v>
      </c>
      <c r="AB11" s="10">
        <v>60</v>
      </c>
      <c r="AC11" s="10">
        <v>33</v>
      </c>
      <c r="AD11" s="10">
        <v>6</v>
      </c>
      <c r="AE11" s="10">
        <v>4</v>
      </c>
      <c r="AF11" s="10">
        <v>17</v>
      </c>
      <c r="AG11" s="56" t="s">
        <v>83</v>
      </c>
      <c r="AH11" s="63">
        <v>46</v>
      </c>
      <c r="AI11" s="63">
        <v>46</v>
      </c>
      <c r="AJ11" s="63">
        <v>0</v>
      </c>
      <c r="AK11" s="63">
        <v>0</v>
      </c>
      <c r="AL11" s="63">
        <v>0</v>
      </c>
      <c r="AM11" s="64">
        <v>26</v>
      </c>
      <c r="AN11" s="65">
        <v>26</v>
      </c>
      <c r="AO11" s="65">
        <v>0</v>
      </c>
      <c r="AP11" s="65">
        <v>0</v>
      </c>
      <c r="AQ11" s="66">
        <v>0</v>
      </c>
      <c r="AR11" s="63">
        <v>20</v>
      </c>
      <c r="AS11" s="63">
        <v>20</v>
      </c>
      <c r="AT11" s="63">
        <v>0</v>
      </c>
      <c r="AU11" s="63">
        <v>0</v>
      </c>
      <c r="AV11" s="63">
        <v>0</v>
      </c>
      <c r="AW11" s="3" t="s">
        <v>83</v>
      </c>
      <c r="AX11" s="3">
        <v>18</v>
      </c>
      <c r="AY11" s="3">
        <v>0</v>
      </c>
      <c r="AZ11" s="3">
        <v>0</v>
      </c>
      <c r="BA11" s="3">
        <v>0</v>
      </c>
      <c r="BB11" s="3">
        <v>18</v>
      </c>
      <c r="BC11" s="100">
        <v>3</v>
      </c>
      <c r="BD11" s="101">
        <v>0</v>
      </c>
      <c r="BE11" s="101">
        <v>0</v>
      </c>
      <c r="BF11" s="101">
        <v>0</v>
      </c>
      <c r="BG11" s="102">
        <v>3</v>
      </c>
      <c r="BH11" s="3">
        <v>15</v>
      </c>
      <c r="BI11" s="3">
        <v>0</v>
      </c>
      <c r="BJ11" s="3">
        <v>0</v>
      </c>
      <c r="BK11" s="3">
        <v>0</v>
      </c>
      <c r="BL11" s="3">
        <v>15</v>
      </c>
      <c r="BM11" s="4" t="s">
        <v>83</v>
      </c>
      <c r="BN11" s="10">
        <v>22</v>
      </c>
      <c r="BO11" s="10">
        <v>22</v>
      </c>
      <c r="BP11" s="10">
        <v>0</v>
      </c>
      <c r="BQ11" s="10">
        <v>0</v>
      </c>
      <c r="BR11" s="10">
        <v>0</v>
      </c>
      <c r="BS11" s="26">
        <v>22</v>
      </c>
      <c r="BT11" s="27">
        <v>22</v>
      </c>
      <c r="BU11" s="27">
        <v>0</v>
      </c>
      <c r="BV11" s="27">
        <v>0</v>
      </c>
      <c r="BW11" s="28">
        <v>0</v>
      </c>
      <c r="BX11" s="10">
        <v>0</v>
      </c>
      <c r="BY11" s="10">
        <v>0</v>
      </c>
      <c r="BZ11" s="10">
        <v>0</v>
      </c>
      <c r="CA11" s="10">
        <v>0</v>
      </c>
      <c r="CB11" s="10">
        <v>0</v>
      </c>
    </row>
    <row r="12" spans="1:80" x14ac:dyDescent="0.2">
      <c r="A12" s="4" t="s">
        <v>84</v>
      </c>
      <c r="B12" s="10">
        <f t="shared" si="15"/>
        <v>1250</v>
      </c>
      <c r="C12" s="10">
        <f t="shared" si="16"/>
        <v>598</v>
      </c>
      <c r="D12" s="10">
        <f t="shared" si="17"/>
        <v>406</v>
      </c>
      <c r="E12" s="10">
        <f t="shared" si="18"/>
        <v>223</v>
      </c>
      <c r="F12" s="10">
        <f t="shared" si="19"/>
        <v>24</v>
      </c>
      <c r="G12" s="10">
        <f t="shared" si="20"/>
        <v>605</v>
      </c>
      <c r="H12" s="10">
        <f t="shared" si="21"/>
        <v>285</v>
      </c>
      <c r="I12" s="10">
        <f t="shared" si="22"/>
        <v>146</v>
      </c>
      <c r="J12" s="10">
        <f t="shared" si="23"/>
        <v>158</v>
      </c>
      <c r="K12" s="10">
        <f t="shared" si="24"/>
        <v>15</v>
      </c>
      <c r="L12" s="10">
        <f t="shared" si="25"/>
        <v>645</v>
      </c>
      <c r="M12" s="10">
        <f t="shared" si="26"/>
        <v>312</v>
      </c>
      <c r="N12" s="10">
        <f t="shared" si="27"/>
        <v>259</v>
      </c>
      <c r="O12" s="10">
        <f t="shared" si="28"/>
        <v>65</v>
      </c>
      <c r="P12" s="10">
        <f t="shared" si="29"/>
        <v>9</v>
      </c>
      <c r="Q12" s="4" t="s">
        <v>84</v>
      </c>
      <c r="R12" s="10">
        <v>36</v>
      </c>
      <c r="S12" s="10">
        <v>19</v>
      </c>
      <c r="T12" s="10">
        <v>17</v>
      </c>
      <c r="U12" s="10">
        <v>0</v>
      </c>
      <c r="V12" s="10">
        <v>0</v>
      </c>
      <c r="W12" s="26">
        <v>26</v>
      </c>
      <c r="X12" s="27">
        <v>14</v>
      </c>
      <c r="Y12" s="27">
        <v>12</v>
      </c>
      <c r="Z12" s="27">
        <v>0</v>
      </c>
      <c r="AA12" s="28">
        <v>0</v>
      </c>
      <c r="AB12" s="10">
        <v>10</v>
      </c>
      <c r="AC12" s="10">
        <v>5</v>
      </c>
      <c r="AD12" s="10">
        <v>6</v>
      </c>
      <c r="AE12" s="10">
        <v>0</v>
      </c>
      <c r="AF12" s="10">
        <v>0</v>
      </c>
      <c r="AG12" s="56" t="s">
        <v>84</v>
      </c>
      <c r="AH12" s="63">
        <v>128</v>
      </c>
      <c r="AI12" s="63">
        <v>98</v>
      </c>
      <c r="AJ12" s="63">
        <v>17</v>
      </c>
      <c r="AK12" s="63">
        <v>14</v>
      </c>
      <c r="AL12" s="63">
        <v>0</v>
      </c>
      <c r="AM12" s="64">
        <v>77</v>
      </c>
      <c r="AN12" s="65">
        <v>59</v>
      </c>
      <c r="AO12" s="65">
        <v>8</v>
      </c>
      <c r="AP12" s="65">
        <v>10</v>
      </c>
      <c r="AQ12" s="66">
        <v>0</v>
      </c>
      <c r="AR12" s="63">
        <v>51</v>
      </c>
      <c r="AS12" s="63">
        <v>39</v>
      </c>
      <c r="AT12" s="63">
        <v>8</v>
      </c>
      <c r="AU12" s="63">
        <v>3</v>
      </c>
      <c r="AV12" s="63">
        <v>0</v>
      </c>
      <c r="AW12" s="3" t="s">
        <v>84</v>
      </c>
      <c r="AX12" s="3">
        <v>836</v>
      </c>
      <c r="AY12" s="3">
        <v>436</v>
      </c>
      <c r="AZ12" s="3">
        <v>287</v>
      </c>
      <c r="BA12" s="3">
        <v>89</v>
      </c>
      <c r="BB12" s="3">
        <v>24</v>
      </c>
      <c r="BC12" s="100">
        <v>317</v>
      </c>
      <c r="BD12" s="101">
        <v>190</v>
      </c>
      <c r="BE12" s="101">
        <v>84</v>
      </c>
      <c r="BF12" s="101">
        <v>28</v>
      </c>
      <c r="BG12" s="102">
        <v>15</v>
      </c>
      <c r="BH12" s="3">
        <v>519</v>
      </c>
      <c r="BI12" s="3">
        <v>246</v>
      </c>
      <c r="BJ12" s="3">
        <v>203</v>
      </c>
      <c r="BK12" s="3">
        <v>62</v>
      </c>
      <c r="BL12" s="3">
        <v>9</v>
      </c>
      <c r="BM12" s="4" t="s">
        <v>84</v>
      </c>
      <c r="BN12" s="10">
        <v>250</v>
      </c>
      <c r="BO12" s="10">
        <v>45</v>
      </c>
      <c r="BP12" s="10">
        <v>85</v>
      </c>
      <c r="BQ12" s="10">
        <v>120</v>
      </c>
      <c r="BR12" s="10">
        <v>0</v>
      </c>
      <c r="BS12" s="26">
        <v>185</v>
      </c>
      <c r="BT12" s="27">
        <v>22</v>
      </c>
      <c r="BU12" s="27">
        <v>42</v>
      </c>
      <c r="BV12" s="27">
        <v>120</v>
      </c>
      <c r="BW12" s="28">
        <v>0</v>
      </c>
      <c r="BX12" s="10">
        <v>65</v>
      </c>
      <c r="BY12" s="10">
        <v>22</v>
      </c>
      <c r="BZ12" s="10">
        <v>42</v>
      </c>
      <c r="CA12" s="10">
        <v>0</v>
      </c>
      <c r="CB12" s="10">
        <v>0</v>
      </c>
    </row>
    <row r="13" spans="1:80" x14ac:dyDescent="0.2">
      <c r="A13" s="4" t="s">
        <v>85</v>
      </c>
      <c r="B13" s="10">
        <f t="shared" si="15"/>
        <v>281</v>
      </c>
      <c r="C13" s="10">
        <f t="shared" si="16"/>
        <v>183</v>
      </c>
      <c r="D13" s="10">
        <f t="shared" si="17"/>
        <v>33</v>
      </c>
      <c r="E13" s="10">
        <f t="shared" si="18"/>
        <v>62</v>
      </c>
      <c r="F13" s="10">
        <f t="shared" si="19"/>
        <v>3</v>
      </c>
      <c r="G13" s="10">
        <f t="shared" si="20"/>
        <v>174</v>
      </c>
      <c r="H13" s="10">
        <f t="shared" si="21"/>
        <v>144</v>
      </c>
      <c r="I13" s="10">
        <f t="shared" si="22"/>
        <v>19</v>
      </c>
      <c r="J13" s="10">
        <f t="shared" si="23"/>
        <v>12</v>
      </c>
      <c r="K13" s="10">
        <f t="shared" si="24"/>
        <v>0</v>
      </c>
      <c r="L13" s="10">
        <f t="shared" si="25"/>
        <v>107</v>
      </c>
      <c r="M13" s="10">
        <f t="shared" si="26"/>
        <v>40</v>
      </c>
      <c r="N13" s="10">
        <f t="shared" si="27"/>
        <v>14</v>
      </c>
      <c r="O13" s="10">
        <f t="shared" si="28"/>
        <v>49</v>
      </c>
      <c r="P13" s="10">
        <f t="shared" si="29"/>
        <v>3</v>
      </c>
      <c r="Q13" s="4" t="s">
        <v>85</v>
      </c>
      <c r="R13" s="10">
        <v>51</v>
      </c>
      <c r="S13" s="10">
        <v>28</v>
      </c>
      <c r="T13" s="10">
        <v>12</v>
      </c>
      <c r="U13" s="10">
        <v>11</v>
      </c>
      <c r="V13" s="10">
        <v>0</v>
      </c>
      <c r="W13" s="26">
        <v>30</v>
      </c>
      <c r="X13" s="27">
        <v>19</v>
      </c>
      <c r="Y13" s="27">
        <v>6</v>
      </c>
      <c r="Z13" s="27">
        <v>5</v>
      </c>
      <c r="AA13" s="28">
        <v>0</v>
      </c>
      <c r="AB13" s="10">
        <v>21</v>
      </c>
      <c r="AC13" s="10">
        <v>9</v>
      </c>
      <c r="AD13" s="10">
        <v>6</v>
      </c>
      <c r="AE13" s="10">
        <v>5</v>
      </c>
      <c r="AF13" s="10">
        <v>0</v>
      </c>
      <c r="AG13" s="56" t="s">
        <v>85</v>
      </c>
      <c r="AH13" s="63">
        <v>168</v>
      </c>
      <c r="AI13" s="63">
        <v>124</v>
      </c>
      <c r="AJ13" s="63">
        <v>21</v>
      </c>
      <c r="AK13" s="63">
        <v>21</v>
      </c>
      <c r="AL13" s="63">
        <v>3</v>
      </c>
      <c r="AM13" s="64">
        <v>117</v>
      </c>
      <c r="AN13" s="65">
        <v>98</v>
      </c>
      <c r="AO13" s="65">
        <v>13</v>
      </c>
      <c r="AP13" s="65">
        <v>7</v>
      </c>
      <c r="AQ13" s="66">
        <v>0</v>
      </c>
      <c r="AR13" s="63">
        <v>51</v>
      </c>
      <c r="AS13" s="63">
        <v>26</v>
      </c>
      <c r="AT13" s="63">
        <v>8</v>
      </c>
      <c r="AU13" s="63">
        <v>14</v>
      </c>
      <c r="AV13" s="63">
        <v>3</v>
      </c>
      <c r="AW13" s="3" t="s">
        <v>85</v>
      </c>
      <c r="AX13" s="3">
        <v>9</v>
      </c>
      <c r="AY13" s="3">
        <v>9</v>
      </c>
      <c r="AZ13" s="3">
        <v>0</v>
      </c>
      <c r="BA13" s="3">
        <v>0</v>
      </c>
      <c r="BB13" s="3">
        <v>0</v>
      </c>
      <c r="BC13" s="100">
        <v>5</v>
      </c>
      <c r="BD13" s="101">
        <v>5</v>
      </c>
      <c r="BE13" s="101">
        <v>0</v>
      </c>
      <c r="BF13" s="101">
        <v>0</v>
      </c>
      <c r="BG13" s="102">
        <v>0</v>
      </c>
      <c r="BH13" s="3">
        <v>5</v>
      </c>
      <c r="BI13" s="3">
        <v>5</v>
      </c>
      <c r="BJ13" s="3">
        <v>0</v>
      </c>
      <c r="BK13" s="3">
        <v>0</v>
      </c>
      <c r="BL13" s="3">
        <v>0</v>
      </c>
      <c r="BM13" s="4" t="s">
        <v>85</v>
      </c>
      <c r="BN13" s="10">
        <v>53</v>
      </c>
      <c r="BO13" s="10">
        <v>22</v>
      </c>
      <c r="BP13" s="10">
        <v>0</v>
      </c>
      <c r="BQ13" s="10">
        <v>30</v>
      </c>
      <c r="BR13" s="10">
        <v>0</v>
      </c>
      <c r="BS13" s="26">
        <v>22</v>
      </c>
      <c r="BT13" s="27">
        <v>22</v>
      </c>
      <c r="BU13" s="27">
        <v>0</v>
      </c>
      <c r="BV13" s="27">
        <v>0</v>
      </c>
      <c r="BW13" s="28">
        <v>0</v>
      </c>
      <c r="BX13" s="10">
        <v>30</v>
      </c>
      <c r="BY13" s="10">
        <v>0</v>
      </c>
      <c r="BZ13" s="10">
        <v>0</v>
      </c>
      <c r="CA13" s="10">
        <v>30</v>
      </c>
      <c r="CB13" s="10">
        <v>0</v>
      </c>
    </row>
    <row r="14" spans="1:80" x14ac:dyDescent="0.2">
      <c r="A14" s="4" t="s">
        <v>86</v>
      </c>
      <c r="B14" s="10">
        <f t="shared" si="15"/>
        <v>669</v>
      </c>
      <c r="C14" s="10">
        <f t="shared" si="16"/>
        <v>167</v>
      </c>
      <c r="D14" s="10">
        <f t="shared" si="17"/>
        <v>317</v>
      </c>
      <c r="E14" s="10">
        <f t="shared" si="18"/>
        <v>51</v>
      </c>
      <c r="F14" s="10">
        <f t="shared" si="19"/>
        <v>133</v>
      </c>
      <c r="G14" s="10">
        <f t="shared" si="20"/>
        <v>368</v>
      </c>
      <c r="H14" s="10">
        <f t="shared" si="21"/>
        <v>73</v>
      </c>
      <c r="I14" s="10">
        <f t="shared" si="22"/>
        <v>185</v>
      </c>
      <c r="J14" s="10">
        <f t="shared" si="23"/>
        <v>24</v>
      </c>
      <c r="K14" s="10">
        <f t="shared" si="24"/>
        <v>87</v>
      </c>
      <c r="L14" s="10">
        <f t="shared" si="25"/>
        <v>301</v>
      </c>
      <c r="M14" s="10">
        <f t="shared" si="26"/>
        <v>94</v>
      </c>
      <c r="N14" s="10">
        <f t="shared" si="27"/>
        <v>133</v>
      </c>
      <c r="O14" s="10">
        <f t="shared" si="28"/>
        <v>27</v>
      </c>
      <c r="P14" s="10">
        <f t="shared" si="29"/>
        <v>46</v>
      </c>
      <c r="Q14" s="4" t="s">
        <v>86</v>
      </c>
      <c r="R14" s="10">
        <v>662</v>
      </c>
      <c r="S14" s="10">
        <v>160</v>
      </c>
      <c r="T14" s="10">
        <v>317</v>
      </c>
      <c r="U14" s="10">
        <v>51</v>
      </c>
      <c r="V14" s="10">
        <v>133</v>
      </c>
      <c r="W14" s="26">
        <v>361</v>
      </c>
      <c r="X14" s="27">
        <v>66</v>
      </c>
      <c r="Y14" s="27">
        <v>185</v>
      </c>
      <c r="Z14" s="27">
        <v>24</v>
      </c>
      <c r="AA14" s="28">
        <v>87</v>
      </c>
      <c r="AB14" s="10">
        <v>301</v>
      </c>
      <c r="AC14" s="10">
        <v>94</v>
      </c>
      <c r="AD14" s="10">
        <v>133</v>
      </c>
      <c r="AE14" s="10">
        <v>27</v>
      </c>
      <c r="AF14" s="10">
        <v>46</v>
      </c>
      <c r="AG14" s="56" t="s">
        <v>86</v>
      </c>
      <c r="AH14" s="63">
        <v>7</v>
      </c>
      <c r="AI14" s="63">
        <v>7</v>
      </c>
      <c r="AJ14" s="63">
        <v>0</v>
      </c>
      <c r="AK14" s="63">
        <v>0</v>
      </c>
      <c r="AL14" s="63">
        <v>0</v>
      </c>
      <c r="AM14" s="64">
        <v>7</v>
      </c>
      <c r="AN14" s="65">
        <v>7</v>
      </c>
      <c r="AO14" s="65">
        <v>0</v>
      </c>
      <c r="AP14" s="65">
        <v>0</v>
      </c>
      <c r="AQ14" s="66">
        <v>0</v>
      </c>
      <c r="AR14" s="63">
        <v>0</v>
      </c>
      <c r="AS14" s="63">
        <v>0</v>
      </c>
      <c r="AT14" s="63">
        <v>0</v>
      </c>
      <c r="AU14" s="63">
        <v>0</v>
      </c>
      <c r="AV14" s="63">
        <v>0</v>
      </c>
      <c r="AW14" s="3" t="s">
        <v>86</v>
      </c>
      <c r="AX14" s="3">
        <v>0</v>
      </c>
      <c r="AY14" s="3">
        <v>0</v>
      </c>
      <c r="AZ14" s="3">
        <v>0</v>
      </c>
      <c r="BA14" s="3">
        <v>0</v>
      </c>
      <c r="BB14" s="3">
        <v>0</v>
      </c>
      <c r="BC14" s="100">
        <v>0</v>
      </c>
      <c r="BD14" s="101">
        <v>0</v>
      </c>
      <c r="BE14" s="101">
        <v>0</v>
      </c>
      <c r="BF14" s="101">
        <v>0</v>
      </c>
      <c r="BG14" s="102">
        <v>0</v>
      </c>
      <c r="BH14" s="3">
        <v>0</v>
      </c>
      <c r="BI14" s="3">
        <v>0</v>
      </c>
      <c r="BJ14" s="3">
        <v>0</v>
      </c>
      <c r="BK14" s="3">
        <v>0</v>
      </c>
      <c r="BL14" s="3">
        <v>0</v>
      </c>
      <c r="BM14" s="4" t="s">
        <v>86</v>
      </c>
      <c r="BN14" s="10">
        <v>0</v>
      </c>
      <c r="BO14" s="10">
        <v>0</v>
      </c>
      <c r="BP14" s="10">
        <v>0</v>
      </c>
      <c r="BQ14" s="10">
        <v>0</v>
      </c>
      <c r="BR14" s="10">
        <v>0</v>
      </c>
      <c r="BS14" s="26">
        <v>0</v>
      </c>
      <c r="BT14" s="27">
        <v>0</v>
      </c>
      <c r="BU14" s="27">
        <v>0</v>
      </c>
      <c r="BV14" s="27">
        <v>0</v>
      </c>
      <c r="BW14" s="28">
        <v>0</v>
      </c>
      <c r="BX14" s="10">
        <v>0</v>
      </c>
      <c r="BY14" s="10">
        <v>0</v>
      </c>
      <c r="BZ14" s="10">
        <v>0</v>
      </c>
      <c r="CA14" s="10">
        <v>0</v>
      </c>
      <c r="CB14" s="10">
        <v>0</v>
      </c>
    </row>
    <row r="15" spans="1:80" x14ac:dyDescent="0.2">
      <c r="A15" s="4" t="s">
        <v>87</v>
      </c>
      <c r="B15" s="10">
        <f t="shared" si="15"/>
        <v>667</v>
      </c>
      <c r="C15" s="10">
        <f t="shared" si="16"/>
        <v>206</v>
      </c>
      <c r="D15" s="10">
        <f t="shared" si="17"/>
        <v>273</v>
      </c>
      <c r="E15" s="10">
        <f t="shared" si="18"/>
        <v>44</v>
      </c>
      <c r="F15" s="10">
        <f t="shared" si="19"/>
        <v>145</v>
      </c>
      <c r="G15" s="10">
        <f t="shared" si="20"/>
        <v>347</v>
      </c>
      <c r="H15" s="10">
        <f t="shared" si="21"/>
        <v>71</v>
      </c>
      <c r="I15" s="10">
        <f t="shared" si="22"/>
        <v>161</v>
      </c>
      <c r="J15" s="10">
        <f t="shared" si="23"/>
        <v>22</v>
      </c>
      <c r="K15" s="10">
        <f t="shared" si="24"/>
        <v>93</v>
      </c>
      <c r="L15" s="10">
        <f t="shared" si="25"/>
        <v>320</v>
      </c>
      <c r="M15" s="10">
        <f t="shared" si="26"/>
        <v>135</v>
      </c>
      <c r="N15" s="10">
        <f t="shared" si="27"/>
        <v>112</v>
      </c>
      <c r="O15" s="10">
        <f t="shared" si="28"/>
        <v>22</v>
      </c>
      <c r="P15" s="10">
        <f t="shared" si="29"/>
        <v>52</v>
      </c>
      <c r="Q15" s="4" t="s">
        <v>87</v>
      </c>
      <c r="R15" s="10">
        <v>592</v>
      </c>
      <c r="S15" s="10">
        <v>156</v>
      </c>
      <c r="T15" s="10">
        <v>248</v>
      </c>
      <c r="U15" s="10">
        <v>44</v>
      </c>
      <c r="V15" s="10">
        <v>145</v>
      </c>
      <c r="W15" s="26">
        <v>325</v>
      </c>
      <c r="X15" s="27">
        <v>66</v>
      </c>
      <c r="Y15" s="27">
        <v>144</v>
      </c>
      <c r="Z15" s="27">
        <v>22</v>
      </c>
      <c r="AA15" s="28">
        <v>93</v>
      </c>
      <c r="AB15" s="10">
        <v>267</v>
      </c>
      <c r="AC15" s="10">
        <v>90</v>
      </c>
      <c r="AD15" s="10">
        <v>104</v>
      </c>
      <c r="AE15" s="10">
        <v>22</v>
      </c>
      <c r="AF15" s="10">
        <v>52</v>
      </c>
      <c r="AG15" s="56" t="s">
        <v>87</v>
      </c>
      <c r="AH15" s="63">
        <v>8</v>
      </c>
      <c r="AI15" s="63">
        <v>0</v>
      </c>
      <c r="AJ15" s="63">
        <v>8</v>
      </c>
      <c r="AK15" s="63">
        <v>0</v>
      </c>
      <c r="AL15" s="63">
        <v>0</v>
      </c>
      <c r="AM15" s="64">
        <v>0</v>
      </c>
      <c r="AN15" s="65">
        <v>0</v>
      </c>
      <c r="AO15" s="65">
        <v>0</v>
      </c>
      <c r="AP15" s="65">
        <v>0</v>
      </c>
      <c r="AQ15" s="66">
        <v>0</v>
      </c>
      <c r="AR15" s="63">
        <v>8</v>
      </c>
      <c r="AS15" s="63">
        <v>0</v>
      </c>
      <c r="AT15" s="63">
        <v>8</v>
      </c>
      <c r="AU15" s="63">
        <v>0</v>
      </c>
      <c r="AV15" s="63">
        <v>0</v>
      </c>
      <c r="AW15" s="3" t="s">
        <v>87</v>
      </c>
      <c r="AX15" s="3">
        <v>22</v>
      </c>
      <c r="AY15" s="3">
        <v>5</v>
      </c>
      <c r="AZ15" s="3">
        <v>17</v>
      </c>
      <c r="BA15" s="3">
        <v>0</v>
      </c>
      <c r="BB15" s="3">
        <v>0</v>
      </c>
      <c r="BC15" s="100">
        <v>22</v>
      </c>
      <c r="BD15" s="101">
        <v>5</v>
      </c>
      <c r="BE15" s="101">
        <v>17</v>
      </c>
      <c r="BF15" s="101">
        <v>0</v>
      </c>
      <c r="BG15" s="102">
        <v>0</v>
      </c>
      <c r="BH15" s="3">
        <v>0</v>
      </c>
      <c r="BI15" s="3">
        <v>0</v>
      </c>
      <c r="BJ15" s="3">
        <v>0</v>
      </c>
      <c r="BK15" s="3">
        <v>0</v>
      </c>
      <c r="BL15" s="3">
        <v>0</v>
      </c>
      <c r="BM15" s="4" t="s">
        <v>87</v>
      </c>
      <c r="BN15" s="10">
        <v>45</v>
      </c>
      <c r="BO15" s="10">
        <v>45</v>
      </c>
      <c r="BP15" s="10">
        <v>0</v>
      </c>
      <c r="BQ15" s="10">
        <v>0</v>
      </c>
      <c r="BR15" s="10">
        <v>0</v>
      </c>
      <c r="BS15" s="26">
        <v>0</v>
      </c>
      <c r="BT15" s="27">
        <v>0</v>
      </c>
      <c r="BU15" s="27">
        <v>0</v>
      </c>
      <c r="BV15" s="27">
        <v>0</v>
      </c>
      <c r="BW15" s="28">
        <v>0</v>
      </c>
      <c r="BX15" s="10">
        <v>45</v>
      </c>
      <c r="BY15" s="10">
        <v>45</v>
      </c>
      <c r="BZ15" s="10">
        <v>0</v>
      </c>
      <c r="CA15" s="10">
        <v>0</v>
      </c>
      <c r="CB15" s="10">
        <v>0</v>
      </c>
    </row>
    <row r="16" spans="1:80" x14ac:dyDescent="0.2">
      <c r="A16" s="4" t="s">
        <v>88</v>
      </c>
      <c r="B16" s="10">
        <f t="shared" si="15"/>
        <v>859</v>
      </c>
      <c r="C16" s="10">
        <f t="shared" si="16"/>
        <v>228</v>
      </c>
      <c r="D16" s="10">
        <f t="shared" si="17"/>
        <v>240</v>
      </c>
      <c r="E16" s="10">
        <f t="shared" si="18"/>
        <v>347</v>
      </c>
      <c r="F16" s="10">
        <f t="shared" si="19"/>
        <v>44</v>
      </c>
      <c r="G16" s="10">
        <f t="shared" si="20"/>
        <v>285</v>
      </c>
      <c r="H16" s="10">
        <f t="shared" si="21"/>
        <v>44</v>
      </c>
      <c r="I16" s="10">
        <f t="shared" si="22"/>
        <v>98</v>
      </c>
      <c r="J16" s="10">
        <f t="shared" si="23"/>
        <v>127</v>
      </c>
      <c r="K16" s="10">
        <f t="shared" si="24"/>
        <v>15</v>
      </c>
      <c r="L16" s="10">
        <f t="shared" si="25"/>
        <v>575</v>
      </c>
      <c r="M16" s="10">
        <f t="shared" si="26"/>
        <v>183</v>
      </c>
      <c r="N16" s="10">
        <f t="shared" si="27"/>
        <v>143</v>
      </c>
      <c r="O16" s="10">
        <f t="shared" si="28"/>
        <v>220</v>
      </c>
      <c r="P16" s="10">
        <f t="shared" si="29"/>
        <v>29</v>
      </c>
      <c r="Q16" s="4" t="s">
        <v>88</v>
      </c>
      <c r="R16" s="10">
        <v>143</v>
      </c>
      <c r="S16" s="10">
        <v>9</v>
      </c>
      <c r="T16" s="10">
        <v>81</v>
      </c>
      <c r="U16" s="10">
        <v>13</v>
      </c>
      <c r="V16" s="10">
        <v>41</v>
      </c>
      <c r="W16" s="26">
        <v>48</v>
      </c>
      <c r="X16" s="27">
        <v>9</v>
      </c>
      <c r="Y16" s="27">
        <v>23</v>
      </c>
      <c r="Z16" s="27">
        <v>4</v>
      </c>
      <c r="AA16" s="28">
        <v>12</v>
      </c>
      <c r="AB16" s="10">
        <v>96</v>
      </c>
      <c r="AC16" s="10">
        <v>0</v>
      </c>
      <c r="AD16" s="10">
        <v>58</v>
      </c>
      <c r="AE16" s="10">
        <v>9</v>
      </c>
      <c r="AF16" s="10">
        <v>29</v>
      </c>
      <c r="AG16" s="56" t="s">
        <v>88</v>
      </c>
      <c r="AH16" s="63">
        <v>47</v>
      </c>
      <c r="AI16" s="63">
        <v>39</v>
      </c>
      <c r="AJ16" s="63">
        <v>4</v>
      </c>
      <c r="AK16" s="63">
        <v>3</v>
      </c>
      <c r="AL16" s="63">
        <v>0</v>
      </c>
      <c r="AM16" s="64">
        <v>21</v>
      </c>
      <c r="AN16" s="65">
        <v>13</v>
      </c>
      <c r="AO16" s="65">
        <v>4</v>
      </c>
      <c r="AP16" s="65">
        <v>3</v>
      </c>
      <c r="AQ16" s="66">
        <v>0</v>
      </c>
      <c r="AR16" s="63">
        <v>26</v>
      </c>
      <c r="AS16" s="63">
        <v>26</v>
      </c>
      <c r="AT16" s="63">
        <v>0</v>
      </c>
      <c r="AU16" s="63">
        <v>0</v>
      </c>
      <c r="AV16" s="63">
        <v>0</v>
      </c>
      <c r="AW16" s="3" t="s">
        <v>88</v>
      </c>
      <c r="AX16" s="3">
        <v>3</v>
      </c>
      <c r="AY16" s="3">
        <v>0</v>
      </c>
      <c r="AZ16" s="3">
        <v>0</v>
      </c>
      <c r="BA16" s="3">
        <v>0</v>
      </c>
      <c r="BB16" s="3">
        <v>3</v>
      </c>
      <c r="BC16" s="100">
        <v>3</v>
      </c>
      <c r="BD16" s="101">
        <v>0</v>
      </c>
      <c r="BE16" s="101">
        <v>0</v>
      </c>
      <c r="BF16" s="101">
        <v>0</v>
      </c>
      <c r="BG16" s="102">
        <v>3</v>
      </c>
      <c r="BH16" s="3">
        <v>0</v>
      </c>
      <c r="BI16" s="3">
        <v>0</v>
      </c>
      <c r="BJ16" s="3">
        <v>0</v>
      </c>
      <c r="BK16" s="3">
        <v>0</v>
      </c>
      <c r="BL16" s="3">
        <v>0</v>
      </c>
      <c r="BM16" s="4" t="s">
        <v>88</v>
      </c>
      <c r="BN16" s="10">
        <v>666</v>
      </c>
      <c r="BO16" s="10">
        <v>180</v>
      </c>
      <c r="BP16" s="10">
        <v>155</v>
      </c>
      <c r="BQ16" s="10">
        <v>331</v>
      </c>
      <c r="BR16" s="10">
        <v>0</v>
      </c>
      <c r="BS16" s="26">
        <v>213</v>
      </c>
      <c r="BT16" s="27">
        <v>22</v>
      </c>
      <c r="BU16" s="27">
        <v>71</v>
      </c>
      <c r="BV16" s="27">
        <v>120</v>
      </c>
      <c r="BW16" s="28">
        <v>0</v>
      </c>
      <c r="BX16" s="10">
        <v>453</v>
      </c>
      <c r="BY16" s="10">
        <v>157</v>
      </c>
      <c r="BZ16" s="10">
        <v>85</v>
      </c>
      <c r="CA16" s="10">
        <v>211</v>
      </c>
      <c r="CB16" s="10">
        <v>0</v>
      </c>
    </row>
    <row r="17" spans="1:80" x14ac:dyDescent="0.2">
      <c r="A17" s="4" t="s">
        <v>89</v>
      </c>
      <c r="B17" s="10">
        <f t="shared" si="15"/>
        <v>204</v>
      </c>
      <c r="C17" s="10">
        <f t="shared" si="16"/>
        <v>101</v>
      </c>
      <c r="D17" s="10">
        <f t="shared" si="17"/>
        <v>76</v>
      </c>
      <c r="E17" s="10">
        <f t="shared" si="18"/>
        <v>12</v>
      </c>
      <c r="F17" s="10">
        <f t="shared" si="19"/>
        <v>15</v>
      </c>
      <c r="G17" s="10">
        <f t="shared" si="20"/>
        <v>61</v>
      </c>
      <c r="H17" s="10">
        <f t="shared" si="21"/>
        <v>45</v>
      </c>
      <c r="I17" s="10">
        <f t="shared" si="22"/>
        <v>0</v>
      </c>
      <c r="J17" s="10">
        <f t="shared" si="23"/>
        <v>3</v>
      </c>
      <c r="K17" s="10">
        <f t="shared" si="24"/>
        <v>12</v>
      </c>
      <c r="L17" s="10">
        <f t="shared" si="25"/>
        <v>144</v>
      </c>
      <c r="M17" s="10">
        <f t="shared" si="26"/>
        <v>56</v>
      </c>
      <c r="N17" s="10">
        <f t="shared" si="27"/>
        <v>76</v>
      </c>
      <c r="O17" s="10">
        <f t="shared" si="28"/>
        <v>9</v>
      </c>
      <c r="P17" s="10">
        <f t="shared" si="29"/>
        <v>3</v>
      </c>
      <c r="Q17" s="4" t="s">
        <v>89</v>
      </c>
      <c r="R17" s="10">
        <v>12</v>
      </c>
      <c r="S17" s="10">
        <v>0</v>
      </c>
      <c r="T17" s="10">
        <v>0</v>
      </c>
      <c r="U17" s="10">
        <v>0</v>
      </c>
      <c r="V17" s="10">
        <v>12</v>
      </c>
      <c r="W17" s="26">
        <v>12</v>
      </c>
      <c r="X17" s="27">
        <v>0</v>
      </c>
      <c r="Y17" s="27">
        <v>0</v>
      </c>
      <c r="Z17" s="27">
        <v>0</v>
      </c>
      <c r="AA17" s="28">
        <v>12</v>
      </c>
      <c r="AB17" s="10">
        <v>0</v>
      </c>
      <c r="AC17" s="10">
        <v>0</v>
      </c>
      <c r="AD17" s="10">
        <v>0</v>
      </c>
      <c r="AE17" s="10">
        <v>0</v>
      </c>
      <c r="AF17" s="10">
        <v>0</v>
      </c>
      <c r="AG17" s="56" t="s">
        <v>89</v>
      </c>
      <c r="AH17" s="63">
        <v>13</v>
      </c>
      <c r="AI17" s="63">
        <v>13</v>
      </c>
      <c r="AJ17" s="63">
        <v>0</v>
      </c>
      <c r="AK17" s="63">
        <v>0</v>
      </c>
      <c r="AL17" s="63">
        <v>0</v>
      </c>
      <c r="AM17" s="64">
        <v>13</v>
      </c>
      <c r="AN17" s="65">
        <v>13</v>
      </c>
      <c r="AO17" s="65">
        <v>0</v>
      </c>
      <c r="AP17" s="65">
        <v>0</v>
      </c>
      <c r="AQ17" s="66">
        <v>0</v>
      </c>
      <c r="AR17" s="63">
        <v>0</v>
      </c>
      <c r="AS17" s="63">
        <v>0</v>
      </c>
      <c r="AT17" s="63">
        <v>0</v>
      </c>
      <c r="AU17" s="63">
        <v>0</v>
      </c>
      <c r="AV17" s="63">
        <v>0</v>
      </c>
      <c r="AW17" s="3" t="s">
        <v>89</v>
      </c>
      <c r="AX17" s="3">
        <v>137</v>
      </c>
      <c r="AY17" s="3">
        <v>88</v>
      </c>
      <c r="AZ17" s="3">
        <v>34</v>
      </c>
      <c r="BA17" s="3">
        <v>12</v>
      </c>
      <c r="BB17" s="3">
        <v>3</v>
      </c>
      <c r="BC17" s="100">
        <v>36</v>
      </c>
      <c r="BD17" s="101">
        <v>32</v>
      </c>
      <c r="BE17" s="101">
        <v>0</v>
      </c>
      <c r="BF17" s="101">
        <v>3</v>
      </c>
      <c r="BG17" s="102">
        <v>0</v>
      </c>
      <c r="BH17" s="3">
        <v>102</v>
      </c>
      <c r="BI17" s="3">
        <v>56</v>
      </c>
      <c r="BJ17" s="3">
        <v>34</v>
      </c>
      <c r="BK17" s="3">
        <v>9</v>
      </c>
      <c r="BL17" s="3">
        <v>3</v>
      </c>
      <c r="BM17" s="4" t="s">
        <v>89</v>
      </c>
      <c r="BN17" s="10">
        <v>42</v>
      </c>
      <c r="BO17" s="10">
        <v>0</v>
      </c>
      <c r="BP17" s="10">
        <v>42</v>
      </c>
      <c r="BQ17" s="10">
        <v>0</v>
      </c>
      <c r="BR17" s="10">
        <v>0</v>
      </c>
      <c r="BS17" s="26">
        <v>0</v>
      </c>
      <c r="BT17" s="27">
        <v>0</v>
      </c>
      <c r="BU17" s="27">
        <v>0</v>
      </c>
      <c r="BV17" s="27">
        <v>0</v>
      </c>
      <c r="BW17" s="28">
        <v>0</v>
      </c>
      <c r="BX17" s="10">
        <v>42</v>
      </c>
      <c r="BY17" s="10">
        <v>0</v>
      </c>
      <c r="BZ17" s="10">
        <v>42</v>
      </c>
      <c r="CA17" s="10">
        <v>0</v>
      </c>
      <c r="CB17" s="10">
        <v>0</v>
      </c>
    </row>
    <row r="18" spans="1:80" x14ac:dyDescent="0.2">
      <c r="A18" s="4" t="s">
        <v>72</v>
      </c>
      <c r="B18" s="10">
        <f t="shared" si="15"/>
        <v>99</v>
      </c>
      <c r="C18" s="10">
        <f t="shared" si="16"/>
        <v>0</v>
      </c>
      <c r="D18" s="10">
        <f t="shared" si="17"/>
        <v>6</v>
      </c>
      <c r="E18" s="10">
        <f t="shared" si="18"/>
        <v>93</v>
      </c>
      <c r="F18" s="10">
        <f t="shared" si="19"/>
        <v>0</v>
      </c>
      <c r="G18" s="10">
        <f t="shared" si="20"/>
        <v>3</v>
      </c>
      <c r="H18" s="10">
        <f t="shared" si="21"/>
        <v>0</v>
      </c>
      <c r="I18" s="10">
        <f t="shared" si="22"/>
        <v>0</v>
      </c>
      <c r="J18" s="10">
        <f t="shared" si="23"/>
        <v>3</v>
      </c>
      <c r="K18" s="10">
        <f t="shared" si="24"/>
        <v>0</v>
      </c>
      <c r="L18" s="10">
        <f t="shared" si="25"/>
        <v>96</v>
      </c>
      <c r="M18" s="10">
        <f t="shared" si="26"/>
        <v>0</v>
      </c>
      <c r="N18" s="10">
        <f t="shared" si="27"/>
        <v>6</v>
      </c>
      <c r="O18" s="10">
        <f t="shared" si="28"/>
        <v>90</v>
      </c>
      <c r="P18" s="10">
        <f t="shared" si="29"/>
        <v>0</v>
      </c>
      <c r="Q18" s="4" t="s">
        <v>72</v>
      </c>
      <c r="R18" s="10">
        <v>6</v>
      </c>
      <c r="S18" s="10">
        <v>0</v>
      </c>
      <c r="T18" s="10">
        <v>6</v>
      </c>
      <c r="U18" s="10">
        <v>0</v>
      </c>
      <c r="V18" s="10">
        <v>0</v>
      </c>
      <c r="W18" s="26">
        <v>0</v>
      </c>
      <c r="X18" s="27">
        <v>0</v>
      </c>
      <c r="Y18" s="27">
        <v>0</v>
      </c>
      <c r="Z18" s="27">
        <v>0</v>
      </c>
      <c r="AA18" s="28">
        <v>0</v>
      </c>
      <c r="AB18" s="10">
        <v>6</v>
      </c>
      <c r="AC18" s="10">
        <v>0</v>
      </c>
      <c r="AD18" s="10">
        <v>6</v>
      </c>
      <c r="AE18" s="10">
        <v>0</v>
      </c>
      <c r="AF18" s="10">
        <v>0</v>
      </c>
      <c r="AG18" s="56" t="s">
        <v>72</v>
      </c>
      <c r="AH18" s="63">
        <v>0</v>
      </c>
      <c r="AI18" s="63">
        <v>0</v>
      </c>
      <c r="AJ18" s="63">
        <v>0</v>
      </c>
      <c r="AK18" s="63">
        <v>0</v>
      </c>
      <c r="AL18" s="63">
        <v>0</v>
      </c>
      <c r="AM18" s="64">
        <v>0</v>
      </c>
      <c r="AN18" s="65">
        <v>0</v>
      </c>
      <c r="AO18" s="65">
        <v>0</v>
      </c>
      <c r="AP18" s="65">
        <v>0</v>
      </c>
      <c r="AQ18" s="66">
        <v>0</v>
      </c>
      <c r="AR18" s="63">
        <v>0</v>
      </c>
      <c r="AS18" s="63">
        <v>0</v>
      </c>
      <c r="AT18" s="63">
        <v>0</v>
      </c>
      <c r="AU18" s="63">
        <v>0</v>
      </c>
      <c r="AV18" s="63">
        <v>0</v>
      </c>
      <c r="AW18" s="3" t="s">
        <v>72</v>
      </c>
      <c r="AX18" s="3">
        <v>3</v>
      </c>
      <c r="AY18" s="3">
        <v>0</v>
      </c>
      <c r="AZ18" s="3">
        <v>0</v>
      </c>
      <c r="BA18" s="3">
        <v>3</v>
      </c>
      <c r="BB18" s="3">
        <v>0</v>
      </c>
      <c r="BC18" s="100">
        <v>3</v>
      </c>
      <c r="BD18" s="101">
        <v>0</v>
      </c>
      <c r="BE18" s="101">
        <v>0</v>
      </c>
      <c r="BF18" s="101">
        <v>3</v>
      </c>
      <c r="BG18" s="102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4" t="s">
        <v>72</v>
      </c>
      <c r="BN18" s="10">
        <v>90</v>
      </c>
      <c r="BO18" s="10">
        <v>0</v>
      </c>
      <c r="BP18" s="10">
        <v>0</v>
      </c>
      <c r="BQ18" s="10">
        <v>90</v>
      </c>
      <c r="BR18" s="10">
        <v>0</v>
      </c>
      <c r="BS18" s="26">
        <v>0</v>
      </c>
      <c r="BT18" s="27">
        <v>0</v>
      </c>
      <c r="BU18" s="27">
        <v>0</v>
      </c>
      <c r="BV18" s="27">
        <v>0</v>
      </c>
      <c r="BW18" s="28">
        <v>0</v>
      </c>
      <c r="BX18" s="10">
        <v>90</v>
      </c>
      <c r="BY18" s="10">
        <v>0</v>
      </c>
      <c r="BZ18" s="10">
        <v>0</v>
      </c>
      <c r="CA18" s="10">
        <v>90</v>
      </c>
      <c r="CB18" s="10">
        <v>0</v>
      </c>
    </row>
    <row r="19" spans="1:80" x14ac:dyDescent="0.2">
      <c r="B19" s="10"/>
      <c r="C19" s="10"/>
      <c r="D19" s="10"/>
      <c r="E19" s="10"/>
      <c r="F19" s="10"/>
      <c r="G19" s="26"/>
      <c r="H19" s="27"/>
      <c r="I19" s="27"/>
      <c r="J19" s="27"/>
      <c r="K19" s="28"/>
      <c r="L19" s="10"/>
      <c r="M19" s="10"/>
      <c r="N19" s="10"/>
      <c r="O19" s="10"/>
      <c r="P19" s="10"/>
      <c r="R19" s="10"/>
      <c r="S19" s="10"/>
      <c r="T19" s="10"/>
      <c r="U19" s="10"/>
      <c r="V19" s="10"/>
      <c r="W19" s="26"/>
      <c r="X19" s="27"/>
      <c r="Y19" s="27"/>
      <c r="Z19" s="27"/>
      <c r="AA19" s="28"/>
      <c r="AB19" s="10"/>
      <c r="AC19" s="10"/>
      <c r="AD19" s="10"/>
      <c r="AE19" s="10"/>
      <c r="AF19" s="10"/>
      <c r="AG19" s="56"/>
      <c r="AH19" s="63"/>
      <c r="AI19" s="63"/>
      <c r="AJ19" s="63"/>
      <c r="AK19" s="63"/>
      <c r="AL19" s="63"/>
      <c r="AM19" s="64"/>
      <c r="AN19" s="65"/>
      <c r="AO19" s="65"/>
      <c r="AP19" s="65"/>
      <c r="AQ19" s="66"/>
      <c r="AR19" s="63"/>
      <c r="AS19" s="63"/>
      <c r="AT19" s="63"/>
      <c r="AU19" s="63"/>
      <c r="AV19" s="63"/>
      <c r="AW19" s="3"/>
      <c r="AX19" s="3"/>
      <c r="AY19" s="3"/>
      <c r="AZ19" s="3"/>
      <c r="BA19" s="3"/>
      <c r="BB19" s="3"/>
      <c r="BC19" s="100"/>
      <c r="BD19" s="101"/>
      <c r="BE19" s="101"/>
      <c r="BF19" s="101"/>
      <c r="BG19" s="102"/>
      <c r="BH19" s="3"/>
      <c r="BI19" s="3"/>
      <c r="BJ19" s="3"/>
      <c r="BK19" s="3"/>
      <c r="BL19" s="3"/>
      <c r="BN19" s="10"/>
      <c r="BO19" s="10"/>
      <c r="BP19" s="10"/>
      <c r="BQ19" s="10"/>
      <c r="BR19" s="10"/>
      <c r="BS19" s="26"/>
      <c r="BT19" s="27"/>
      <c r="BU19" s="27"/>
      <c r="BV19" s="27"/>
      <c r="BW19" s="28"/>
      <c r="BX19" s="10"/>
      <c r="BY19" s="10"/>
      <c r="BZ19" s="10"/>
      <c r="CA19" s="10"/>
      <c r="CB19" s="10"/>
    </row>
    <row r="20" spans="1:80" x14ac:dyDescent="0.2">
      <c r="A20" s="15" t="s">
        <v>577</v>
      </c>
      <c r="B20" s="10"/>
      <c r="C20" s="10"/>
      <c r="D20" s="10"/>
      <c r="E20" s="10"/>
      <c r="F20" s="10"/>
      <c r="G20" s="26"/>
      <c r="H20" s="27"/>
      <c r="I20" s="27"/>
      <c r="J20" s="27"/>
      <c r="K20" s="28"/>
      <c r="L20" s="10"/>
      <c r="M20" s="10"/>
      <c r="N20" s="10"/>
      <c r="O20" s="10"/>
      <c r="P20" s="10"/>
      <c r="Q20" s="15" t="s">
        <v>577</v>
      </c>
      <c r="R20" s="10"/>
      <c r="S20" s="10"/>
      <c r="T20" s="10"/>
      <c r="U20" s="10"/>
      <c r="V20" s="10"/>
      <c r="W20" s="26"/>
      <c r="X20" s="27"/>
      <c r="Y20" s="27"/>
      <c r="Z20" s="27"/>
      <c r="AA20" s="28"/>
      <c r="AB20" s="10"/>
      <c r="AC20" s="10"/>
      <c r="AD20" s="10"/>
      <c r="AE20" s="10"/>
      <c r="AF20" s="10"/>
      <c r="AG20" s="60" t="s">
        <v>577</v>
      </c>
      <c r="AH20" s="63"/>
      <c r="AI20" s="63"/>
      <c r="AJ20" s="63"/>
      <c r="AK20" s="63"/>
      <c r="AL20" s="63"/>
      <c r="AM20" s="64"/>
      <c r="AN20" s="65"/>
      <c r="AO20" s="65"/>
      <c r="AP20" s="65"/>
      <c r="AQ20" s="66"/>
      <c r="AR20" s="63"/>
      <c r="AS20" s="63"/>
      <c r="AT20" s="63"/>
      <c r="AU20" s="63"/>
      <c r="AV20" s="63"/>
      <c r="AW20" s="98" t="s">
        <v>577</v>
      </c>
      <c r="AX20" s="3"/>
      <c r="AY20" s="3"/>
      <c r="AZ20" s="3"/>
      <c r="BA20" s="3"/>
      <c r="BB20" s="3"/>
      <c r="BC20" s="100"/>
      <c r="BD20" s="101"/>
      <c r="BE20" s="101"/>
      <c r="BF20" s="101"/>
      <c r="BG20" s="102"/>
      <c r="BH20" s="3"/>
      <c r="BI20" s="3"/>
      <c r="BJ20" s="3"/>
      <c r="BK20" s="3"/>
      <c r="BL20" s="3"/>
      <c r="BM20" s="15" t="s">
        <v>577</v>
      </c>
      <c r="BN20" s="10"/>
      <c r="BO20" s="10"/>
      <c r="BP20" s="10"/>
      <c r="BQ20" s="10"/>
      <c r="BR20" s="10"/>
      <c r="BS20" s="26"/>
      <c r="BT20" s="27"/>
      <c r="BU20" s="27"/>
      <c r="BV20" s="27"/>
      <c r="BW20" s="28"/>
      <c r="BX20" s="10"/>
      <c r="BY20" s="10"/>
      <c r="BZ20" s="10"/>
      <c r="CA20" s="10"/>
      <c r="CB20" s="10"/>
    </row>
    <row r="21" spans="1:80" x14ac:dyDescent="0.2">
      <c r="A21" s="4" t="s">
        <v>1</v>
      </c>
      <c r="B21" s="10">
        <f t="shared" ref="B21:B34" si="30">R21+AH21+AX21+BN21</f>
        <v>49870</v>
      </c>
      <c r="C21" s="10">
        <f t="shared" ref="C21:C34" si="31">S21+AI21+AY21+BO21</f>
        <v>29281</v>
      </c>
      <c r="D21" s="10">
        <f t="shared" ref="D21:D34" si="32">T21+AJ21+AZ21+BP21</f>
        <v>11790</v>
      </c>
      <c r="E21" s="10">
        <f t="shared" ref="E21:E34" si="33">U21+AK21+BA21+BQ21</f>
        <v>4710</v>
      </c>
      <c r="F21" s="10">
        <f t="shared" ref="F21:F34" si="34">V21+AL21+BB21+BR21</f>
        <v>4090</v>
      </c>
      <c r="G21" s="10">
        <f t="shared" ref="G21:G34" si="35">W21+AM21+BC21+BS21</f>
        <v>23556</v>
      </c>
      <c r="H21" s="10">
        <f t="shared" ref="H21:H34" si="36">X21+AN21+BD21+BT21</f>
        <v>13553</v>
      </c>
      <c r="I21" s="10">
        <f t="shared" ref="I21:I34" si="37">Y21+AO21+BE21+BU21</f>
        <v>5714</v>
      </c>
      <c r="J21" s="10">
        <f t="shared" ref="J21:J34" si="38">Z21+AP21+BF21+BV21</f>
        <v>2320</v>
      </c>
      <c r="K21" s="10">
        <f t="shared" ref="K21:K34" si="39">AA21+AQ21+BG21+BW21</f>
        <v>1969</v>
      </c>
      <c r="L21" s="10">
        <f t="shared" ref="L21:L34" si="40">AB21+AR21+BH21+BX21</f>
        <v>26315</v>
      </c>
      <c r="M21" s="10">
        <f t="shared" ref="M21:M34" si="41">AC21+AS21+BI21+BY21</f>
        <v>15727</v>
      </c>
      <c r="N21" s="10">
        <f t="shared" ref="N21:N34" si="42">AD21+AT21+BJ21+BZ21</f>
        <v>6075</v>
      </c>
      <c r="O21" s="10">
        <f t="shared" ref="O21:O34" si="43">AE21+AU21+BK21+CA21</f>
        <v>2390</v>
      </c>
      <c r="P21" s="10">
        <f t="shared" ref="P21:P34" si="44">AF21+AV21+BL21+CB21</f>
        <v>2122</v>
      </c>
      <c r="Q21" s="4" t="s">
        <v>1</v>
      </c>
      <c r="R21" s="10">
        <v>7948</v>
      </c>
      <c r="S21" s="10">
        <v>4204</v>
      </c>
      <c r="T21" s="10">
        <v>2193</v>
      </c>
      <c r="U21" s="10">
        <v>255</v>
      </c>
      <c r="V21" s="10">
        <v>1296</v>
      </c>
      <c r="W21" s="26">
        <v>3957</v>
      </c>
      <c r="X21" s="27">
        <v>2005</v>
      </c>
      <c r="Y21" s="27">
        <v>1189</v>
      </c>
      <c r="Z21" s="27">
        <v>115</v>
      </c>
      <c r="AA21" s="28">
        <v>648</v>
      </c>
      <c r="AB21" s="10">
        <v>3991</v>
      </c>
      <c r="AC21" s="10">
        <v>2199</v>
      </c>
      <c r="AD21" s="10">
        <v>1004</v>
      </c>
      <c r="AE21" s="10">
        <v>140</v>
      </c>
      <c r="AF21" s="10">
        <v>648</v>
      </c>
      <c r="AG21" s="56" t="s">
        <v>1</v>
      </c>
      <c r="AH21" s="63">
        <v>13588</v>
      </c>
      <c r="AI21" s="63">
        <v>10943</v>
      </c>
      <c r="AJ21" s="63">
        <v>1912</v>
      </c>
      <c r="AK21" s="63">
        <v>499</v>
      </c>
      <c r="AL21" s="63">
        <v>234</v>
      </c>
      <c r="AM21" s="64">
        <v>6540</v>
      </c>
      <c r="AN21" s="65">
        <v>5247</v>
      </c>
      <c r="AO21" s="65">
        <v>943</v>
      </c>
      <c r="AP21" s="65">
        <v>241</v>
      </c>
      <c r="AQ21" s="66">
        <v>109</v>
      </c>
      <c r="AR21" s="63">
        <v>7048</v>
      </c>
      <c r="AS21" s="63">
        <v>5696</v>
      </c>
      <c r="AT21" s="63">
        <v>968</v>
      </c>
      <c r="AU21" s="63">
        <v>258</v>
      </c>
      <c r="AV21" s="63">
        <v>126</v>
      </c>
      <c r="AW21" s="3" t="s">
        <v>1</v>
      </c>
      <c r="AX21" s="3">
        <v>4286</v>
      </c>
      <c r="AY21" s="3">
        <v>2656</v>
      </c>
      <c r="AZ21" s="3">
        <v>1055</v>
      </c>
      <c r="BA21" s="3">
        <v>434</v>
      </c>
      <c r="BB21" s="3">
        <v>141</v>
      </c>
      <c r="BC21" s="100">
        <v>1988</v>
      </c>
      <c r="BD21" s="101">
        <v>1270</v>
      </c>
      <c r="BE21" s="101">
        <v>464</v>
      </c>
      <c r="BF21" s="101">
        <v>188</v>
      </c>
      <c r="BG21" s="102">
        <v>66</v>
      </c>
      <c r="BH21" s="3">
        <v>2298</v>
      </c>
      <c r="BI21" s="3">
        <v>1386</v>
      </c>
      <c r="BJ21" s="3">
        <v>591</v>
      </c>
      <c r="BK21" s="3">
        <v>246</v>
      </c>
      <c r="BL21" s="3">
        <v>75</v>
      </c>
      <c r="BM21" s="4" t="s">
        <v>1</v>
      </c>
      <c r="BN21" s="10">
        <v>24048</v>
      </c>
      <c r="BO21" s="10">
        <v>11478</v>
      </c>
      <c r="BP21" s="10">
        <v>6630</v>
      </c>
      <c r="BQ21" s="10">
        <v>3522</v>
      </c>
      <c r="BR21" s="10">
        <v>2419</v>
      </c>
      <c r="BS21" s="26">
        <v>11071</v>
      </c>
      <c r="BT21" s="27">
        <v>5031</v>
      </c>
      <c r="BU21" s="27">
        <v>3118</v>
      </c>
      <c r="BV21" s="27">
        <v>1776</v>
      </c>
      <c r="BW21" s="28">
        <v>1146</v>
      </c>
      <c r="BX21" s="10">
        <v>12978</v>
      </c>
      <c r="BY21" s="10">
        <v>6446</v>
      </c>
      <c r="BZ21" s="10">
        <v>3512</v>
      </c>
      <c r="CA21" s="10">
        <v>1746</v>
      </c>
      <c r="CB21" s="10">
        <v>1273</v>
      </c>
    </row>
    <row r="22" spans="1:80" x14ac:dyDescent="0.2">
      <c r="A22" s="4" t="s">
        <v>4</v>
      </c>
      <c r="B22" s="10">
        <f t="shared" si="30"/>
        <v>27062</v>
      </c>
      <c r="C22" s="10">
        <f t="shared" si="31"/>
        <v>25771</v>
      </c>
      <c r="D22" s="10">
        <f t="shared" si="32"/>
        <v>587</v>
      </c>
      <c r="E22" s="10">
        <f t="shared" si="33"/>
        <v>433</v>
      </c>
      <c r="F22" s="10">
        <f t="shared" si="34"/>
        <v>268</v>
      </c>
      <c r="G22" s="10">
        <f t="shared" si="35"/>
        <v>12264</v>
      </c>
      <c r="H22" s="10">
        <f t="shared" si="36"/>
        <v>11791</v>
      </c>
      <c r="I22" s="10">
        <f t="shared" si="37"/>
        <v>278</v>
      </c>
      <c r="J22" s="10">
        <f t="shared" si="38"/>
        <v>85</v>
      </c>
      <c r="K22" s="10">
        <f t="shared" si="39"/>
        <v>110</v>
      </c>
      <c r="L22" s="10">
        <f t="shared" si="40"/>
        <v>14796</v>
      </c>
      <c r="M22" s="10">
        <f t="shared" si="41"/>
        <v>13979</v>
      </c>
      <c r="N22" s="10">
        <f t="shared" si="42"/>
        <v>310</v>
      </c>
      <c r="O22" s="10">
        <f t="shared" si="43"/>
        <v>349</v>
      </c>
      <c r="P22" s="10">
        <f t="shared" si="44"/>
        <v>158</v>
      </c>
      <c r="Q22" s="4" t="s">
        <v>4</v>
      </c>
      <c r="R22" s="10">
        <v>3863</v>
      </c>
      <c r="S22" s="10">
        <v>3605</v>
      </c>
      <c r="T22" s="10">
        <v>63</v>
      </c>
      <c r="U22" s="10">
        <v>4</v>
      </c>
      <c r="V22" s="10">
        <v>191</v>
      </c>
      <c r="W22" s="26">
        <v>1800</v>
      </c>
      <c r="X22" s="27">
        <v>1684</v>
      </c>
      <c r="Y22" s="27">
        <v>29</v>
      </c>
      <c r="Z22" s="27">
        <v>0</v>
      </c>
      <c r="AA22" s="28">
        <v>87</v>
      </c>
      <c r="AB22" s="10">
        <v>2063</v>
      </c>
      <c r="AC22" s="10">
        <v>1920</v>
      </c>
      <c r="AD22" s="10">
        <v>35</v>
      </c>
      <c r="AE22" s="10">
        <v>4</v>
      </c>
      <c r="AF22" s="10">
        <v>104</v>
      </c>
      <c r="AG22" s="56" t="s">
        <v>4</v>
      </c>
      <c r="AH22" s="63">
        <v>9865</v>
      </c>
      <c r="AI22" s="63">
        <v>9733</v>
      </c>
      <c r="AJ22" s="63">
        <v>101</v>
      </c>
      <c r="AK22" s="63">
        <v>10</v>
      </c>
      <c r="AL22" s="63">
        <v>20</v>
      </c>
      <c r="AM22" s="64">
        <v>4656</v>
      </c>
      <c r="AN22" s="65">
        <v>4590</v>
      </c>
      <c r="AO22" s="65">
        <v>55</v>
      </c>
      <c r="AP22" s="65">
        <v>0</v>
      </c>
      <c r="AQ22" s="66">
        <v>11</v>
      </c>
      <c r="AR22" s="63">
        <v>5208</v>
      </c>
      <c r="AS22" s="63">
        <v>5143</v>
      </c>
      <c r="AT22" s="63">
        <v>46</v>
      </c>
      <c r="AU22" s="63">
        <v>10</v>
      </c>
      <c r="AV22" s="63">
        <v>9</v>
      </c>
      <c r="AW22" s="3" t="s">
        <v>4</v>
      </c>
      <c r="AX22" s="3">
        <v>1970</v>
      </c>
      <c r="AY22" s="3">
        <v>1854</v>
      </c>
      <c r="AZ22" s="3">
        <v>42</v>
      </c>
      <c r="BA22" s="3">
        <v>58</v>
      </c>
      <c r="BB22" s="3">
        <v>15</v>
      </c>
      <c r="BC22" s="100">
        <v>952</v>
      </c>
      <c r="BD22" s="101">
        <v>890</v>
      </c>
      <c r="BE22" s="101">
        <v>25</v>
      </c>
      <c r="BF22" s="101">
        <v>25</v>
      </c>
      <c r="BG22" s="102">
        <v>12</v>
      </c>
      <c r="BH22" s="3">
        <v>1018</v>
      </c>
      <c r="BI22" s="3">
        <v>964</v>
      </c>
      <c r="BJ22" s="3">
        <v>17</v>
      </c>
      <c r="BK22" s="3">
        <v>34</v>
      </c>
      <c r="BL22" s="3">
        <v>3</v>
      </c>
      <c r="BM22" s="4" t="s">
        <v>4</v>
      </c>
      <c r="BN22" s="10">
        <v>11364</v>
      </c>
      <c r="BO22" s="10">
        <v>10579</v>
      </c>
      <c r="BP22" s="10">
        <v>381</v>
      </c>
      <c r="BQ22" s="10">
        <v>361</v>
      </c>
      <c r="BR22" s="10">
        <v>42</v>
      </c>
      <c r="BS22" s="26">
        <v>4856</v>
      </c>
      <c r="BT22" s="27">
        <v>4627</v>
      </c>
      <c r="BU22" s="27">
        <v>169</v>
      </c>
      <c r="BV22" s="27">
        <v>60</v>
      </c>
      <c r="BW22" s="28">
        <v>0</v>
      </c>
      <c r="BX22" s="10">
        <v>6507</v>
      </c>
      <c r="BY22" s="10">
        <v>5952</v>
      </c>
      <c r="BZ22" s="10">
        <v>212</v>
      </c>
      <c r="CA22" s="10">
        <v>301</v>
      </c>
      <c r="CB22" s="10">
        <v>42</v>
      </c>
    </row>
    <row r="23" spans="1:80" x14ac:dyDescent="0.2">
      <c r="A23" s="4" t="s">
        <v>5</v>
      </c>
      <c r="B23" s="10">
        <f t="shared" si="30"/>
        <v>10166</v>
      </c>
      <c r="C23" s="10">
        <f t="shared" si="31"/>
        <v>683</v>
      </c>
      <c r="D23" s="10">
        <f t="shared" si="32"/>
        <v>9339</v>
      </c>
      <c r="E23" s="10">
        <f t="shared" si="33"/>
        <v>65</v>
      </c>
      <c r="F23" s="10">
        <f t="shared" si="34"/>
        <v>78</v>
      </c>
      <c r="G23" s="10">
        <f t="shared" si="35"/>
        <v>4921</v>
      </c>
      <c r="H23" s="10">
        <f t="shared" si="36"/>
        <v>368</v>
      </c>
      <c r="I23" s="10">
        <f t="shared" si="37"/>
        <v>4468</v>
      </c>
      <c r="J23" s="10">
        <f t="shared" si="38"/>
        <v>39</v>
      </c>
      <c r="K23" s="10">
        <f t="shared" si="39"/>
        <v>46</v>
      </c>
      <c r="L23" s="10">
        <f t="shared" si="40"/>
        <v>5245</v>
      </c>
      <c r="M23" s="10">
        <f t="shared" si="41"/>
        <v>318</v>
      </c>
      <c r="N23" s="10">
        <f t="shared" si="42"/>
        <v>4871</v>
      </c>
      <c r="O23" s="10">
        <f t="shared" si="43"/>
        <v>26</v>
      </c>
      <c r="P23" s="10">
        <f t="shared" si="44"/>
        <v>32</v>
      </c>
      <c r="Q23" s="4" t="s">
        <v>5</v>
      </c>
      <c r="R23" s="10">
        <v>1570</v>
      </c>
      <c r="S23" s="10">
        <v>193</v>
      </c>
      <c r="T23" s="10">
        <v>1276</v>
      </c>
      <c r="U23" s="10">
        <v>25</v>
      </c>
      <c r="V23" s="10">
        <v>75</v>
      </c>
      <c r="W23" s="26">
        <v>857</v>
      </c>
      <c r="X23" s="27">
        <v>109</v>
      </c>
      <c r="Y23" s="27">
        <v>693</v>
      </c>
      <c r="Z23" s="27">
        <v>9</v>
      </c>
      <c r="AA23" s="28">
        <v>46</v>
      </c>
      <c r="AB23" s="10">
        <v>713</v>
      </c>
      <c r="AC23" s="10">
        <v>85</v>
      </c>
      <c r="AD23" s="10">
        <v>583</v>
      </c>
      <c r="AE23" s="10">
        <v>16</v>
      </c>
      <c r="AF23" s="10">
        <v>29</v>
      </c>
      <c r="AG23" s="56" t="s">
        <v>5</v>
      </c>
      <c r="AH23" s="63">
        <v>1921</v>
      </c>
      <c r="AI23" s="63">
        <v>273</v>
      </c>
      <c r="AJ23" s="63">
        <v>1638</v>
      </c>
      <c r="AK23" s="63">
        <v>7</v>
      </c>
      <c r="AL23" s="63">
        <v>3</v>
      </c>
      <c r="AM23" s="64">
        <v>933</v>
      </c>
      <c r="AN23" s="65">
        <v>150</v>
      </c>
      <c r="AO23" s="65">
        <v>783</v>
      </c>
      <c r="AP23" s="65">
        <v>0</v>
      </c>
      <c r="AQ23" s="66">
        <v>0</v>
      </c>
      <c r="AR23" s="63">
        <v>988</v>
      </c>
      <c r="AS23" s="63">
        <v>124</v>
      </c>
      <c r="AT23" s="63">
        <v>855</v>
      </c>
      <c r="AU23" s="63">
        <v>7</v>
      </c>
      <c r="AV23" s="63">
        <v>3</v>
      </c>
      <c r="AW23" s="3" t="s">
        <v>5</v>
      </c>
      <c r="AX23" s="3">
        <v>724</v>
      </c>
      <c r="AY23" s="3">
        <v>37</v>
      </c>
      <c r="AZ23" s="3">
        <v>684</v>
      </c>
      <c r="BA23" s="3">
        <v>3</v>
      </c>
      <c r="BB23" s="3">
        <v>0</v>
      </c>
      <c r="BC23" s="100">
        <v>331</v>
      </c>
      <c r="BD23" s="101">
        <v>19</v>
      </c>
      <c r="BE23" s="101">
        <v>312</v>
      </c>
      <c r="BF23" s="101">
        <v>0</v>
      </c>
      <c r="BG23" s="102">
        <v>0</v>
      </c>
      <c r="BH23" s="3">
        <v>393</v>
      </c>
      <c r="BI23" s="3">
        <v>19</v>
      </c>
      <c r="BJ23" s="3">
        <v>372</v>
      </c>
      <c r="BK23" s="3">
        <v>3</v>
      </c>
      <c r="BL23" s="3">
        <v>0</v>
      </c>
      <c r="BM23" s="4" t="s">
        <v>5</v>
      </c>
      <c r="BN23" s="10">
        <v>5951</v>
      </c>
      <c r="BO23" s="10">
        <v>180</v>
      </c>
      <c r="BP23" s="10">
        <v>5741</v>
      </c>
      <c r="BQ23" s="10">
        <v>30</v>
      </c>
      <c r="BR23" s="10">
        <v>0</v>
      </c>
      <c r="BS23" s="26">
        <v>2800</v>
      </c>
      <c r="BT23" s="27">
        <v>90</v>
      </c>
      <c r="BU23" s="27">
        <v>2680</v>
      </c>
      <c r="BV23" s="27">
        <v>30</v>
      </c>
      <c r="BW23" s="28">
        <v>0</v>
      </c>
      <c r="BX23" s="10">
        <v>3151</v>
      </c>
      <c r="BY23" s="10">
        <v>90</v>
      </c>
      <c r="BZ23" s="10">
        <v>3061</v>
      </c>
      <c r="CA23" s="10">
        <v>0</v>
      </c>
      <c r="CB23" s="10">
        <v>0</v>
      </c>
    </row>
    <row r="24" spans="1:80" x14ac:dyDescent="0.2">
      <c r="A24" s="4" t="s">
        <v>6</v>
      </c>
      <c r="B24" s="10">
        <f t="shared" si="30"/>
        <v>3981</v>
      </c>
      <c r="C24" s="10">
        <f t="shared" si="31"/>
        <v>322</v>
      </c>
      <c r="D24" s="10">
        <f t="shared" si="32"/>
        <v>120</v>
      </c>
      <c r="E24" s="10">
        <f t="shared" si="33"/>
        <v>3508</v>
      </c>
      <c r="F24" s="10">
        <f t="shared" si="34"/>
        <v>29</v>
      </c>
      <c r="G24" s="10">
        <f t="shared" si="35"/>
        <v>2243</v>
      </c>
      <c r="H24" s="10">
        <f t="shared" si="36"/>
        <v>221</v>
      </c>
      <c r="I24" s="10">
        <f t="shared" si="37"/>
        <v>72</v>
      </c>
      <c r="J24" s="10">
        <f t="shared" si="38"/>
        <v>1927</v>
      </c>
      <c r="K24" s="10">
        <f t="shared" si="39"/>
        <v>23</v>
      </c>
      <c r="L24" s="10">
        <f t="shared" si="40"/>
        <v>1737</v>
      </c>
      <c r="M24" s="10">
        <f t="shared" si="41"/>
        <v>101</v>
      </c>
      <c r="N24" s="10">
        <f t="shared" si="42"/>
        <v>49</v>
      </c>
      <c r="O24" s="10">
        <f t="shared" si="43"/>
        <v>1581</v>
      </c>
      <c r="P24" s="10">
        <f t="shared" si="44"/>
        <v>6</v>
      </c>
      <c r="Q24" s="4" t="s">
        <v>6</v>
      </c>
      <c r="R24" s="10">
        <v>224</v>
      </c>
      <c r="S24" s="10">
        <v>19</v>
      </c>
      <c r="T24" s="10">
        <v>17</v>
      </c>
      <c r="U24" s="10">
        <v>158</v>
      </c>
      <c r="V24" s="10">
        <v>29</v>
      </c>
      <c r="W24" s="26">
        <v>119</v>
      </c>
      <c r="X24" s="27">
        <v>19</v>
      </c>
      <c r="Y24" s="27">
        <v>6</v>
      </c>
      <c r="Z24" s="27">
        <v>71</v>
      </c>
      <c r="AA24" s="28">
        <v>23</v>
      </c>
      <c r="AB24" s="10">
        <v>105</v>
      </c>
      <c r="AC24" s="10">
        <v>0</v>
      </c>
      <c r="AD24" s="10">
        <v>12</v>
      </c>
      <c r="AE24" s="10">
        <v>87</v>
      </c>
      <c r="AF24" s="10">
        <v>6</v>
      </c>
      <c r="AG24" s="56" t="s">
        <v>6</v>
      </c>
      <c r="AH24" s="63">
        <v>643</v>
      </c>
      <c r="AI24" s="63">
        <v>163</v>
      </c>
      <c r="AJ24" s="63">
        <v>67</v>
      </c>
      <c r="AK24" s="63">
        <v>413</v>
      </c>
      <c r="AL24" s="63">
        <v>0</v>
      </c>
      <c r="AM24" s="64">
        <v>325</v>
      </c>
      <c r="AN24" s="65">
        <v>98</v>
      </c>
      <c r="AO24" s="65">
        <v>38</v>
      </c>
      <c r="AP24" s="65">
        <v>189</v>
      </c>
      <c r="AQ24" s="66">
        <v>0</v>
      </c>
      <c r="AR24" s="63">
        <v>318</v>
      </c>
      <c r="AS24" s="63">
        <v>65</v>
      </c>
      <c r="AT24" s="63">
        <v>29</v>
      </c>
      <c r="AU24" s="63">
        <v>224</v>
      </c>
      <c r="AV24" s="63">
        <v>0</v>
      </c>
      <c r="AW24" s="3" t="s">
        <v>6</v>
      </c>
      <c r="AX24" s="3">
        <v>295</v>
      </c>
      <c r="AY24" s="3">
        <v>28</v>
      </c>
      <c r="AZ24" s="3">
        <v>8</v>
      </c>
      <c r="BA24" s="3">
        <v>258</v>
      </c>
      <c r="BB24" s="3">
        <v>0</v>
      </c>
      <c r="BC24" s="100">
        <v>146</v>
      </c>
      <c r="BD24" s="101">
        <v>14</v>
      </c>
      <c r="BE24" s="101">
        <v>0</v>
      </c>
      <c r="BF24" s="101">
        <v>132</v>
      </c>
      <c r="BG24" s="102">
        <v>0</v>
      </c>
      <c r="BH24" s="3">
        <v>148</v>
      </c>
      <c r="BI24" s="3">
        <v>14</v>
      </c>
      <c r="BJ24" s="3">
        <v>8</v>
      </c>
      <c r="BK24" s="3">
        <v>126</v>
      </c>
      <c r="BL24" s="3">
        <v>0</v>
      </c>
      <c r="BM24" s="4" t="s">
        <v>6</v>
      </c>
      <c r="BN24" s="10">
        <v>2819</v>
      </c>
      <c r="BO24" s="10">
        <v>112</v>
      </c>
      <c r="BP24" s="10">
        <v>28</v>
      </c>
      <c r="BQ24" s="10">
        <v>2679</v>
      </c>
      <c r="BR24" s="10">
        <v>0</v>
      </c>
      <c r="BS24" s="26">
        <v>1653</v>
      </c>
      <c r="BT24" s="27">
        <v>90</v>
      </c>
      <c r="BU24" s="27">
        <v>28</v>
      </c>
      <c r="BV24" s="27">
        <v>1535</v>
      </c>
      <c r="BW24" s="28">
        <v>0</v>
      </c>
      <c r="BX24" s="10">
        <v>1166</v>
      </c>
      <c r="BY24" s="10">
        <v>22</v>
      </c>
      <c r="BZ24" s="10">
        <v>0</v>
      </c>
      <c r="CA24" s="10">
        <v>1144</v>
      </c>
      <c r="CB24" s="10">
        <v>0</v>
      </c>
    </row>
    <row r="25" spans="1:80" x14ac:dyDescent="0.2">
      <c r="A25" s="4" t="s">
        <v>7</v>
      </c>
      <c r="B25" s="10">
        <f t="shared" si="30"/>
        <v>3552</v>
      </c>
      <c r="C25" s="10">
        <f t="shared" si="31"/>
        <v>213</v>
      </c>
      <c r="D25" s="10">
        <f t="shared" si="32"/>
        <v>79</v>
      </c>
      <c r="E25" s="10">
        <f t="shared" si="33"/>
        <v>60</v>
      </c>
      <c r="F25" s="10">
        <f t="shared" si="34"/>
        <v>3199</v>
      </c>
      <c r="G25" s="10">
        <f t="shared" si="35"/>
        <v>1708</v>
      </c>
      <c r="H25" s="10">
        <f t="shared" si="36"/>
        <v>96</v>
      </c>
      <c r="I25" s="10">
        <f t="shared" si="37"/>
        <v>29</v>
      </c>
      <c r="J25" s="10">
        <f t="shared" si="38"/>
        <v>30</v>
      </c>
      <c r="K25" s="10">
        <f t="shared" si="39"/>
        <v>1553</v>
      </c>
      <c r="L25" s="10">
        <f t="shared" si="40"/>
        <v>1844</v>
      </c>
      <c r="M25" s="10">
        <f t="shared" si="41"/>
        <v>118</v>
      </c>
      <c r="N25" s="10">
        <f t="shared" si="42"/>
        <v>50</v>
      </c>
      <c r="O25" s="10">
        <f t="shared" si="43"/>
        <v>30</v>
      </c>
      <c r="P25" s="10">
        <f t="shared" si="44"/>
        <v>1645</v>
      </c>
      <c r="Q25" s="4" t="s">
        <v>7</v>
      </c>
      <c r="R25" s="10">
        <v>634</v>
      </c>
      <c r="S25" s="10">
        <v>38</v>
      </c>
      <c r="T25" s="10">
        <v>0</v>
      </c>
      <c r="U25" s="10">
        <v>0</v>
      </c>
      <c r="V25" s="10">
        <v>596</v>
      </c>
      <c r="W25" s="26">
        <v>313</v>
      </c>
      <c r="X25" s="27">
        <v>24</v>
      </c>
      <c r="Y25" s="27">
        <v>0</v>
      </c>
      <c r="Z25" s="27">
        <v>0</v>
      </c>
      <c r="AA25" s="28">
        <v>289</v>
      </c>
      <c r="AB25" s="10">
        <v>321</v>
      </c>
      <c r="AC25" s="10">
        <v>14</v>
      </c>
      <c r="AD25" s="10">
        <v>0</v>
      </c>
      <c r="AE25" s="10">
        <v>0</v>
      </c>
      <c r="AF25" s="10">
        <v>307</v>
      </c>
      <c r="AG25" s="56" t="s">
        <v>7</v>
      </c>
      <c r="AH25" s="63">
        <v>368</v>
      </c>
      <c r="AI25" s="63">
        <v>130</v>
      </c>
      <c r="AJ25" s="63">
        <v>29</v>
      </c>
      <c r="AK25" s="63">
        <v>0</v>
      </c>
      <c r="AL25" s="63">
        <v>209</v>
      </c>
      <c r="AM25" s="64">
        <v>198</v>
      </c>
      <c r="AN25" s="65">
        <v>72</v>
      </c>
      <c r="AO25" s="65">
        <v>29</v>
      </c>
      <c r="AP25" s="65">
        <v>0</v>
      </c>
      <c r="AQ25" s="66">
        <v>97</v>
      </c>
      <c r="AR25" s="63">
        <v>170</v>
      </c>
      <c r="AS25" s="63">
        <v>59</v>
      </c>
      <c r="AT25" s="63">
        <v>0</v>
      </c>
      <c r="AU25" s="63">
        <v>0</v>
      </c>
      <c r="AV25" s="63">
        <v>111</v>
      </c>
      <c r="AW25" s="3" t="s">
        <v>7</v>
      </c>
      <c r="AX25" s="3">
        <v>68</v>
      </c>
      <c r="AY25" s="3">
        <v>0</v>
      </c>
      <c r="AZ25" s="3">
        <v>8</v>
      </c>
      <c r="BA25" s="3">
        <v>0</v>
      </c>
      <c r="BB25" s="3">
        <v>60</v>
      </c>
      <c r="BC25" s="100">
        <v>21</v>
      </c>
      <c r="BD25" s="101">
        <v>0</v>
      </c>
      <c r="BE25" s="101">
        <v>0</v>
      </c>
      <c r="BF25" s="101">
        <v>0</v>
      </c>
      <c r="BG25" s="102">
        <v>21</v>
      </c>
      <c r="BH25" s="3">
        <v>47</v>
      </c>
      <c r="BI25" s="3">
        <v>0</v>
      </c>
      <c r="BJ25" s="3">
        <v>8</v>
      </c>
      <c r="BK25" s="3">
        <v>0</v>
      </c>
      <c r="BL25" s="3">
        <v>39</v>
      </c>
      <c r="BM25" s="4" t="s">
        <v>7</v>
      </c>
      <c r="BN25" s="10">
        <v>2482</v>
      </c>
      <c r="BO25" s="10">
        <v>45</v>
      </c>
      <c r="BP25" s="10">
        <v>42</v>
      </c>
      <c r="BQ25" s="10">
        <v>60</v>
      </c>
      <c r="BR25" s="10">
        <v>2334</v>
      </c>
      <c r="BS25" s="26">
        <v>1176</v>
      </c>
      <c r="BT25" s="27">
        <v>0</v>
      </c>
      <c r="BU25" s="27">
        <v>0</v>
      </c>
      <c r="BV25" s="27">
        <v>30</v>
      </c>
      <c r="BW25" s="28">
        <v>1146</v>
      </c>
      <c r="BX25" s="10">
        <v>1306</v>
      </c>
      <c r="BY25" s="10">
        <v>45</v>
      </c>
      <c r="BZ25" s="10">
        <v>42</v>
      </c>
      <c r="CA25" s="10">
        <v>30</v>
      </c>
      <c r="CB25" s="10">
        <v>1188</v>
      </c>
    </row>
    <row r="26" spans="1:80" x14ac:dyDescent="0.2">
      <c r="A26" s="4" t="s">
        <v>82</v>
      </c>
      <c r="B26" s="10">
        <f t="shared" si="30"/>
        <v>648</v>
      </c>
      <c r="C26" s="10">
        <f t="shared" si="31"/>
        <v>135</v>
      </c>
      <c r="D26" s="10">
        <f t="shared" si="32"/>
        <v>312</v>
      </c>
      <c r="E26" s="10">
        <f t="shared" si="33"/>
        <v>131</v>
      </c>
      <c r="F26" s="10">
        <f t="shared" si="34"/>
        <v>69</v>
      </c>
      <c r="G26" s="10">
        <f t="shared" si="35"/>
        <v>371</v>
      </c>
      <c r="H26" s="10">
        <f t="shared" si="36"/>
        <v>73</v>
      </c>
      <c r="I26" s="10">
        <f t="shared" si="37"/>
        <v>205</v>
      </c>
      <c r="J26" s="10">
        <f t="shared" si="38"/>
        <v>53</v>
      </c>
      <c r="K26" s="10">
        <f t="shared" si="39"/>
        <v>41</v>
      </c>
      <c r="L26" s="10">
        <f t="shared" si="40"/>
        <v>277</v>
      </c>
      <c r="M26" s="10">
        <f t="shared" si="41"/>
        <v>62</v>
      </c>
      <c r="N26" s="10">
        <f t="shared" si="42"/>
        <v>108</v>
      </c>
      <c r="O26" s="10">
        <f t="shared" si="43"/>
        <v>78</v>
      </c>
      <c r="P26" s="10">
        <f t="shared" si="44"/>
        <v>29</v>
      </c>
      <c r="Q26" s="4" t="s">
        <v>82</v>
      </c>
      <c r="R26" s="10">
        <v>384</v>
      </c>
      <c r="S26" s="10">
        <v>61</v>
      </c>
      <c r="T26" s="10">
        <v>242</v>
      </c>
      <c r="U26" s="10">
        <v>11</v>
      </c>
      <c r="V26" s="10">
        <v>69</v>
      </c>
      <c r="W26" s="26">
        <v>238</v>
      </c>
      <c r="X26" s="27">
        <v>33</v>
      </c>
      <c r="Y26" s="27">
        <v>156</v>
      </c>
      <c r="Z26" s="27">
        <v>9</v>
      </c>
      <c r="AA26" s="28">
        <v>41</v>
      </c>
      <c r="AB26" s="10">
        <v>146</v>
      </c>
      <c r="AC26" s="10">
        <v>28</v>
      </c>
      <c r="AD26" s="10">
        <v>87</v>
      </c>
      <c r="AE26" s="10">
        <v>2</v>
      </c>
      <c r="AF26" s="10">
        <v>29</v>
      </c>
      <c r="AG26" s="56" t="s">
        <v>82</v>
      </c>
      <c r="AH26" s="63">
        <v>107</v>
      </c>
      <c r="AI26" s="63">
        <v>46</v>
      </c>
      <c r="AJ26" s="63">
        <v>17</v>
      </c>
      <c r="AK26" s="63">
        <v>45</v>
      </c>
      <c r="AL26" s="63">
        <v>0</v>
      </c>
      <c r="AM26" s="64">
        <v>77</v>
      </c>
      <c r="AN26" s="65">
        <v>26</v>
      </c>
      <c r="AO26" s="65">
        <v>13</v>
      </c>
      <c r="AP26" s="65">
        <v>38</v>
      </c>
      <c r="AQ26" s="66">
        <v>0</v>
      </c>
      <c r="AR26" s="63">
        <v>31</v>
      </c>
      <c r="AS26" s="63">
        <v>20</v>
      </c>
      <c r="AT26" s="63">
        <v>4</v>
      </c>
      <c r="AU26" s="63">
        <v>7</v>
      </c>
      <c r="AV26" s="63">
        <v>0</v>
      </c>
      <c r="AW26" s="3" t="s">
        <v>82</v>
      </c>
      <c r="AX26" s="3">
        <v>69</v>
      </c>
      <c r="AY26" s="3">
        <v>28</v>
      </c>
      <c r="AZ26" s="3">
        <v>25</v>
      </c>
      <c r="BA26" s="3">
        <v>15</v>
      </c>
      <c r="BB26" s="3">
        <v>0</v>
      </c>
      <c r="BC26" s="100">
        <v>28</v>
      </c>
      <c r="BD26" s="101">
        <v>14</v>
      </c>
      <c r="BE26" s="101">
        <v>8</v>
      </c>
      <c r="BF26" s="101">
        <v>6</v>
      </c>
      <c r="BG26" s="102">
        <v>0</v>
      </c>
      <c r="BH26" s="3">
        <v>40</v>
      </c>
      <c r="BI26" s="3">
        <v>14</v>
      </c>
      <c r="BJ26" s="3">
        <v>17</v>
      </c>
      <c r="BK26" s="3">
        <v>9</v>
      </c>
      <c r="BL26" s="3">
        <v>0</v>
      </c>
      <c r="BM26" s="4" t="s">
        <v>82</v>
      </c>
      <c r="BN26" s="10">
        <v>88</v>
      </c>
      <c r="BO26" s="10">
        <v>0</v>
      </c>
      <c r="BP26" s="10">
        <v>28</v>
      </c>
      <c r="BQ26" s="10">
        <v>60</v>
      </c>
      <c r="BR26" s="10">
        <v>0</v>
      </c>
      <c r="BS26" s="26">
        <v>28</v>
      </c>
      <c r="BT26" s="27">
        <v>0</v>
      </c>
      <c r="BU26" s="27">
        <v>28</v>
      </c>
      <c r="BV26" s="27">
        <v>0</v>
      </c>
      <c r="BW26" s="28">
        <v>0</v>
      </c>
      <c r="BX26" s="10">
        <v>60</v>
      </c>
      <c r="BY26" s="10">
        <v>0</v>
      </c>
      <c r="BZ26" s="10">
        <v>0</v>
      </c>
      <c r="CA26" s="10">
        <v>60</v>
      </c>
      <c r="CB26" s="10">
        <v>0</v>
      </c>
    </row>
    <row r="27" spans="1:80" x14ac:dyDescent="0.2">
      <c r="A27" s="4" t="s">
        <v>83</v>
      </c>
      <c r="B27" s="10">
        <f t="shared" si="30"/>
        <v>146</v>
      </c>
      <c r="C27" s="10">
        <f t="shared" si="31"/>
        <v>77</v>
      </c>
      <c r="D27" s="10">
        <f t="shared" si="32"/>
        <v>44</v>
      </c>
      <c r="E27" s="10">
        <f t="shared" si="33"/>
        <v>4</v>
      </c>
      <c r="F27" s="10">
        <f t="shared" si="34"/>
        <v>20</v>
      </c>
      <c r="G27" s="10">
        <f t="shared" si="35"/>
        <v>81</v>
      </c>
      <c r="H27" s="10">
        <f t="shared" si="36"/>
        <v>53</v>
      </c>
      <c r="I27" s="10">
        <f t="shared" si="37"/>
        <v>14</v>
      </c>
      <c r="J27" s="10">
        <f t="shared" si="38"/>
        <v>2</v>
      </c>
      <c r="K27" s="10">
        <f t="shared" si="39"/>
        <v>12</v>
      </c>
      <c r="L27" s="10">
        <f t="shared" si="40"/>
        <v>66</v>
      </c>
      <c r="M27" s="10">
        <f t="shared" si="41"/>
        <v>26</v>
      </c>
      <c r="N27" s="10">
        <f t="shared" si="42"/>
        <v>30</v>
      </c>
      <c r="O27" s="10">
        <f t="shared" si="43"/>
        <v>2</v>
      </c>
      <c r="P27" s="10">
        <f t="shared" si="44"/>
        <v>9</v>
      </c>
      <c r="Q27" s="4" t="s">
        <v>83</v>
      </c>
      <c r="R27" s="10">
        <v>75</v>
      </c>
      <c r="S27" s="10">
        <v>42</v>
      </c>
      <c r="T27" s="10">
        <v>12</v>
      </c>
      <c r="U27" s="10">
        <v>4</v>
      </c>
      <c r="V27" s="10">
        <v>17</v>
      </c>
      <c r="W27" s="26">
        <v>37</v>
      </c>
      <c r="X27" s="27">
        <v>24</v>
      </c>
      <c r="Y27" s="27">
        <v>0</v>
      </c>
      <c r="Z27" s="27">
        <v>2</v>
      </c>
      <c r="AA27" s="28">
        <v>12</v>
      </c>
      <c r="AB27" s="10">
        <v>38</v>
      </c>
      <c r="AC27" s="10">
        <v>19</v>
      </c>
      <c r="AD27" s="10">
        <v>12</v>
      </c>
      <c r="AE27" s="10">
        <v>2</v>
      </c>
      <c r="AF27" s="10">
        <v>6</v>
      </c>
      <c r="AG27" s="56" t="s">
        <v>83</v>
      </c>
      <c r="AH27" s="63">
        <v>17</v>
      </c>
      <c r="AI27" s="63">
        <v>13</v>
      </c>
      <c r="AJ27" s="63">
        <v>4</v>
      </c>
      <c r="AK27" s="63">
        <v>0</v>
      </c>
      <c r="AL27" s="63">
        <v>0</v>
      </c>
      <c r="AM27" s="64">
        <v>7</v>
      </c>
      <c r="AN27" s="65">
        <v>7</v>
      </c>
      <c r="AO27" s="65">
        <v>0</v>
      </c>
      <c r="AP27" s="65">
        <v>0</v>
      </c>
      <c r="AQ27" s="66">
        <v>0</v>
      </c>
      <c r="AR27" s="63">
        <v>11</v>
      </c>
      <c r="AS27" s="63">
        <v>7</v>
      </c>
      <c r="AT27" s="63">
        <v>4</v>
      </c>
      <c r="AU27" s="63">
        <v>0</v>
      </c>
      <c r="AV27" s="63">
        <v>0</v>
      </c>
      <c r="AW27" s="3" t="s">
        <v>83</v>
      </c>
      <c r="AX27" s="3">
        <v>3</v>
      </c>
      <c r="AY27" s="3">
        <v>0</v>
      </c>
      <c r="AZ27" s="3">
        <v>0</v>
      </c>
      <c r="BA27" s="3">
        <v>0</v>
      </c>
      <c r="BB27" s="3">
        <v>3</v>
      </c>
      <c r="BC27" s="100">
        <v>0</v>
      </c>
      <c r="BD27" s="101">
        <v>0</v>
      </c>
      <c r="BE27" s="101">
        <v>0</v>
      </c>
      <c r="BF27" s="101">
        <v>0</v>
      </c>
      <c r="BG27" s="102">
        <v>0</v>
      </c>
      <c r="BH27" s="3">
        <v>3</v>
      </c>
      <c r="BI27" s="3">
        <v>0</v>
      </c>
      <c r="BJ27" s="3">
        <v>0</v>
      </c>
      <c r="BK27" s="3">
        <v>0</v>
      </c>
      <c r="BL27" s="3">
        <v>3</v>
      </c>
      <c r="BM27" s="4" t="s">
        <v>83</v>
      </c>
      <c r="BN27" s="10">
        <v>51</v>
      </c>
      <c r="BO27" s="10">
        <v>22</v>
      </c>
      <c r="BP27" s="10">
        <v>28</v>
      </c>
      <c r="BQ27" s="10">
        <v>0</v>
      </c>
      <c r="BR27" s="10">
        <v>0</v>
      </c>
      <c r="BS27" s="26">
        <v>37</v>
      </c>
      <c r="BT27" s="27">
        <v>22</v>
      </c>
      <c r="BU27" s="27">
        <v>14</v>
      </c>
      <c r="BV27" s="27">
        <v>0</v>
      </c>
      <c r="BW27" s="28">
        <v>0</v>
      </c>
      <c r="BX27" s="10">
        <v>14</v>
      </c>
      <c r="BY27" s="10">
        <v>0</v>
      </c>
      <c r="BZ27" s="10">
        <v>14</v>
      </c>
      <c r="CA27" s="10">
        <v>0</v>
      </c>
      <c r="CB27" s="10">
        <v>0</v>
      </c>
    </row>
    <row r="28" spans="1:80" x14ac:dyDescent="0.2">
      <c r="A28" s="4" t="s">
        <v>84</v>
      </c>
      <c r="B28" s="10">
        <f t="shared" si="30"/>
        <v>1373</v>
      </c>
      <c r="C28" s="10">
        <f t="shared" si="31"/>
        <v>784</v>
      </c>
      <c r="D28" s="10">
        <f t="shared" si="32"/>
        <v>382</v>
      </c>
      <c r="E28" s="10">
        <f t="shared" si="33"/>
        <v>159</v>
      </c>
      <c r="F28" s="10">
        <f t="shared" si="34"/>
        <v>48</v>
      </c>
      <c r="G28" s="10">
        <f t="shared" si="35"/>
        <v>690</v>
      </c>
      <c r="H28" s="10">
        <f t="shared" si="36"/>
        <v>416</v>
      </c>
      <c r="I28" s="10">
        <f t="shared" si="37"/>
        <v>174</v>
      </c>
      <c r="J28" s="10">
        <f t="shared" si="38"/>
        <v>79</v>
      </c>
      <c r="K28" s="10">
        <f t="shared" si="39"/>
        <v>21</v>
      </c>
      <c r="L28" s="10">
        <f t="shared" si="40"/>
        <v>683</v>
      </c>
      <c r="M28" s="10">
        <f t="shared" si="41"/>
        <v>368</v>
      </c>
      <c r="N28" s="10">
        <f t="shared" si="42"/>
        <v>209</v>
      </c>
      <c r="O28" s="10">
        <f t="shared" si="43"/>
        <v>79</v>
      </c>
      <c r="P28" s="10">
        <f t="shared" si="44"/>
        <v>27</v>
      </c>
      <c r="Q28" s="4" t="s">
        <v>84</v>
      </c>
      <c r="R28" s="10">
        <v>37</v>
      </c>
      <c r="S28" s="10">
        <v>14</v>
      </c>
      <c r="T28" s="10">
        <v>17</v>
      </c>
      <c r="U28" s="10">
        <v>0</v>
      </c>
      <c r="V28" s="10">
        <v>6</v>
      </c>
      <c r="W28" s="26">
        <v>15</v>
      </c>
      <c r="X28" s="27">
        <v>9</v>
      </c>
      <c r="Y28" s="27">
        <v>6</v>
      </c>
      <c r="Z28" s="27">
        <v>0</v>
      </c>
      <c r="AA28" s="28">
        <v>0</v>
      </c>
      <c r="AB28" s="10">
        <v>22</v>
      </c>
      <c r="AC28" s="10">
        <v>5</v>
      </c>
      <c r="AD28" s="10">
        <v>12</v>
      </c>
      <c r="AE28" s="10">
        <v>0</v>
      </c>
      <c r="AF28" s="10">
        <v>6</v>
      </c>
      <c r="AG28" s="56" t="s">
        <v>84</v>
      </c>
      <c r="AH28" s="63">
        <v>191</v>
      </c>
      <c r="AI28" s="63">
        <v>156</v>
      </c>
      <c r="AJ28" s="63">
        <v>21</v>
      </c>
      <c r="AK28" s="63">
        <v>14</v>
      </c>
      <c r="AL28" s="63">
        <v>0</v>
      </c>
      <c r="AM28" s="64">
        <v>112</v>
      </c>
      <c r="AN28" s="65">
        <v>98</v>
      </c>
      <c r="AO28" s="65">
        <v>4</v>
      </c>
      <c r="AP28" s="65">
        <v>10</v>
      </c>
      <c r="AQ28" s="66">
        <v>0</v>
      </c>
      <c r="AR28" s="63">
        <v>79</v>
      </c>
      <c r="AS28" s="63">
        <v>59</v>
      </c>
      <c r="AT28" s="63">
        <v>17</v>
      </c>
      <c r="AU28" s="63">
        <v>3</v>
      </c>
      <c r="AV28" s="63">
        <v>0</v>
      </c>
      <c r="AW28" s="3" t="s">
        <v>84</v>
      </c>
      <c r="AX28" s="3">
        <v>866</v>
      </c>
      <c r="AY28" s="3">
        <v>524</v>
      </c>
      <c r="AZ28" s="3">
        <v>245</v>
      </c>
      <c r="BA28" s="3">
        <v>55</v>
      </c>
      <c r="BB28" s="3">
        <v>42</v>
      </c>
      <c r="BC28" s="100">
        <v>387</v>
      </c>
      <c r="BD28" s="101">
        <v>264</v>
      </c>
      <c r="BE28" s="101">
        <v>93</v>
      </c>
      <c r="BF28" s="101">
        <v>9</v>
      </c>
      <c r="BG28" s="102">
        <v>21</v>
      </c>
      <c r="BH28" s="3">
        <v>479</v>
      </c>
      <c r="BI28" s="3">
        <v>259</v>
      </c>
      <c r="BJ28" s="3">
        <v>152</v>
      </c>
      <c r="BK28" s="3">
        <v>46</v>
      </c>
      <c r="BL28" s="3">
        <v>21</v>
      </c>
      <c r="BM28" s="4" t="s">
        <v>84</v>
      </c>
      <c r="BN28" s="10">
        <v>279</v>
      </c>
      <c r="BO28" s="10">
        <v>90</v>
      </c>
      <c r="BP28" s="10">
        <v>99</v>
      </c>
      <c r="BQ28" s="10">
        <v>90</v>
      </c>
      <c r="BR28" s="10">
        <v>0</v>
      </c>
      <c r="BS28" s="26">
        <v>176</v>
      </c>
      <c r="BT28" s="27">
        <v>45</v>
      </c>
      <c r="BU28" s="27">
        <v>71</v>
      </c>
      <c r="BV28" s="27">
        <v>60</v>
      </c>
      <c r="BW28" s="28">
        <v>0</v>
      </c>
      <c r="BX28" s="10">
        <v>103</v>
      </c>
      <c r="BY28" s="10">
        <v>45</v>
      </c>
      <c r="BZ28" s="10">
        <v>28</v>
      </c>
      <c r="CA28" s="10">
        <v>30</v>
      </c>
      <c r="CB28" s="10">
        <v>0</v>
      </c>
    </row>
    <row r="29" spans="1:80" x14ac:dyDescent="0.2">
      <c r="A29" s="4" t="s">
        <v>85</v>
      </c>
      <c r="B29" s="10">
        <f t="shared" si="30"/>
        <v>480</v>
      </c>
      <c r="C29" s="10">
        <f t="shared" si="31"/>
        <v>333</v>
      </c>
      <c r="D29" s="10">
        <f t="shared" si="32"/>
        <v>69</v>
      </c>
      <c r="E29" s="10">
        <f t="shared" si="33"/>
        <v>68</v>
      </c>
      <c r="F29" s="10">
        <f t="shared" si="34"/>
        <v>9</v>
      </c>
      <c r="G29" s="10">
        <f t="shared" si="35"/>
        <v>266</v>
      </c>
      <c r="H29" s="10">
        <f t="shared" si="36"/>
        <v>207</v>
      </c>
      <c r="I29" s="10">
        <f t="shared" si="37"/>
        <v>25</v>
      </c>
      <c r="J29" s="10">
        <f t="shared" si="38"/>
        <v>34</v>
      </c>
      <c r="K29" s="10">
        <f t="shared" si="39"/>
        <v>0</v>
      </c>
      <c r="L29" s="10">
        <f t="shared" si="40"/>
        <v>213</v>
      </c>
      <c r="M29" s="10">
        <f t="shared" si="41"/>
        <v>126</v>
      </c>
      <c r="N29" s="10">
        <f t="shared" si="42"/>
        <v>43</v>
      </c>
      <c r="O29" s="10">
        <f t="shared" si="43"/>
        <v>35</v>
      </c>
      <c r="P29" s="10">
        <f t="shared" si="44"/>
        <v>9</v>
      </c>
      <c r="Q29" s="4" t="s">
        <v>85</v>
      </c>
      <c r="R29" s="10">
        <v>96</v>
      </c>
      <c r="S29" s="10">
        <v>33</v>
      </c>
      <c r="T29" s="10">
        <v>52</v>
      </c>
      <c r="U29" s="10">
        <v>5</v>
      </c>
      <c r="V29" s="10">
        <v>6</v>
      </c>
      <c r="W29" s="26">
        <v>40</v>
      </c>
      <c r="X29" s="27">
        <v>19</v>
      </c>
      <c r="Y29" s="27">
        <v>17</v>
      </c>
      <c r="Z29" s="27">
        <v>4</v>
      </c>
      <c r="AA29" s="28">
        <v>0</v>
      </c>
      <c r="AB29" s="10">
        <v>56</v>
      </c>
      <c r="AC29" s="10">
        <v>14</v>
      </c>
      <c r="AD29" s="10">
        <v>35</v>
      </c>
      <c r="AE29" s="10">
        <v>2</v>
      </c>
      <c r="AF29" s="10">
        <v>6</v>
      </c>
      <c r="AG29" s="56" t="s">
        <v>85</v>
      </c>
      <c r="AH29" s="63">
        <v>251</v>
      </c>
      <c r="AI29" s="63">
        <v>228</v>
      </c>
      <c r="AJ29" s="63">
        <v>17</v>
      </c>
      <c r="AK29" s="63">
        <v>3</v>
      </c>
      <c r="AL29" s="63">
        <v>3</v>
      </c>
      <c r="AM29" s="64">
        <v>151</v>
      </c>
      <c r="AN29" s="65">
        <v>143</v>
      </c>
      <c r="AO29" s="65">
        <v>8</v>
      </c>
      <c r="AP29" s="65">
        <v>0</v>
      </c>
      <c r="AQ29" s="66">
        <v>0</v>
      </c>
      <c r="AR29" s="63">
        <v>99</v>
      </c>
      <c r="AS29" s="63">
        <v>85</v>
      </c>
      <c r="AT29" s="63">
        <v>8</v>
      </c>
      <c r="AU29" s="63">
        <v>3</v>
      </c>
      <c r="AV29" s="63">
        <v>3</v>
      </c>
      <c r="AW29" s="3" t="s">
        <v>85</v>
      </c>
      <c r="AX29" s="3">
        <v>5</v>
      </c>
      <c r="AY29" s="3">
        <v>5</v>
      </c>
      <c r="AZ29" s="3">
        <v>0</v>
      </c>
      <c r="BA29" s="3">
        <v>0</v>
      </c>
      <c r="BB29" s="3">
        <v>0</v>
      </c>
      <c r="BC29" s="100">
        <v>0</v>
      </c>
      <c r="BD29" s="101">
        <v>0</v>
      </c>
      <c r="BE29" s="101">
        <v>0</v>
      </c>
      <c r="BF29" s="101">
        <v>0</v>
      </c>
      <c r="BG29" s="102">
        <v>0</v>
      </c>
      <c r="BH29" s="3">
        <v>5</v>
      </c>
      <c r="BI29" s="3">
        <v>5</v>
      </c>
      <c r="BJ29" s="3">
        <v>0</v>
      </c>
      <c r="BK29" s="3">
        <v>0</v>
      </c>
      <c r="BL29" s="3">
        <v>0</v>
      </c>
      <c r="BM29" s="4" t="s">
        <v>85</v>
      </c>
      <c r="BN29" s="10">
        <v>128</v>
      </c>
      <c r="BO29" s="10">
        <v>67</v>
      </c>
      <c r="BP29" s="10">
        <v>0</v>
      </c>
      <c r="BQ29" s="10">
        <v>60</v>
      </c>
      <c r="BR29" s="10">
        <v>0</v>
      </c>
      <c r="BS29" s="26">
        <v>75</v>
      </c>
      <c r="BT29" s="27">
        <v>45</v>
      </c>
      <c r="BU29" s="27">
        <v>0</v>
      </c>
      <c r="BV29" s="27">
        <v>30</v>
      </c>
      <c r="BW29" s="28">
        <v>0</v>
      </c>
      <c r="BX29" s="10">
        <v>53</v>
      </c>
      <c r="BY29" s="10">
        <v>22</v>
      </c>
      <c r="BZ29" s="10">
        <v>0</v>
      </c>
      <c r="CA29" s="10">
        <v>30</v>
      </c>
      <c r="CB29" s="10">
        <v>0</v>
      </c>
    </row>
    <row r="30" spans="1:80" x14ac:dyDescent="0.2">
      <c r="A30" s="4" t="s">
        <v>86</v>
      </c>
      <c r="B30" s="10">
        <f t="shared" si="30"/>
        <v>875</v>
      </c>
      <c r="C30" s="10">
        <f t="shared" si="31"/>
        <v>184</v>
      </c>
      <c r="D30" s="10">
        <f t="shared" si="32"/>
        <v>404</v>
      </c>
      <c r="E30" s="10">
        <f t="shared" si="33"/>
        <v>39</v>
      </c>
      <c r="F30" s="10">
        <f t="shared" si="34"/>
        <v>249</v>
      </c>
      <c r="G30" s="10">
        <f t="shared" si="35"/>
        <v>461</v>
      </c>
      <c r="H30" s="10">
        <f t="shared" si="36"/>
        <v>66</v>
      </c>
      <c r="I30" s="10">
        <f t="shared" si="37"/>
        <v>242</v>
      </c>
      <c r="J30" s="10">
        <f t="shared" si="38"/>
        <v>19</v>
      </c>
      <c r="K30" s="10">
        <f t="shared" si="39"/>
        <v>133</v>
      </c>
      <c r="L30" s="10">
        <f t="shared" si="40"/>
        <v>415</v>
      </c>
      <c r="M30" s="10">
        <f t="shared" si="41"/>
        <v>118</v>
      </c>
      <c r="N30" s="10">
        <f t="shared" si="42"/>
        <v>162</v>
      </c>
      <c r="O30" s="10">
        <f t="shared" si="43"/>
        <v>19</v>
      </c>
      <c r="P30" s="10">
        <f t="shared" si="44"/>
        <v>116</v>
      </c>
      <c r="Q30" s="4" t="s">
        <v>86</v>
      </c>
      <c r="R30" s="10">
        <v>855</v>
      </c>
      <c r="S30" s="10">
        <v>170</v>
      </c>
      <c r="T30" s="10">
        <v>404</v>
      </c>
      <c r="U30" s="10">
        <v>33</v>
      </c>
      <c r="V30" s="10">
        <v>249</v>
      </c>
      <c r="W30" s="26">
        <v>458</v>
      </c>
      <c r="X30" s="27">
        <v>66</v>
      </c>
      <c r="Y30" s="27">
        <v>242</v>
      </c>
      <c r="Z30" s="27">
        <v>16</v>
      </c>
      <c r="AA30" s="28">
        <v>133</v>
      </c>
      <c r="AB30" s="10">
        <v>398</v>
      </c>
      <c r="AC30" s="10">
        <v>104</v>
      </c>
      <c r="AD30" s="10">
        <v>162</v>
      </c>
      <c r="AE30" s="10">
        <v>16</v>
      </c>
      <c r="AF30" s="10">
        <v>116</v>
      </c>
      <c r="AG30" s="56" t="s">
        <v>86</v>
      </c>
      <c r="AH30" s="63">
        <v>0</v>
      </c>
      <c r="AI30" s="63">
        <v>0</v>
      </c>
      <c r="AJ30" s="63">
        <v>0</v>
      </c>
      <c r="AK30" s="63">
        <v>0</v>
      </c>
      <c r="AL30" s="63">
        <v>0</v>
      </c>
      <c r="AM30" s="64">
        <v>0</v>
      </c>
      <c r="AN30" s="65">
        <v>0</v>
      </c>
      <c r="AO30" s="65">
        <v>0</v>
      </c>
      <c r="AP30" s="65">
        <v>0</v>
      </c>
      <c r="AQ30" s="66">
        <v>0</v>
      </c>
      <c r="AR30" s="63">
        <v>0</v>
      </c>
      <c r="AS30" s="63">
        <v>0</v>
      </c>
      <c r="AT30" s="63">
        <v>0</v>
      </c>
      <c r="AU30" s="63">
        <v>0</v>
      </c>
      <c r="AV30" s="63">
        <v>0</v>
      </c>
      <c r="AW30" s="3" t="s">
        <v>86</v>
      </c>
      <c r="AX30" s="3">
        <v>20</v>
      </c>
      <c r="AY30" s="3">
        <v>14</v>
      </c>
      <c r="AZ30" s="3">
        <v>0</v>
      </c>
      <c r="BA30" s="3">
        <v>6</v>
      </c>
      <c r="BB30" s="3">
        <v>0</v>
      </c>
      <c r="BC30" s="100">
        <v>3</v>
      </c>
      <c r="BD30" s="101">
        <v>0</v>
      </c>
      <c r="BE30" s="101">
        <v>0</v>
      </c>
      <c r="BF30" s="101">
        <v>3</v>
      </c>
      <c r="BG30" s="102">
        <v>0</v>
      </c>
      <c r="BH30" s="3">
        <v>17</v>
      </c>
      <c r="BI30" s="3">
        <v>14</v>
      </c>
      <c r="BJ30" s="3">
        <v>0</v>
      </c>
      <c r="BK30" s="3">
        <v>3</v>
      </c>
      <c r="BL30" s="3">
        <v>0</v>
      </c>
      <c r="BM30" s="4" t="s">
        <v>86</v>
      </c>
      <c r="BN30" s="10">
        <v>0</v>
      </c>
      <c r="BO30" s="10">
        <v>0</v>
      </c>
      <c r="BP30" s="10">
        <v>0</v>
      </c>
      <c r="BQ30" s="10">
        <v>0</v>
      </c>
      <c r="BR30" s="10">
        <v>0</v>
      </c>
      <c r="BS30" s="26">
        <v>0</v>
      </c>
      <c r="BT30" s="27">
        <v>0</v>
      </c>
      <c r="BU30" s="27">
        <v>0</v>
      </c>
      <c r="BV30" s="27">
        <v>0</v>
      </c>
      <c r="BW30" s="28">
        <v>0</v>
      </c>
      <c r="BX30" s="10">
        <v>0</v>
      </c>
      <c r="BY30" s="10">
        <v>0</v>
      </c>
      <c r="BZ30" s="10">
        <v>0</v>
      </c>
      <c r="CA30" s="10">
        <v>0</v>
      </c>
      <c r="CB30" s="10">
        <v>0</v>
      </c>
    </row>
    <row r="31" spans="1:80" x14ac:dyDescent="0.2">
      <c r="A31" s="4" t="s">
        <v>87</v>
      </c>
      <c r="B31" s="10">
        <f t="shared" si="30"/>
        <v>878</v>
      </c>
      <c r="C31" s="10">
        <f t="shared" si="31"/>
        <v>234</v>
      </c>
      <c r="D31" s="10">
        <f t="shared" si="32"/>
        <v>352</v>
      </c>
      <c r="E31" s="10">
        <f t="shared" si="33"/>
        <v>27</v>
      </c>
      <c r="F31" s="10">
        <f t="shared" si="34"/>
        <v>266</v>
      </c>
      <c r="G31" s="10">
        <f t="shared" si="35"/>
        <v>465</v>
      </c>
      <c r="H31" s="10">
        <f t="shared" si="36"/>
        <v>93</v>
      </c>
      <c r="I31" s="10">
        <f t="shared" si="37"/>
        <v>225</v>
      </c>
      <c r="J31" s="10">
        <f t="shared" si="38"/>
        <v>15</v>
      </c>
      <c r="K31" s="10">
        <f t="shared" si="39"/>
        <v>133</v>
      </c>
      <c r="L31" s="10">
        <f t="shared" si="40"/>
        <v>413</v>
      </c>
      <c r="M31" s="10">
        <f t="shared" si="41"/>
        <v>140</v>
      </c>
      <c r="N31" s="10">
        <f t="shared" si="42"/>
        <v>127</v>
      </c>
      <c r="O31" s="10">
        <f t="shared" si="43"/>
        <v>13</v>
      </c>
      <c r="P31" s="10">
        <f t="shared" si="44"/>
        <v>133</v>
      </c>
      <c r="Q31" s="4" t="s">
        <v>87</v>
      </c>
      <c r="R31" s="10">
        <v>798</v>
      </c>
      <c r="S31" s="10">
        <v>170</v>
      </c>
      <c r="T31" s="10">
        <v>335</v>
      </c>
      <c r="U31" s="10">
        <v>27</v>
      </c>
      <c r="V31" s="10">
        <v>266</v>
      </c>
      <c r="W31" s="26">
        <v>421</v>
      </c>
      <c r="X31" s="27">
        <v>66</v>
      </c>
      <c r="Y31" s="27">
        <v>208</v>
      </c>
      <c r="Z31" s="27">
        <v>15</v>
      </c>
      <c r="AA31" s="28">
        <v>133</v>
      </c>
      <c r="AB31" s="10">
        <v>377</v>
      </c>
      <c r="AC31" s="10">
        <v>104</v>
      </c>
      <c r="AD31" s="10">
        <v>127</v>
      </c>
      <c r="AE31" s="10">
        <v>13</v>
      </c>
      <c r="AF31" s="10">
        <v>133</v>
      </c>
      <c r="AG31" s="56" t="s">
        <v>87</v>
      </c>
      <c r="AH31" s="63">
        <v>0</v>
      </c>
      <c r="AI31" s="63">
        <v>0</v>
      </c>
      <c r="AJ31" s="63">
        <v>0</v>
      </c>
      <c r="AK31" s="63">
        <v>0</v>
      </c>
      <c r="AL31" s="63">
        <v>0</v>
      </c>
      <c r="AM31" s="64">
        <v>0</v>
      </c>
      <c r="AN31" s="65">
        <v>0</v>
      </c>
      <c r="AO31" s="65">
        <v>0</v>
      </c>
      <c r="AP31" s="65">
        <v>0</v>
      </c>
      <c r="AQ31" s="66">
        <v>0</v>
      </c>
      <c r="AR31" s="63">
        <v>0</v>
      </c>
      <c r="AS31" s="63">
        <v>0</v>
      </c>
      <c r="AT31" s="63">
        <v>0</v>
      </c>
      <c r="AU31" s="63">
        <v>0</v>
      </c>
      <c r="AV31" s="63">
        <v>0</v>
      </c>
      <c r="AW31" s="3" t="s">
        <v>87</v>
      </c>
      <c r="AX31" s="3">
        <v>35</v>
      </c>
      <c r="AY31" s="3">
        <v>19</v>
      </c>
      <c r="AZ31" s="3">
        <v>17</v>
      </c>
      <c r="BA31" s="3">
        <v>0</v>
      </c>
      <c r="BB31" s="3">
        <v>0</v>
      </c>
      <c r="BC31" s="100">
        <v>22</v>
      </c>
      <c r="BD31" s="101">
        <v>5</v>
      </c>
      <c r="BE31" s="101">
        <v>17</v>
      </c>
      <c r="BF31" s="101">
        <v>0</v>
      </c>
      <c r="BG31" s="102">
        <v>0</v>
      </c>
      <c r="BH31" s="3">
        <v>14</v>
      </c>
      <c r="BI31" s="3">
        <v>14</v>
      </c>
      <c r="BJ31" s="3">
        <v>0</v>
      </c>
      <c r="BK31" s="3">
        <v>0</v>
      </c>
      <c r="BL31" s="3">
        <v>0</v>
      </c>
      <c r="BM31" s="4" t="s">
        <v>87</v>
      </c>
      <c r="BN31" s="10">
        <v>45</v>
      </c>
      <c r="BO31" s="10">
        <v>45</v>
      </c>
      <c r="BP31" s="10">
        <v>0</v>
      </c>
      <c r="BQ31" s="10">
        <v>0</v>
      </c>
      <c r="BR31" s="10">
        <v>0</v>
      </c>
      <c r="BS31" s="26">
        <v>22</v>
      </c>
      <c r="BT31" s="27">
        <v>22</v>
      </c>
      <c r="BU31" s="27">
        <v>0</v>
      </c>
      <c r="BV31" s="27">
        <v>0</v>
      </c>
      <c r="BW31" s="28">
        <v>0</v>
      </c>
      <c r="BX31" s="10">
        <v>22</v>
      </c>
      <c r="BY31" s="10">
        <v>22</v>
      </c>
      <c r="BZ31" s="10">
        <v>0</v>
      </c>
      <c r="CA31" s="10">
        <v>0</v>
      </c>
      <c r="CB31" s="10">
        <v>0</v>
      </c>
    </row>
    <row r="32" spans="1:80" x14ac:dyDescent="0.2">
      <c r="A32" s="4" t="s">
        <v>88</v>
      </c>
      <c r="B32" s="10">
        <f t="shared" si="30"/>
        <v>948</v>
      </c>
      <c r="C32" s="10">
        <f t="shared" si="31"/>
        <v>406</v>
      </c>
      <c r="D32" s="10">
        <f t="shared" si="32"/>
        <v>308</v>
      </c>
      <c r="E32" s="10">
        <f t="shared" si="33"/>
        <v>145</v>
      </c>
      <c r="F32" s="10">
        <f t="shared" si="34"/>
        <v>89</v>
      </c>
      <c r="G32" s="10">
        <f t="shared" si="35"/>
        <v>326</v>
      </c>
      <c r="H32" s="10">
        <f t="shared" si="36"/>
        <v>151</v>
      </c>
      <c r="I32" s="10">
        <f t="shared" si="37"/>
        <v>118</v>
      </c>
      <c r="J32" s="10">
        <f t="shared" si="38"/>
        <v>40</v>
      </c>
      <c r="K32" s="10">
        <f t="shared" si="39"/>
        <v>18</v>
      </c>
      <c r="L32" s="10">
        <f t="shared" si="40"/>
        <v>622</v>
      </c>
      <c r="M32" s="10">
        <f t="shared" si="41"/>
        <v>257</v>
      </c>
      <c r="N32" s="10">
        <f t="shared" si="42"/>
        <v>190</v>
      </c>
      <c r="O32" s="10">
        <f t="shared" si="43"/>
        <v>104</v>
      </c>
      <c r="P32" s="10">
        <f t="shared" si="44"/>
        <v>71</v>
      </c>
      <c r="Q32" s="4" t="s">
        <v>88</v>
      </c>
      <c r="R32" s="10">
        <v>159</v>
      </c>
      <c r="S32" s="10">
        <v>24</v>
      </c>
      <c r="T32" s="10">
        <v>92</v>
      </c>
      <c r="U32" s="10">
        <v>15</v>
      </c>
      <c r="V32" s="10">
        <v>29</v>
      </c>
      <c r="W32" s="26">
        <v>57</v>
      </c>
      <c r="X32" s="27">
        <v>19</v>
      </c>
      <c r="Y32" s="27">
        <v>29</v>
      </c>
      <c r="Z32" s="27">
        <v>4</v>
      </c>
      <c r="AA32" s="28">
        <v>6</v>
      </c>
      <c r="AB32" s="10">
        <v>102</v>
      </c>
      <c r="AC32" s="10">
        <v>5</v>
      </c>
      <c r="AD32" s="10">
        <v>63</v>
      </c>
      <c r="AE32" s="10">
        <v>11</v>
      </c>
      <c r="AF32" s="10">
        <v>23</v>
      </c>
      <c r="AG32" s="56" t="s">
        <v>88</v>
      </c>
      <c r="AH32" s="63">
        <v>154</v>
      </c>
      <c r="AI32" s="63">
        <v>143</v>
      </c>
      <c r="AJ32" s="63">
        <v>4</v>
      </c>
      <c r="AK32" s="63">
        <v>7</v>
      </c>
      <c r="AL32" s="63">
        <v>0</v>
      </c>
      <c r="AM32" s="64">
        <v>53</v>
      </c>
      <c r="AN32" s="65">
        <v>46</v>
      </c>
      <c r="AO32" s="65">
        <v>4</v>
      </c>
      <c r="AP32" s="65">
        <v>3</v>
      </c>
      <c r="AQ32" s="66">
        <v>0</v>
      </c>
      <c r="AR32" s="63">
        <v>101</v>
      </c>
      <c r="AS32" s="63">
        <v>98</v>
      </c>
      <c r="AT32" s="63">
        <v>0</v>
      </c>
      <c r="AU32" s="63">
        <v>3</v>
      </c>
      <c r="AV32" s="63">
        <v>0</v>
      </c>
      <c r="AW32" s="3" t="s">
        <v>88</v>
      </c>
      <c r="AX32" s="3">
        <v>58</v>
      </c>
      <c r="AY32" s="3">
        <v>37</v>
      </c>
      <c r="AZ32" s="3">
        <v>0</v>
      </c>
      <c r="BA32" s="3">
        <v>3</v>
      </c>
      <c r="BB32" s="3">
        <v>18</v>
      </c>
      <c r="BC32" s="100">
        <v>34</v>
      </c>
      <c r="BD32" s="101">
        <v>19</v>
      </c>
      <c r="BE32" s="101">
        <v>0</v>
      </c>
      <c r="BF32" s="101">
        <v>3</v>
      </c>
      <c r="BG32" s="102">
        <v>12</v>
      </c>
      <c r="BH32" s="3">
        <v>25</v>
      </c>
      <c r="BI32" s="3">
        <v>19</v>
      </c>
      <c r="BJ32" s="3">
        <v>0</v>
      </c>
      <c r="BK32" s="3">
        <v>0</v>
      </c>
      <c r="BL32" s="3">
        <v>6</v>
      </c>
      <c r="BM32" s="4" t="s">
        <v>88</v>
      </c>
      <c r="BN32" s="10">
        <v>577</v>
      </c>
      <c r="BO32" s="10">
        <v>202</v>
      </c>
      <c r="BP32" s="10">
        <v>212</v>
      </c>
      <c r="BQ32" s="10">
        <v>120</v>
      </c>
      <c r="BR32" s="10">
        <v>42</v>
      </c>
      <c r="BS32" s="26">
        <v>182</v>
      </c>
      <c r="BT32" s="27">
        <v>67</v>
      </c>
      <c r="BU32" s="27">
        <v>85</v>
      </c>
      <c r="BV32" s="27">
        <v>30</v>
      </c>
      <c r="BW32" s="28">
        <v>0</v>
      </c>
      <c r="BX32" s="10">
        <v>394</v>
      </c>
      <c r="BY32" s="10">
        <v>135</v>
      </c>
      <c r="BZ32" s="10">
        <v>127</v>
      </c>
      <c r="CA32" s="10">
        <v>90</v>
      </c>
      <c r="CB32" s="10">
        <v>42</v>
      </c>
    </row>
    <row r="33" spans="1:80" x14ac:dyDescent="0.2">
      <c r="A33" s="4" t="s">
        <v>89</v>
      </c>
      <c r="B33" s="10">
        <f t="shared" si="30"/>
        <v>354</v>
      </c>
      <c r="C33" s="10">
        <f t="shared" si="31"/>
        <v>246</v>
      </c>
      <c r="D33" s="10">
        <f t="shared" si="32"/>
        <v>80</v>
      </c>
      <c r="E33" s="10">
        <f t="shared" si="33"/>
        <v>18</v>
      </c>
      <c r="F33" s="10">
        <f t="shared" si="34"/>
        <v>9</v>
      </c>
      <c r="G33" s="10">
        <f t="shared" si="35"/>
        <v>98</v>
      </c>
      <c r="H33" s="10">
        <f t="shared" si="36"/>
        <v>62</v>
      </c>
      <c r="I33" s="10">
        <f t="shared" si="37"/>
        <v>30</v>
      </c>
      <c r="J33" s="10">
        <f t="shared" si="38"/>
        <v>0</v>
      </c>
      <c r="K33" s="10">
        <f t="shared" si="39"/>
        <v>6</v>
      </c>
      <c r="L33" s="10">
        <f t="shared" si="40"/>
        <v>256</v>
      </c>
      <c r="M33" s="10">
        <f t="shared" si="41"/>
        <v>185</v>
      </c>
      <c r="N33" s="10">
        <f t="shared" si="42"/>
        <v>49</v>
      </c>
      <c r="O33" s="10">
        <f t="shared" si="43"/>
        <v>18</v>
      </c>
      <c r="P33" s="10">
        <f t="shared" si="44"/>
        <v>3</v>
      </c>
      <c r="Q33" s="4" t="s">
        <v>89</v>
      </c>
      <c r="R33" s="10">
        <v>6</v>
      </c>
      <c r="S33" s="10">
        <v>0</v>
      </c>
      <c r="T33" s="10">
        <v>0</v>
      </c>
      <c r="U33" s="10">
        <v>0</v>
      </c>
      <c r="V33" s="10">
        <v>6</v>
      </c>
      <c r="W33" s="26">
        <v>6</v>
      </c>
      <c r="X33" s="27">
        <v>0</v>
      </c>
      <c r="Y33" s="27">
        <v>0</v>
      </c>
      <c r="Z33" s="27">
        <v>0</v>
      </c>
      <c r="AA33" s="28">
        <v>6</v>
      </c>
      <c r="AB33" s="10">
        <v>0</v>
      </c>
      <c r="AC33" s="10">
        <v>0</v>
      </c>
      <c r="AD33" s="10">
        <v>0</v>
      </c>
      <c r="AE33" s="10">
        <v>0</v>
      </c>
      <c r="AF33" s="10">
        <v>0</v>
      </c>
      <c r="AG33" s="56" t="s">
        <v>89</v>
      </c>
      <c r="AH33" s="63">
        <v>71</v>
      </c>
      <c r="AI33" s="63">
        <v>59</v>
      </c>
      <c r="AJ33" s="63">
        <v>13</v>
      </c>
      <c r="AK33" s="63">
        <v>0</v>
      </c>
      <c r="AL33" s="63">
        <v>0</v>
      </c>
      <c r="AM33" s="64">
        <v>28</v>
      </c>
      <c r="AN33" s="65">
        <v>20</v>
      </c>
      <c r="AO33" s="65">
        <v>8</v>
      </c>
      <c r="AP33" s="65">
        <v>0</v>
      </c>
      <c r="AQ33" s="66">
        <v>0</v>
      </c>
      <c r="AR33" s="63">
        <v>43</v>
      </c>
      <c r="AS33" s="63">
        <v>39</v>
      </c>
      <c r="AT33" s="63">
        <v>4</v>
      </c>
      <c r="AU33" s="63">
        <v>0</v>
      </c>
      <c r="AV33" s="63">
        <v>0</v>
      </c>
      <c r="AW33" s="3" t="s">
        <v>89</v>
      </c>
      <c r="AX33" s="3">
        <v>167</v>
      </c>
      <c r="AY33" s="3">
        <v>120</v>
      </c>
      <c r="AZ33" s="3">
        <v>25</v>
      </c>
      <c r="BA33" s="3">
        <v>18</v>
      </c>
      <c r="BB33" s="3">
        <v>3</v>
      </c>
      <c r="BC33" s="100">
        <v>50</v>
      </c>
      <c r="BD33" s="101">
        <v>42</v>
      </c>
      <c r="BE33" s="101">
        <v>8</v>
      </c>
      <c r="BF33" s="101">
        <v>0</v>
      </c>
      <c r="BG33" s="102">
        <v>0</v>
      </c>
      <c r="BH33" s="3">
        <v>117</v>
      </c>
      <c r="BI33" s="3">
        <v>79</v>
      </c>
      <c r="BJ33" s="3">
        <v>17</v>
      </c>
      <c r="BK33" s="3">
        <v>18</v>
      </c>
      <c r="BL33" s="3">
        <v>3</v>
      </c>
      <c r="BM33" s="4" t="s">
        <v>89</v>
      </c>
      <c r="BN33" s="10">
        <v>110</v>
      </c>
      <c r="BO33" s="10">
        <v>67</v>
      </c>
      <c r="BP33" s="10">
        <v>42</v>
      </c>
      <c r="BQ33" s="10">
        <v>0</v>
      </c>
      <c r="BR33" s="10">
        <v>0</v>
      </c>
      <c r="BS33" s="26">
        <v>14</v>
      </c>
      <c r="BT33" s="27">
        <v>0</v>
      </c>
      <c r="BU33" s="27">
        <v>14</v>
      </c>
      <c r="BV33" s="27">
        <v>0</v>
      </c>
      <c r="BW33" s="28">
        <v>0</v>
      </c>
      <c r="BX33" s="10">
        <v>96</v>
      </c>
      <c r="BY33" s="10">
        <v>67</v>
      </c>
      <c r="BZ33" s="10">
        <v>28</v>
      </c>
      <c r="CA33" s="10">
        <v>0</v>
      </c>
      <c r="CB33" s="10">
        <v>0</v>
      </c>
    </row>
    <row r="34" spans="1:80" x14ac:dyDescent="0.2">
      <c r="A34" s="4" t="s">
        <v>72</v>
      </c>
      <c r="B34" s="10">
        <f t="shared" si="30"/>
        <v>192</v>
      </c>
      <c r="C34" s="10">
        <f t="shared" si="31"/>
        <v>77</v>
      </c>
      <c r="D34" s="10">
        <f t="shared" si="32"/>
        <v>34</v>
      </c>
      <c r="E34" s="10">
        <f t="shared" si="33"/>
        <v>75</v>
      </c>
      <c r="F34" s="10">
        <f t="shared" si="34"/>
        <v>6</v>
      </c>
      <c r="G34" s="10">
        <f t="shared" si="35"/>
        <v>71</v>
      </c>
      <c r="H34" s="10">
        <f t="shared" si="36"/>
        <v>27</v>
      </c>
      <c r="I34" s="10">
        <f t="shared" si="37"/>
        <v>28</v>
      </c>
      <c r="J34" s="10">
        <f t="shared" si="38"/>
        <v>9</v>
      </c>
      <c r="K34" s="10">
        <f t="shared" si="39"/>
        <v>6</v>
      </c>
      <c r="L34" s="10">
        <f t="shared" si="40"/>
        <v>121</v>
      </c>
      <c r="M34" s="10">
        <f t="shared" si="41"/>
        <v>50</v>
      </c>
      <c r="N34" s="10">
        <f t="shared" si="42"/>
        <v>6</v>
      </c>
      <c r="O34" s="10">
        <f t="shared" si="43"/>
        <v>66</v>
      </c>
      <c r="P34" s="10">
        <f t="shared" si="44"/>
        <v>0</v>
      </c>
      <c r="Q34" s="4" t="s">
        <v>72</v>
      </c>
      <c r="R34" s="10">
        <v>16</v>
      </c>
      <c r="S34" s="10">
        <v>5</v>
      </c>
      <c r="T34" s="10">
        <v>6</v>
      </c>
      <c r="U34" s="10">
        <v>0</v>
      </c>
      <c r="V34" s="10">
        <v>6</v>
      </c>
      <c r="W34" s="31">
        <v>6</v>
      </c>
      <c r="X34" s="32">
        <v>0</v>
      </c>
      <c r="Y34" s="32">
        <v>0</v>
      </c>
      <c r="Z34" s="32">
        <v>0</v>
      </c>
      <c r="AA34" s="33">
        <v>6</v>
      </c>
      <c r="AB34" s="10">
        <v>10</v>
      </c>
      <c r="AC34" s="10">
        <v>5</v>
      </c>
      <c r="AD34" s="10">
        <v>6</v>
      </c>
      <c r="AE34" s="10">
        <v>0</v>
      </c>
      <c r="AF34" s="10">
        <v>0</v>
      </c>
      <c r="AG34" s="56" t="s">
        <v>72</v>
      </c>
      <c r="AH34" s="63">
        <v>0</v>
      </c>
      <c r="AI34" s="63">
        <v>0</v>
      </c>
      <c r="AJ34" s="63">
        <v>0</v>
      </c>
      <c r="AK34" s="63">
        <v>0</v>
      </c>
      <c r="AL34" s="63">
        <v>0</v>
      </c>
      <c r="AM34" s="67">
        <v>0</v>
      </c>
      <c r="AN34" s="68">
        <v>0</v>
      </c>
      <c r="AO34" s="68">
        <v>0</v>
      </c>
      <c r="AP34" s="68">
        <v>0</v>
      </c>
      <c r="AQ34" s="69">
        <v>0</v>
      </c>
      <c r="AR34" s="63">
        <v>0</v>
      </c>
      <c r="AS34" s="63">
        <v>0</v>
      </c>
      <c r="AT34" s="63">
        <v>0</v>
      </c>
      <c r="AU34" s="63">
        <v>0</v>
      </c>
      <c r="AV34" s="63">
        <v>0</v>
      </c>
      <c r="AW34" s="3" t="s">
        <v>72</v>
      </c>
      <c r="AX34" s="3">
        <v>20</v>
      </c>
      <c r="AY34" s="3">
        <v>5</v>
      </c>
      <c r="AZ34" s="3">
        <v>0</v>
      </c>
      <c r="BA34" s="3">
        <v>15</v>
      </c>
      <c r="BB34" s="3">
        <v>0</v>
      </c>
      <c r="BC34" s="107">
        <v>14</v>
      </c>
      <c r="BD34" s="108">
        <v>5</v>
      </c>
      <c r="BE34" s="108">
        <v>0</v>
      </c>
      <c r="BF34" s="108">
        <v>9</v>
      </c>
      <c r="BG34" s="109">
        <v>0</v>
      </c>
      <c r="BH34" s="3">
        <v>6</v>
      </c>
      <c r="BI34" s="3">
        <v>0</v>
      </c>
      <c r="BJ34" s="3">
        <v>0</v>
      </c>
      <c r="BK34" s="3">
        <v>6</v>
      </c>
      <c r="BL34" s="3">
        <v>0</v>
      </c>
      <c r="BM34" s="4" t="s">
        <v>72</v>
      </c>
      <c r="BN34" s="10">
        <v>156</v>
      </c>
      <c r="BO34" s="10">
        <v>67</v>
      </c>
      <c r="BP34" s="10">
        <v>28</v>
      </c>
      <c r="BQ34" s="10">
        <v>60</v>
      </c>
      <c r="BR34" s="10">
        <v>0</v>
      </c>
      <c r="BS34" s="31">
        <v>51</v>
      </c>
      <c r="BT34" s="32">
        <v>22</v>
      </c>
      <c r="BU34" s="32">
        <v>28</v>
      </c>
      <c r="BV34" s="32">
        <v>0</v>
      </c>
      <c r="BW34" s="33">
        <v>0</v>
      </c>
      <c r="BX34" s="10">
        <v>105</v>
      </c>
      <c r="BY34" s="10">
        <v>45</v>
      </c>
      <c r="BZ34" s="10">
        <v>0</v>
      </c>
      <c r="CA34" s="10">
        <v>60</v>
      </c>
      <c r="CB34" s="10">
        <v>0</v>
      </c>
    </row>
    <row r="35" spans="1:80" ht="15" x14ac:dyDescent="0.25">
      <c r="A35" s="2" t="s">
        <v>500</v>
      </c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2" t="s">
        <v>500</v>
      </c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2" t="s">
        <v>500</v>
      </c>
      <c r="AH35" s="94"/>
      <c r="AI35" s="94"/>
      <c r="AJ35" s="94"/>
      <c r="AK35" s="94"/>
      <c r="AL35" s="94"/>
      <c r="AM35" s="94"/>
      <c r="AN35" s="94"/>
      <c r="AO35" s="94"/>
      <c r="AP35" s="94"/>
      <c r="AQ35" s="94"/>
      <c r="AR35" s="112"/>
      <c r="AS35" s="112"/>
      <c r="AT35" s="112"/>
      <c r="AU35" s="112"/>
      <c r="AV35" s="112"/>
      <c r="AW35" s="2" t="s">
        <v>500</v>
      </c>
      <c r="AX35" s="94"/>
      <c r="AY35" s="94"/>
      <c r="AZ35" s="94"/>
      <c r="BA35" s="94"/>
      <c r="BB35" s="94"/>
      <c r="BC35" s="94"/>
      <c r="BD35" s="94"/>
      <c r="BE35" s="94"/>
      <c r="BF35" s="94"/>
      <c r="BG35" s="94"/>
      <c r="BH35" s="94"/>
      <c r="BI35" s="94"/>
      <c r="BJ35" s="94"/>
      <c r="BK35" s="94"/>
      <c r="BL35" s="94"/>
      <c r="BM35" s="2" t="s">
        <v>500</v>
      </c>
      <c r="BN35" s="94"/>
      <c r="BO35" s="94"/>
      <c r="BP35" s="94"/>
      <c r="BQ35" s="94"/>
      <c r="BR35" s="94"/>
      <c r="BS35" s="94"/>
      <c r="BT35" s="94"/>
      <c r="BU35" s="94"/>
      <c r="BV35" s="94"/>
      <c r="BW35" s="94"/>
      <c r="BX35" s="94"/>
      <c r="BY35" s="94"/>
      <c r="BZ35" s="94"/>
      <c r="CA35" s="94"/>
      <c r="CB35" s="94"/>
    </row>
    <row r="36" spans="1:80" ht="15" x14ac:dyDescent="0.25">
      <c r="A36" s="3" t="s">
        <v>501</v>
      </c>
      <c r="Q36" s="3" t="s">
        <v>501</v>
      </c>
      <c r="AG36" s="3" t="s">
        <v>501</v>
      </c>
      <c r="AH36"/>
      <c r="AI36"/>
      <c r="AJ36"/>
      <c r="AK36"/>
      <c r="AL36"/>
      <c r="AM36"/>
      <c r="AN36"/>
      <c r="AO36"/>
      <c r="AP36"/>
      <c r="AQ36"/>
      <c r="AR36" s="63"/>
      <c r="AS36" s="63"/>
      <c r="AT36" s="63"/>
      <c r="AU36" s="63"/>
      <c r="AV36" s="63"/>
      <c r="AW36" s="3" t="s">
        <v>501</v>
      </c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 s="3" t="s">
        <v>610</v>
      </c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</row>
  </sheetData>
  <mergeCells count="15">
    <mergeCell ref="B2:F2"/>
    <mergeCell ref="G2:K2"/>
    <mergeCell ref="L2:P2"/>
    <mergeCell ref="R2:V2"/>
    <mergeCell ref="W2:AA2"/>
    <mergeCell ref="AB2:AF2"/>
    <mergeCell ref="AH2:AL2"/>
    <mergeCell ref="AM2:AQ2"/>
    <mergeCell ref="AR2:AV2"/>
    <mergeCell ref="AX2:BB2"/>
    <mergeCell ref="BC2:BG2"/>
    <mergeCell ref="BH2:BL2"/>
    <mergeCell ref="BN2:BR2"/>
    <mergeCell ref="BS2:BW2"/>
    <mergeCell ref="BX2:CB2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46"/>
  <sheetViews>
    <sheetView view="pageBreakPreview" zoomScaleNormal="100" zoomScaleSheetLayoutView="100" workbookViewId="0">
      <selection sqref="A1:XFD1048576"/>
    </sheetView>
  </sheetViews>
  <sheetFormatPr defaultColWidth="3.85546875" defaultRowHeight="9" x14ac:dyDescent="0.15"/>
  <cols>
    <col min="1" max="1" width="21.28515625" style="72" customWidth="1"/>
    <col min="2" max="16" width="4.7109375" style="72" customWidth="1"/>
    <col min="17" max="17" width="3.85546875" style="72"/>
    <col min="18" max="19" width="4.140625" style="72" bestFit="1" customWidth="1"/>
    <col min="20" max="22" width="4" style="72" bestFit="1" customWidth="1"/>
    <col min="23" max="24" width="4.140625" style="72" bestFit="1" customWidth="1"/>
    <col min="25" max="27" width="4" style="72" bestFit="1" customWidth="1"/>
    <col min="28" max="28" width="4.140625" style="72" bestFit="1" customWidth="1"/>
    <col min="29" max="32" width="4" style="72" bestFit="1" customWidth="1"/>
    <col min="33" max="33" width="3.85546875" style="72"/>
    <col min="34" max="35" width="4.5703125" style="72" bestFit="1" customWidth="1"/>
    <col min="36" max="38" width="4" style="72" bestFit="1" customWidth="1"/>
    <col min="39" max="40" width="4.140625" style="72" bestFit="1" customWidth="1"/>
    <col min="41" max="43" width="4" style="72" bestFit="1" customWidth="1"/>
    <col min="44" max="45" width="4.140625" style="72" bestFit="1" customWidth="1"/>
    <col min="46" max="48" width="4" style="72" bestFit="1" customWidth="1"/>
    <col min="49" max="49" width="3.85546875" style="72"/>
    <col min="50" max="51" width="4.140625" style="72" bestFit="1" customWidth="1"/>
    <col min="52" max="59" width="4" style="72" bestFit="1" customWidth="1"/>
    <col min="60" max="60" width="4.140625" style="72" bestFit="1" customWidth="1"/>
    <col min="61" max="64" width="4" style="72" bestFit="1" customWidth="1"/>
    <col min="65" max="65" width="3.85546875" style="72"/>
    <col min="66" max="66" width="4.85546875" style="72" bestFit="1" customWidth="1"/>
    <col min="67" max="67" width="4.28515625" style="72" bestFit="1" customWidth="1"/>
    <col min="68" max="70" width="4.140625" style="72" bestFit="1" customWidth="1"/>
    <col min="71" max="71" width="4.5703125" style="72" bestFit="1" customWidth="1"/>
    <col min="72" max="73" width="4.140625" style="72" bestFit="1" customWidth="1"/>
    <col min="74" max="75" width="4" style="72" bestFit="1" customWidth="1"/>
    <col min="76" max="76" width="4.5703125" style="72" bestFit="1" customWidth="1"/>
    <col min="77" max="78" width="4.140625" style="72" bestFit="1" customWidth="1"/>
    <col min="79" max="80" width="4" style="72" bestFit="1" customWidth="1"/>
    <col min="81" max="16384" width="3.85546875" style="72"/>
  </cols>
  <sheetData>
    <row r="1" spans="1:80" x14ac:dyDescent="0.15">
      <c r="A1" s="72" t="s">
        <v>839</v>
      </c>
      <c r="Q1" s="72" t="s">
        <v>524</v>
      </c>
      <c r="AG1" s="144" t="s">
        <v>707</v>
      </c>
      <c r="AH1" s="145"/>
      <c r="AI1" s="145"/>
      <c r="AJ1" s="145"/>
      <c r="AK1" s="145"/>
      <c r="AL1" s="145"/>
      <c r="AM1" s="145"/>
      <c r="AN1" s="145"/>
      <c r="AO1" s="145"/>
      <c r="AP1" s="145"/>
      <c r="AQ1" s="145"/>
      <c r="AR1" s="145"/>
      <c r="AS1" s="145"/>
      <c r="AT1" s="145"/>
      <c r="AU1" s="145"/>
      <c r="AV1" s="145"/>
      <c r="AW1" s="146" t="s">
        <v>715</v>
      </c>
      <c r="AX1" s="146"/>
      <c r="AY1" s="146"/>
      <c r="AZ1" s="146"/>
      <c r="BA1" s="146"/>
      <c r="BB1" s="146"/>
      <c r="BC1" s="146"/>
      <c r="BD1" s="146"/>
      <c r="BE1" s="146"/>
      <c r="BF1" s="146"/>
      <c r="BG1" s="146"/>
      <c r="BH1" s="146"/>
      <c r="BI1" s="146"/>
      <c r="BJ1" s="146"/>
      <c r="BK1" s="146"/>
      <c r="BL1" s="146"/>
      <c r="BM1" s="72" t="s">
        <v>712</v>
      </c>
    </row>
    <row r="2" spans="1:80" x14ac:dyDescent="0.15">
      <c r="A2" s="138"/>
      <c r="B2" s="290" t="s">
        <v>1</v>
      </c>
      <c r="C2" s="290"/>
      <c r="D2" s="290"/>
      <c r="E2" s="290"/>
      <c r="F2" s="290"/>
      <c r="G2" s="290" t="s">
        <v>2</v>
      </c>
      <c r="H2" s="290"/>
      <c r="I2" s="290"/>
      <c r="J2" s="290"/>
      <c r="K2" s="290"/>
      <c r="L2" s="290" t="s">
        <v>3</v>
      </c>
      <c r="M2" s="290"/>
      <c r="N2" s="290"/>
      <c r="O2" s="290"/>
      <c r="P2" s="291"/>
      <c r="Q2" s="138"/>
      <c r="R2" s="290" t="s">
        <v>1</v>
      </c>
      <c r="S2" s="290"/>
      <c r="T2" s="290"/>
      <c r="U2" s="290"/>
      <c r="V2" s="290"/>
      <c r="W2" s="290" t="s">
        <v>2</v>
      </c>
      <c r="X2" s="290"/>
      <c r="Y2" s="290"/>
      <c r="Z2" s="290"/>
      <c r="AA2" s="290"/>
      <c r="AB2" s="290" t="s">
        <v>3</v>
      </c>
      <c r="AC2" s="290"/>
      <c r="AD2" s="290"/>
      <c r="AE2" s="290"/>
      <c r="AF2" s="291"/>
      <c r="AG2" s="147"/>
      <c r="AH2" s="292" t="s">
        <v>1</v>
      </c>
      <c r="AI2" s="292"/>
      <c r="AJ2" s="292"/>
      <c r="AK2" s="292"/>
      <c r="AL2" s="292"/>
      <c r="AM2" s="292" t="s">
        <v>2</v>
      </c>
      <c r="AN2" s="292"/>
      <c r="AO2" s="292"/>
      <c r="AP2" s="292"/>
      <c r="AQ2" s="292"/>
      <c r="AR2" s="292" t="s">
        <v>3</v>
      </c>
      <c r="AS2" s="292"/>
      <c r="AT2" s="292"/>
      <c r="AU2" s="292"/>
      <c r="AV2" s="293"/>
      <c r="AW2" s="148"/>
      <c r="AX2" s="288" t="s">
        <v>1</v>
      </c>
      <c r="AY2" s="288"/>
      <c r="AZ2" s="288"/>
      <c r="BA2" s="288"/>
      <c r="BB2" s="288"/>
      <c r="BC2" s="288" t="s">
        <v>2</v>
      </c>
      <c r="BD2" s="288"/>
      <c r="BE2" s="288"/>
      <c r="BF2" s="288"/>
      <c r="BG2" s="288"/>
      <c r="BH2" s="288" t="s">
        <v>3</v>
      </c>
      <c r="BI2" s="288"/>
      <c r="BJ2" s="288"/>
      <c r="BK2" s="288"/>
      <c r="BL2" s="289"/>
      <c r="BM2" s="138"/>
      <c r="BN2" s="290" t="s">
        <v>1</v>
      </c>
      <c r="BO2" s="290"/>
      <c r="BP2" s="290"/>
      <c r="BQ2" s="290"/>
      <c r="BR2" s="290"/>
      <c r="BS2" s="290" t="s">
        <v>2</v>
      </c>
      <c r="BT2" s="290"/>
      <c r="BU2" s="290"/>
      <c r="BV2" s="290"/>
      <c r="BW2" s="290"/>
      <c r="BX2" s="290" t="s">
        <v>3</v>
      </c>
      <c r="BY2" s="290"/>
      <c r="BZ2" s="290"/>
      <c r="CA2" s="290"/>
      <c r="CB2" s="291"/>
    </row>
    <row r="3" spans="1:80" x14ac:dyDescent="0.15">
      <c r="A3" s="149" t="s">
        <v>600</v>
      </c>
      <c r="B3" s="45" t="s">
        <v>1</v>
      </c>
      <c r="C3" s="45" t="s">
        <v>4</v>
      </c>
      <c r="D3" s="45" t="s">
        <v>504</v>
      </c>
      <c r="E3" s="45" t="s">
        <v>6</v>
      </c>
      <c r="F3" s="45" t="s">
        <v>505</v>
      </c>
      <c r="G3" s="45" t="s">
        <v>1</v>
      </c>
      <c r="H3" s="45" t="s">
        <v>4</v>
      </c>
      <c r="I3" s="45" t="s">
        <v>504</v>
      </c>
      <c r="J3" s="45" t="s">
        <v>6</v>
      </c>
      <c r="K3" s="45" t="s">
        <v>505</v>
      </c>
      <c r="L3" s="45" t="s">
        <v>1</v>
      </c>
      <c r="M3" s="45" t="s">
        <v>4</v>
      </c>
      <c r="N3" s="45" t="s">
        <v>504</v>
      </c>
      <c r="O3" s="45" t="s">
        <v>6</v>
      </c>
      <c r="P3" s="45" t="s">
        <v>505</v>
      </c>
      <c r="Q3" s="149" t="s">
        <v>600</v>
      </c>
      <c r="R3" s="45" t="s">
        <v>1</v>
      </c>
      <c r="S3" s="45" t="s">
        <v>4</v>
      </c>
      <c r="T3" s="45" t="s">
        <v>504</v>
      </c>
      <c r="U3" s="45" t="s">
        <v>6</v>
      </c>
      <c r="V3" s="45" t="s">
        <v>505</v>
      </c>
      <c r="W3" s="45" t="s">
        <v>1</v>
      </c>
      <c r="X3" s="45" t="s">
        <v>4</v>
      </c>
      <c r="Y3" s="45" t="s">
        <v>504</v>
      </c>
      <c r="Z3" s="45" t="s">
        <v>6</v>
      </c>
      <c r="AA3" s="45" t="s">
        <v>505</v>
      </c>
      <c r="AB3" s="45" t="s">
        <v>1</v>
      </c>
      <c r="AC3" s="45" t="s">
        <v>4</v>
      </c>
      <c r="AD3" s="45" t="s">
        <v>504</v>
      </c>
      <c r="AE3" s="45" t="s">
        <v>6</v>
      </c>
      <c r="AF3" s="45" t="s">
        <v>505</v>
      </c>
      <c r="AG3" s="150" t="s">
        <v>600</v>
      </c>
      <c r="AH3" s="151" t="s">
        <v>1</v>
      </c>
      <c r="AI3" s="151" t="s">
        <v>4</v>
      </c>
      <c r="AJ3" s="151" t="s">
        <v>5</v>
      </c>
      <c r="AK3" s="151" t="s">
        <v>6</v>
      </c>
      <c r="AL3" s="151" t="s">
        <v>7</v>
      </c>
      <c r="AM3" s="151" t="s">
        <v>1</v>
      </c>
      <c r="AN3" s="151" t="s">
        <v>4</v>
      </c>
      <c r="AO3" s="151" t="s">
        <v>5</v>
      </c>
      <c r="AP3" s="151" t="s">
        <v>6</v>
      </c>
      <c r="AQ3" s="151" t="s">
        <v>7</v>
      </c>
      <c r="AR3" s="151" t="s">
        <v>1</v>
      </c>
      <c r="AS3" s="151" t="s">
        <v>4</v>
      </c>
      <c r="AT3" s="151" t="s">
        <v>5</v>
      </c>
      <c r="AU3" s="151" t="s">
        <v>6</v>
      </c>
      <c r="AV3" s="152" t="s">
        <v>7</v>
      </c>
      <c r="AW3" s="153" t="s">
        <v>600</v>
      </c>
      <c r="AX3" s="154" t="s">
        <v>1</v>
      </c>
      <c r="AY3" s="154" t="s">
        <v>4</v>
      </c>
      <c r="AZ3" s="154" t="s">
        <v>504</v>
      </c>
      <c r="BA3" s="154" t="s">
        <v>6</v>
      </c>
      <c r="BB3" s="154" t="s">
        <v>505</v>
      </c>
      <c r="BC3" s="154" t="s">
        <v>1</v>
      </c>
      <c r="BD3" s="154" t="s">
        <v>4</v>
      </c>
      <c r="BE3" s="154" t="s">
        <v>504</v>
      </c>
      <c r="BF3" s="154" t="s">
        <v>6</v>
      </c>
      <c r="BG3" s="154" t="s">
        <v>505</v>
      </c>
      <c r="BH3" s="154" t="s">
        <v>1</v>
      </c>
      <c r="BI3" s="154" t="s">
        <v>4</v>
      </c>
      <c r="BJ3" s="154" t="s">
        <v>504</v>
      </c>
      <c r="BK3" s="154" t="s">
        <v>6</v>
      </c>
      <c r="BL3" s="155" t="s">
        <v>505</v>
      </c>
      <c r="BM3" s="149" t="s">
        <v>600</v>
      </c>
      <c r="BN3" s="45" t="s">
        <v>1</v>
      </c>
      <c r="BO3" s="45" t="s">
        <v>4</v>
      </c>
      <c r="BP3" s="45" t="s">
        <v>504</v>
      </c>
      <c r="BQ3" s="45" t="s">
        <v>6</v>
      </c>
      <c r="BR3" s="45" t="s">
        <v>505</v>
      </c>
      <c r="BS3" s="45" t="s">
        <v>1</v>
      </c>
      <c r="BT3" s="45" t="s">
        <v>4</v>
      </c>
      <c r="BU3" s="45" t="s">
        <v>504</v>
      </c>
      <c r="BV3" s="45" t="s">
        <v>6</v>
      </c>
      <c r="BW3" s="45" t="s">
        <v>505</v>
      </c>
      <c r="BX3" s="45" t="s">
        <v>1</v>
      </c>
      <c r="BY3" s="45" t="s">
        <v>4</v>
      </c>
      <c r="BZ3" s="45" t="s">
        <v>504</v>
      </c>
      <c r="CA3" s="45" t="s">
        <v>6</v>
      </c>
      <c r="CB3" s="46" t="s">
        <v>505</v>
      </c>
    </row>
    <row r="4" spans="1:80" x14ac:dyDescent="0.15">
      <c r="A4" s="156" t="s">
        <v>183</v>
      </c>
      <c r="G4" s="136"/>
      <c r="H4" s="137"/>
      <c r="I4" s="137"/>
      <c r="J4" s="137"/>
      <c r="K4" s="138"/>
      <c r="Q4" s="156" t="s">
        <v>183</v>
      </c>
      <c r="W4" s="136"/>
      <c r="X4" s="137"/>
      <c r="Y4" s="137"/>
      <c r="Z4" s="137"/>
      <c r="AA4" s="138"/>
      <c r="AG4" s="157" t="s">
        <v>708</v>
      </c>
      <c r="AH4" s="145"/>
      <c r="AI4" s="145"/>
      <c r="AJ4" s="145"/>
      <c r="AK4" s="145"/>
      <c r="AL4" s="145"/>
      <c r="AM4" s="158"/>
      <c r="AN4" s="159"/>
      <c r="AO4" s="159"/>
      <c r="AP4" s="159"/>
      <c r="AQ4" s="160"/>
      <c r="AR4" s="145"/>
      <c r="AS4" s="145"/>
      <c r="AT4" s="145"/>
      <c r="AU4" s="145"/>
      <c r="AV4" s="145"/>
      <c r="AW4" s="161" t="s">
        <v>716</v>
      </c>
      <c r="AX4" s="146"/>
      <c r="AY4" s="146"/>
      <c r="AZ4" s="146"/>
      <c r="BA4" s="146"/>
      <c r="BB4" s="146"/>
      <c r="BC4" s="162"/>
      <c r="BD4" s="163"/>
      <c r="BE4" s="163"/>
      <c r="BF4" s="163"/>
      <c r="BG4" s="148"/>
      <c r="BH4" s="146"/>
      <c r="BI4" s="146"/>
      <c r="BJ4" s="146"/>
      <c r="BK4" s="146"/>
      <c r="BL4" s="146"/>
      <c r="BM4" s="156" t="s">
        <v>183</v>
      </c>
      <c r="BS4" s="136"/>
      <c r="BT4" s="137"/>
      <c r="BU4" s="137"/>
      <c r="BV4" s="137"/>
      <c r="BW4" s="138"/>
    </row>
    <row r="5" spans="1:80" x14ac:dyDescent="0.15">
      <c r="A5" s="72" t="s">
        <v>1</v>
      </c>
      <c r="B5" s="73">
        <f t="shared" ref="B5" si="0">R5+AH5+AX5+BN5</f>
        <v>49870</v>
      </c>
      <c r="C5" s="73">
        <f t="shared" ref="C5" si="1">S5+AI5+AY5+BO5</f>
        <v>29281</v>
      </c>
      <c r="D5" s="73">
        <f t="shared" ref="D5" si="2">T5+AJ5+AZ5+BP5</f>
        <v>11790</v>
      </c>
      <c r="E5" s="73">
        <f t="shared" ref="E5" si="3">U5+AK5+BA5+BQ5</f>
        <v>4710</v>
      </c>
      <c r="F5" s="73">
        <f t="shared" ref="F5" si="4">V5+AL5+BB5+BR5</f>
        <v>4090</v>
      </c>
      <c r="G5" s="73">
        <f t="shared" ref="G5" si="5">W5+AM5+BC5+BS5</f>
        <v>23556</v>
      </c>
      <c r="H5" s="73">
        <f t="shared" ref="H5" si="6">X5+AN5+BD5+BT5</f>
        <v>13553</v>
      </c>
      <c r="I5" s="73">
        <f t="shared" ref="I5" si="7">Y5+AO5+BE5+BU5</f>
        <v>5714</v>
      </c>
      <c r="J5" s="73">
        <f t="shared" ref="J5" si="8">Z5+AP5+BF5+BV5</f>
        <v>2320</v>
      </c>
      <c r="K5" s="73">
        <f t="shared" ref="K5" si="9">AA5+AQ5+BG5+BW5</f>
        <v>1969</v>
      </c>
      <c r="L5" s="73">
        <f t="shared" ref="L5" si="10">AB5+AR5+BH5+BX5</f>
        <v>26315</v>
      </c>
      <c r="M5" s="73">
        <f t="shared" ref="M5" si="11">AC5+AS5+BI5+BY5</f>
        <v>15727</v>
      </c>
      <c r="N5" s="73">
        <f t="shared" ref="N5" si="12">AD5+AT5+BJ5+BZ5</f>
        <v>6075</v>
      </c>
      <c r="O5" s="73">
        <v>140</v>
      </c>
      <c r="P5" s="73">
        <v>648</v>
      </c>
      <c r="Q5" s="72" t="s">
        <v>1</v>
      </c>
      <c r="R5" s="73">
        <v>7948</v>
      </c>
      <c r="S5" s="73">
        <v>4204</v>
      </c>
      <c r="T5" s="73">
        <v>2193</v>
      </c>
      <c r="U5" s="73">
        <v>255</v>
      </c>
      <c r="V5" s="73">
        <v>1296</v>
      </c>
      <c r="W5" s="74">
        <v>3957</v>
      </c>
      <c r="X5" s="75">
        <v>2005</v>
      </c>
      <c r="Y5" s="75">
        <v>1189</v>
      </c>
      <c r="Z5" s="75">
        <v>115</v>
      </c>
      <c r="AA5" s="76">
        <v>648</v>
      </c>
      <c r="AB5" s="73">
        <v>3991</v>
      </c>
      <c r="AC5" s="73">
        <v>2199</v>
      </c>
      <c r="AD5" s="73">
        <v>1004</v>
      </c>
      <c r="AE5" s="73">
        <v>140</v>
      </c>
      <c r="AF5" s="73">
        <v>648</v>
      </c>
      <c r="AG5" s="144" t="s">
        <v>1</v>
      </c>
      <c r="AH5" s="145">
        <v>13588</v>
      </c>
      <c r="AI5" s="145">
        <v>10943</v>
      </c>
      <c r="AJ5" s="145">
        <v>1912</v>
      </c>
      <c r="AK5" s="145">
        <v>499</v>
      </c>
      <c r="AL5" s="145">
        <v>234</v>
      </c>
      <c r="AM5" s="164">
        <v>6540</v>
      </c>
      <c r="AN5" s="165">
        <v>5247</v>
      </c>
      <c r="AO5" s="165">
        <v>943</v>
      </c>
      <c r="AP5" s="165">
        <v>241</v>
      </c>
      <c r="AQ5" s="166">
        <v>109</v>
      </c>
      <c r="AR5" s="145">
        <v>7048</v>
      </c>
      <c r="AS5" s="145">
        <v>5696</v>
      </c>
      <c r="AT5" s="145">
        <v>968</v>
      </c>
      <c r="AU5" s="145">
        <v>258</v>
      </c>
      <c r="AV5" s="145">
        <v>126</v>
      </c>
      <c r="AW5" s="146" t="s">
        <v>1</v>
      </c>
      <c r="AX5" s="146">
        <v>4286</v>
      </c>
      <c r="AY5" s="146">
        <v>2656</v>
      </c>
      <c r="AZ5" s="146">
        <v>1055</v>
      </c>
      <c r="BA5" s="146">
        <v>434</v>
      </c>
      <c r="BB5" s="146">
        <v>141</v>
      </c>
      <c r="BC5" s="167">
        <v>1988</v>
      </c>
      <c r="BD5" s="168">
        <v>1270</v>
      </c>
      <c r="BE5" s="168">
        <v>464</v>
      </c>
      <c r="BF5" s="168">
        <v>188</v>
      </c>
      <c r="BG5" s="169">
        <v>66</v>
      </c>
      <c r="BH5" s="146">
        <v>2298</v>
      </c>
      <c r="BI5" s="146">
        <v>1386</v>
      </c>
      <c r="BJ5" s="146">
        <v>591</v>
      </c>
      <c r="BK5" s="146">
        <v>246</v>
      </c>
      <c r="BL5" s="146">
        <v>75</v>
      </c>
      <c r="BM5" s="72" t="s">
        <v>1</v>
      </c>
      <c r="BN5" s="73">
        <v>24048</v>
      </c>
      <c r="BO5" s="73">
        <v>11478</v>
      </c>
      <c r="BP5" s="73">
        <v>6630</v>
      </c>
      <c r="BQ5" s="73">
        <v>3522</v>
      </c>
      <c r="BR5" s="73">
        <v>2419</v>
      </c>
      <c r="BS5" s="74">
        <v>11071</v>
      </c>
      <c r="BT5" s="75">
        <v>5031</v>
      </c>
      <c r="BU5" s="75">
        <v>3118</v>
      </c>
      <c r="BV5" s="75">
        <v>1776</v>
      </c>
      <c r="BW5" s="76">
        <v>1146</v>
      </c>
      <c r="BX5" s="73">
        <v>12978</v>
      </c>
      <c r="BY5" s="73">
        <v>6446</v>
      </c>
      <c r="BZ5" s="73">
        <v>3512</v>
      </c>
      <c r="CA5" s="73">
        <v>1746</v>
      </c>
      <c r="CB5" s="73">
        <v>1273</v>
      </c>
    </row>
    <row r="6" spans="1:80" x14ac:dyDescent="0.15">
      <c r="A6" s="72" t="s">
        <v>184</v>
      </c>
      <c r="B6" s="73">
        <f t="shared" ref="B6:B10" si="13">R6+AH6+AX6+BN6</f>
        <v>2968</v>
      </c>
      <c r="C6" s="73">
        <f t="shared" ref="C6:C10" si="14">S6+AI6+AY6+BO6</f>
        <v>771</v>
      </c>
      <c r="D6" s="73">
        <f t="shared" ref="D6:D10" si="15">T6+AJ6+AZ6+BP6</f>
        <v>816</v>
      </c>
      <c r="E6" s="73">
        <f t="shared" ref="E6:E10" si="16">U6+AK6+BA6+BQ6</f>
        <v>302</v>
      </c>
      <c r="F6" s="73">
        <f t="shared" ref="F6:F10" si="17">V6+AL6+BB6+BR6</f>
        <v>1081</v>
      </c>
      <c r="G6" s="73">
        <f t="shared" ref="G6:G10" si="18">W6+AM6+BC6+BS6</f>
        <v>1341</v>
      </c>
      <c r="H6" s="73">
        <f t="shared" ref="H6:H10" si="19">X6+AN6+BD6+BT6</f>
        <v>290</v>
      </c>
      <c r="I6" s="73">
        <f t="shared" ref="I6:I10" si="20">Y6+AO6+BE6+BU6</f>
        <v>349</v>
      </c>
      <c r="J6" s="73">
        <f t="shared" ref="J6:J10" si="21">Z6+AP6+BF6+BV6</f>
        <v>171</v>
      </c>
      <c r="K6" s="73">
        <f t="shared" ref="K6:K10" si="22">AA6+AQ6+BG6+BW6</f>
        <v>530</v>
      </c>
      <c r="L6" s="73">
        <f t="shared" ref="L6:L10" si="23">AB6+AR6+BH6+BX6</f>
        <v>1626</v>
      </c>
      <c r="M6" s="73">
        <f t="shared" ref="M6:M10" si="24">AC6+AS6+BI6+BY6</f>
        <v>481</v>
      </c>
      <c r="N6" s="73">
        <f t="shared" ref="N6:N10" si="25">AD6+AT6+BJ6+BZ6</f>
        <v>466</v>
      </c>
      <c r="O6" s="73">
        <v>20</v>
      </c>
      <c r="P6" s="73">
        <v>295</v>
      </c>
      <c r="Q6" s="72" t="s">
        <v>184</v>
      </c>
      <c r="R6" s="73">
        <v>952</v>
      </c>
      <c r="S6" s="73">
        <v>90</v>
      </c>
      <c r="T6" s="73">
        <v>231</v>
      </c>
      <c r="U6" s="73">
        <v>24</v>
      </c>
      <c r="V6" s="73">
        <v>608</v>
      </c>
      <c r="W6" s="74">
        <v>486</v>
      </c>
      <c r="X6" s="75">
        <v>42</v>
      </c>
      <c r="Y6" s="75">
        <v>127</v>
      </c>
      <c r="Z6" s="75">
        <v>4</v>
      </c>
      <c r="AA6" s="76">
        <v>312</v>
      </c>
      <c r="AB6" s="73">
        <v>466</v>
      </c>
      <c r="AC6" s="73">
        <v>47</v>
      </c>
      <c r="AD6" s="73">
        <v>104</v>
      </c>
      <c r="AE6" s="73">
        <v>20</v>
      </c>
      <c r="AF6" s="73">
        <v>295</v>
      </c>
      <c r="AG6" s="144" t="s">
        <v>184</v>
      </c>
      <c r="AH6" s="145">
        <v>278</v>
      </c>
      <c r="AI6" s="145">
        <v>182</v>
      </c>
      <c r="AJ6" s="145">
        <v>63</v>
      </c>
      <c r="AK6" s="145">
        <v>28</v>
      </c>
      <c r="AL6" s="145">
        <v>6</v>
      </c>
      <c r="AM6" s="164">
        <v>90</v>
      </c>
      <c r="AN6" s="165">
        <v>46</v>
      </c>
      <c r="AO6" s="165">
        <v>25</v>
      </c>
      <c r="AP6" s="165">
        <v>14</v>
      </c>
      <c r="AQ6" s="166">
        <v>6</v>
      </c>
      <c r="AR6" s="145">
        <v>188</v>
      </c>
      <c r="AS6" s="145">
        <v>137</v>
      </c>
      <c r="AT6" s="145">
        <v>38</v>
      </c>
      <c r="AU6" s="145">
        <v>14</v>
      </c>
      <c r="AV6" s="145">
        <v>0</v>
      </c>
      <c r="AW6" s="146" t="s">
        <v>184</v>
      </c>
      <c r="AX6" s="146">
        <v>14</v>
      </c>
      <c r="AY6" s="146">
        <v>5</v>
      </c>
      <c r="AZ6" s="146">
        <v>0</v>
      </c>
      <c r="BA6" s="146">
        <v>9</v>
      </c>
      <c r="BB6" s="146">
        <v>0</v>
      </c>
      <c r="BC6" s="167">
        <v>3</v>
      </c>
      <c r="BD6" s="168">
        <v>0</v>
      </c>
      <c r="BE6" s="168">
        <v>0</v>
      </c>
      <c r="BF6" s="168">
        <v>3</v>
      </c>
      <c r="BG6" s="169">
        <v>0</v>
      </c>
      <c r="BH6" s="146">
        <v>11</v>
      </c>
      <c r="BI6" s="146">
        <v>5</v>
      </c>
      <c r="BJ6" s="146">
        <v>0</v>
      </c>
      <c r="BK6" s="146">
        <v>6</v>
      </c>
      <c r="BL6" s="146">
        <v>0</v>
      </c>
      <c r="BM6" s="72" t="s">
        <v>184</v>
      </c>
      <c r="BN6" s="73">
        <v>1724</v>
      </c>
      <c r="BO6" s="73">
        <v>494</v>
      </c>
      <c r="BP6" s="73">
        <v>522</v>
      </c>
      <c r="BQ6" s="73">
        <v>241</v>
      </c>
      <c r="BR6" s="73">
        <v>467</v>
      </c>
      <c r="BS6" s="74">
        <v>762</v>
      </c>
      <c r="BT6" s="75">
        <v>202</v>
      </c>
      <c r="BU6" s="75">
        <v>197</v>
      </c>
      <c r="BV6" s="75">
        <v>150</v>
      </c>
      <c r="BW6" s="76">
        <v>212</v>
      </c>
      <c r="BX6" s="73">
        <v>961</v>
      </c>
      <c r="BY6" s="73">
        <v>292</v>
      </c>
      <c r="BZ6" s="73">
        <v>324</v>
      </c>
      <c r="CA6" s="73">
        <v>90</v>
      </c>
      <c r="CB6" s="73">
        <v>255</v>
      </c>
    </row>
    <row r="7" spans="1:80" x14ac:dyDescent="0.15">
      <c r="A7" s="72" t="s">
        <v>185</v>
      </c>
      <c r="B7" s="73">
        <f t="shared" si="13"/>
        <v>10975</v>
      </c>
      <c r="C7" s="73">
        <f t="shared" si="14"/>
        <v>6325</v>
      </c>
      <c r="D7" s="73">
        <f t="shared" si="15"/>
        <v>2585</v>
      </c>
      <c r="E7" s="73">
        <f t="shared" si="16"/>
        <v>909</v>
      </c>
      <c r="F7" s="73">
        <f t="shared" si="17"/>
        <v>1157</v>
      </c>
      <c r="G7" s="73">
        <f t="shared" si="18"/>
        <v>5253</v>
      </c>
      <c r="H7" s="73">
        <f t="shared" si="19"/>
        <v>2858</v>
      </c>
      <c r="I7" s="73">
        <f t="shared" si="20"/>
        <v>1261</v>
      </c>
      <c r="J7" s="73">
        <f t="shared" si="21"/>
        <v>538</v>
      </c>
      <c r="K7" s="73">
        <f t="shared" si="22"/>
        <v>596</v>
      </c>
      <c r="L7" s="73">
        <f t="shared" si="23"/>
        <v>5721</v>
      </c>
      <c r="M7" s="73">
        <f t="shared" si="24"/>
        <v>3467</v>
      </c>
      <c r="N7" s="73">
        <f t="shared" si="25"/>
        <v>1324</v>
      </c>
      <c r="O7" s="73">
        <v>55</v>
      </c>
      <c r="P7" s="73">
        <v>127</v>
      </c>
      <c r="Q7" s="72" t="s">
        <v>185</v>
      </c>
      <c r="R7" s="73">
        <v>2871</v>
      </c>
      <c r="S7" s="73">
        <v>1581</v>
      </c>
      <c r="T7" s="73">
        <v>981</v>
      </c>
      <c r="U7" s="73">
        <v>95</v>
      </c>
      <c r="V7" s="73">
        <v>214</v>
      </c>
      <c r="W7" s="74">
        <v>1419</v>
      </c>
      <c r="X7" s="75">
        <v>727</v>
      </c>
      <c r="Y7" s="75">
        <v>566</v>
      </c>
      <c r="Z7" s="75">
        <v>40</v>
      </c>
      <c r="AA7" s="76">
        <v>87</v>
      </c>
      <c r="AB7" s="73">
        <v>1451</v>
      </c>
      <c r="AC7" s="73">
        <v>854</v>
      </c>
      <c r="AD7" s="73">
        <v>416</v>
      </c>
      <c r="AE7" s="73">
        <v>55</v>
      </c>
      <c r="AF7" s="73">
        <v>127</v>
      </c>
      <c r="AG7" s="144" t="s">
        <v>185</v>
      </c>
      <c r="AH7" s="145">
        <v>1227</v>
      </c>
      <c r="AI7" s="145">
        <v>923</v>
      </c>
      <c r="AJ7" s="145">
        <v>185</v>
      </c>
      <c r="AK7" s="145">
        <v>110</v>
      </c>
      <c r="AL7" s="145">
        <v>9</v>
      </c>
      <c r="AM7" s="164">
        <v>498</v>
      </c>
      <c r="AN7" s="165">
        <v>351</v>
      </c>
      <c r="AO7" s="165">
        <v>109</v>
      </c>
      <c r="AP7" s="165">
        <v>38</v>
      </c>
      <c r="AQ7" s="166">
        <v>0</v>
      </c>
      <c r="AR7" s="145">
        <v>729</v>
      </c>
      <c r="AS7" s="145">
        <v>572</v>
      </c>
      <c r="AT7" s="145">
        <v>76</v>
      </c>
      <c r="AU7" s="145">
        <v>72</v>
      </c>
      <c r="AV7" s="145">
        <v>9</v>
      </c>
      <c r="AW7" s="146" t="s">
        <v>185</v>
      </c>
      <c r="AX7" s="146">
        <v>132</v>
      </c>
      <c r="AY7" s="146">
        <v>70</v>
      </c>
      <c r="AZ7" s="146">
        <v>51</v>
      </c>
      <c r="BA7" s="146">
        <v>12</v>
      </c>
      <c r="BB7" s="146">
        <v>0</v>
      </c>
      <c r="BC7" s="167">
        <v>45</v>
      </c>
      <c r="BD7" s="168">
        <v>28</v>
      </c>
      <c r="BE7" s="168">
        <v>8</v>
      </c>
      <c r="BF7" s="168">
        <v>9</v>
      </c>
      <c r="BG7" s="169">
        <v>0</v>
      </c>
      <c r="BH7" s="146">
        <v>87</v>
      </c>
      <c r="BI7" s="146">
        <v>42</v>
      </c>
      <c r="BJ7" s="146">
        <v>42</v>
      </c>
      <c r="BK7" s="146">
        <v>3</v>
      </c>
      <c r="BL7" s="146">
        <v>0</v>
      </c>
      <c r="BM7" s="72" t="s">
        <v>185</v>
      </c>
      <c r="BN7" s="73">
        <v>6745</v>
      </c>
      <c r="BO7" s="73">
        <v>3751</v>
      </c>
      <c r="BP7" s="73">
        <v>1368</v>
      </c>
      <c r="BQ7" s="73">
        <v>692</v>
      </c>
      <c r="BR7" s="73">
        <v>934</v>
      </c>
      <c r="BS7" s="74">
        <v>3291</v>
      </c>
      <c r="BT7" s="75">
        <v>1752</v>
      </c>
      <c r="BU7" s="75">
        <v>578</v>
      </c>
      <c r="BV7" s="75">
        <v>451</v>
      </c>
      <c r="BW7" s="76">
        <v>509</v>
      </c>
      <c r="BX7" s="73">
        <v>3454</v>
      </c>
      <c r="BY7" s="73">
        <v>1999</v>
      </c>
      <c r="BZ7" s="73">
        <v>790</v>
      </c>
      <c r="CA7" s="73">
        <v>241</v>
      </c>
      <c r="CB7" s="73">
        <v>424</v>
      </c>
    </row>
    <row r="8" spans="1:80" x14ac:dyDescent="0.15">
      <c r="A8" s="72" t="s">
        <v>186</v>
      </c>
      <c r="B8" s="73">
        <f t="shared" si="13"/>
        <v>11671</v>
      </c>
      <c r="C8" s="73">
        <f t="shared" si="14"/>
        <v>7276</v>
      </c>
      <c r="D8" s="73">
        <f t="shared" si="15"/>
        <v>2928</v>
      </c>
      <c r="E8" s="73">
        <f t="shared" si="16"/>
        <v>1142</v>
      </c>
      <c r="F8" s="73">
        <f t="shared" si="17"/>
        <v>325</v>
      </c>
      <c r="G8" s="73">
        <f t="shared" si="18"/>
        <v>5214</v>
      </c>
      <c r="H8" s="73">
        <f t="shared" si="19"/>
        <v>3235</v>
      </c>
      <c r="I8" s="73">
        <f t="shared" si="20"/>
        <v>1357</v>
      </c>
      <c r="J8" s="73">
        <f t="shared" si="21"/>
        <v>465</v>
      </c>
      <c r="K8" s="73">
        <f t="shared" si="22"/>
        <v>157</v>
      </c>
      <c r="L8" s="73">
        <f t="shared" si="23"/>
        <v>6457</v>
      </c>
      <c r="M8" s="73">
        <f t="shared" si="24"/>
        <v>4039</v>
      </c>
      <c r="N8" s="73">
        <f t="shared" si="25"/>
        <v>1571</v>
      </c>
      <c r="O8" s="73">
        <v>15</v>
      </c>
      <c r="P8" s="73">
        <v>35</v>
      </c>
      <c r="Q8" s="72" t="s">
        <v>186</v>
      </c>
      <c r="R8" s="73">
        <v>1408</v>
      </c>
      <c r="S8" s="73">
        <v>1184</v>
      </c>
      <c r="T8" s="73">
        <v>150</v>
      </c>
      <c r="U8" s="73">
        <v>22</v>
      </c>
      <c r="V8" s="73">
        <v>52</v>
      </c>
      <c r="W8" s="74">
        <v>684</v>
      </c>
      <c r="X8" s="75">
        <v>590</v>
      </c>
      <c r="Y8" s="75">
        <v>69</v>
      </c>
      <c r="Z8" s="75">
        <v>7</v>
      </c>
      <c r="AA8" s="76">
        <v>17</v>
      </c>
      <c r="AB8" s="73">
        <v>725</v>
      </c>
      <c r="AC8" s="73">
        <v>594</v>
      </c>
      <c r="AD8" s="73">
        <v>81</v>
      </c>
      <c r="AE8" s="73">
        <v>15</v>
      </c>
      <c r="AF8" s="73">
        <v>35</v>
      </c>
      <c r="AG8" s="144" t="s">
        <v>186</v>
      </c>
      <c r="AH8" s="145">
        <v>3912</v>
      </c>
      <c r="AI8" s="145">
        <v>2991</v>
      </c>
      <c r="AJ8" s="145">
        <v>665</v>
      </c>
      <c r="AK8" s="145">
        <v>162</v>
      </c>
      <c r="AL8" s="145">
        <v>94</v>
      </c>
      <c r="AM8" s="164">
        <v>1862</v>
      </c>
      <c r="AN8" s="165">
        <v>1404</v>
      </c>
      <c r="AO8" s="165">
        <v>337</v>
      </c>
      <c r="AP8" s="165">
        <v>72</v>
      </c>
      <c r="AQ8" s="166">
        <v>49</v>
      </c>
      <c r="AR8" s="145">
        <v>2050</v>
      </c>
      <c r="AS8" s="145">
        <v>1586</v>
      </c>
      <c r="AT8" s="145">
        <v>328</v>
      </c>
      <c r="AU8" s="145">
        <v>90</v>
      </c>
      <c r="AV8" s="145">
        <v>46</v>
      </c>
      <c r="AW8" s="146" t="s">
        <v>186</v>
      </c>
      <c r="AX8" s="146">
        <v>355</v>
      </c>
      <c r="AY8" s="146">
        <v>181</v>
      </c>
      <c r="AZ8" s="146">
        <v>110</v>
      </c>
      <c r="BA8" s="146">
        <v>55</v>
      </c>
      <c r="BB8" s="146">
        <v>9</v>
      </c>
      <c r="BC8" s="167">
        <v>115</v>
      </c>
      <c r="BD8" s="168">
        <v>51</v>
      </c>
      <c r="BE8" s="168">
        <v>34</v>
      </c>
      <c r="BF8" s="168">
        <v>25</v>
      </c>
      <c r="BG8" s="169">
        <v>6</v>
      </c>
      <c r="BH8" s="146">
        <v>240</v>
      </c>
      <c r="BI8" s="146">
        <v>130</v>
      </c>
      <c r="BJ8" s="146">
        <v>76</v>
      </c>
      <c r="BK8" s="146">
        <v>31</v>
      </c>
      <c r="BL8" s="146">
        <v>3</v>
      </c>
      <c r="BM8" s="72" t="s">
        <v>186</v>
      </c>
      <c r="BN8" s="73">
        <v>5996</v>
      </c>
      <c r="BO8" s="73">
        <v>2920</v>
      </c>
      <c r="BP8" s="73">
        <v>2003</v>
      </c>
      <c r="BQ8" s="73">
        <v>903</v>
      </c>
      <c r="BR8" s="73">
        <v>170</v>
      </c>
      <c r="BS8" s="74">
        <v>2553</v>
      </c>
      <c r="BT8" s="75">
        <v>1190</v>
      </c>
      <c r="BU8" s="75">
        <v>917</v>
      </c>
      <c r="BV8" s="75">
        <v>361</v>
      </c>
      <c r="BW8" s="76">
        <v>85</v>
      </c>
      <c r="BX8" s="73">
        <v>3442</v>
      </c>
      <c r="BY8" s="73">
        <v>1729</v>
      </c>
      <c r="BZ8" s="73">
        <v>1086</v>
      </c>
      <c r="CA8" s="73">
        <v>542</v>
      </c>
      <c r="CB8" s="73">
        <v>85</v>
      </c>
    </row>
    <row r="9" spans="1:80" x14ac:dyDescent="0.15">
      <c r="A9" s="72" t="s">
        <v>187</v>
      </c>
      <c r="B9" s="73">
        <f t="shared" si="13"/>
        <v>7995</v>
      </c>
      <c r="C9" s="73">
        <f t="shared" si="14"/>
        <v>3906</v>
      </c>
      <c r="D9" s="73">
        <f t="shared" si="15"/>
        <v>2215</v>
      </c>
      <c r="E9" s="73">
        <f t="shared" si="16"/>
        <v>1297</v>
      </c>
      <c r="F9" s="73">
        <f t="shared" si="17"/>
        <v>579</v>
      </c>
      <c r="G9" s="73">
        <f t="shared" si="18"/>
        <v>4095</v>
      </c>
      <c r="H9" s="73">
        <f t="shared" si="19"/>
        <v>1941</v>
      </c>
      <c r="I9" s="73">
        <f t="shared" si="20"/>
        <v>1145</v>
      </c>
      <c r="J9" s="73">
        <f t="shared" si="21"/>
        <v>741</v>
      </c>
      <c r="K9" s="73">
        <f t="shared" si="22"/>
        <v>268</v>
      </c>
      <c r="L9" s="73">
        <f t="shared" si="23"/>
        <v>3899</v>
      </c>
      <c r="M9" s="73">
        <f t="shared" si="24"/>
        <v>1964</v>
      </c>
      <c r="N9" s="73">
        <f t="shared" si="25"/>
        <v>1067</v>
      </c>
      <c r="O9" s="73">
        <v>42</v>
      </c>
      <c r="P9" s="73">
        <v>145</v>
      </c>
      <c r="Q9" s="72" t="s">
        <v>187</v>
      </c>
      <c r="R9" s="73">
        <v>1376</v>
      </c>
      <c r="S9" s="73">
        <v>524</v>
      </c>
      <c r="T9" s="73">
        <v>416</v>
      </c>
      <c r="U9" s="73">
        <v>89</v>
      </c>
      <c r="V9" s="73">
        <v>347</v>
      </c>
      <c r="W9" s="74">
        <v>743</v>
      </c>
      <c r="X9" s="75">
        <v>245</v>
      </c>
      <c r="Y9" s="75">
        <v>248</v>
      </c>
      <c r="Z9" s="75">
        <v>47</v>
      </c>
      <c r="AA9" s="76">
        <v>203</v>
      </c>
      <c r="AB9" s="73">
        <v>632</v>
      </c>
      <c r="AC9" s="73">
        <v>278</v>
      </c>
      <c r="AD9" s="73">
        <v>167</v>
      </c>
      <c r="AE9" s="73">
        <v>42</v>
      </c>
      <c r="AF9" s="73">
        <v>145</v>
      </c>
      <c r="AG9" s="144" t="s">
        <v>187</v>
      </c>
      <c r="AH9" s="145">
        <v>1796</v>
      </c>
      <c r="AI9" s="145">
        <v>1398</v>
      </c>
      <c r="AJ9" s="145">
        <v>295</v>
      </c>
      <c r="AK9" s="145">
        <v>38</v>
      </c>
      <c r="AL9" s="145">
        <v>66</v>
      </c>
      <c r="AM9" s="164">
        <v>863</v>
      </c>
      <c r="AN9" s="165">
        <v>663</v>
      </c>
      <c r="AO9" s="165">
        <v>147</v>
      </c>
      <c r="AP9" s="165">
        <v>24</v>
      </c>
      <c r="AQ9" s="166">
        <v>29</v>
      </c>
      <c r="AR9" s="145">
        <v>933</v>
      </c>
      <c r="AS9" s="145">
        <v>735</v>
      </c>
      <c r="AT9" s="145">
        <v>147</v>
      </c>
      <c r="AU9" s="145">
        <v>14</v>
      </c>
      <c r="AV9" s="145">
        <v>37</v>
      </c>
      <c r="AW9" s="146" t="s">
        <v>187</v>
      </c>
      <c r="AX9" s="146">
        <v>941</v>
      </c>
      <c r="AY9" s="146">
        <v>524</v>
      </c>
      <c r="AZ9" s="146">
        <v>220</v>
      </c>
      <c r="BA9" s="146">
        <v>117</v>
      </c>
      <c r="BB9" s="146">
        <v>81</v>
      </c>
      <c r="BC9" s="167">
        <v>474</v>
      </c>
      <c r="BD9" s="168">
        <v>269</v>
      </c>
      <c r="BE9" s="168">
        <v>101</v>
      </c>
      <c r="BF9" s="168">
        <v>68</v>
      </c>
      <c r="BG9" s="169">
        <v>36</v>
      </c>
      <c r="BH9" s="146">
        <v>467</v>
      </c>
      <c r="BI9" s="146">
        <v>255</v>
      </c>
      <c r="BJ9" s="146">
        <v>118</v>
      </c>
      <c r="BK9" s="146">
        <v>49</v>
      </c>
      <c r="BL9" s="146">
        <v>45</v>
      </c>
      <c r="BM9" s="72" t="s">
        <v>187</v>
      </c>
      <c r="BN9" s="73">
        <v>3882</v>
      </c>
      <c r="BO9" s="73">
        <v>1460</v>
      </c>
      <c r="BP9" s="73">
        <v>1284</v>
      </c>
      <c r="BQ9" s="73">
        <v>1053</v>
      </c>
      <c r="BR9" s="73">
        <v>85</v>
      </c>
      <c r="BS9" s="74">
        <v>2015</v>
      </c>
      <c r="BT9" s="75">
        <v>764</v>
      </c>
      <c r="BU9" s="75">
        <v>649</v>
      </c>
      <c r="BV9" s="75">
        <v>602</v>
      </c>
      <c r="BW9" s="76">
        <v>0</v>
      </c>
      <c r="BX9" s="73">
        <v>1867</v>
      </c>
      <c r="BY9" s="73">
        <v>696</v>
      </c>
      <c r="BZ9" s="73">
        <v>635</v>
      </c>
      <c r="CA9" s="73">
        <v>451</v>
      </c>
      <c r="CB9" s="73">
        <v>85</v>
      </c>
    </row>
    <row r="10" spans="1:80" x14ac:dyDescent="0.15">
      <c r="A10" s="72" t="s">
        <v>188</v>
      </c>
      <c r="B10" s="73">
        <f t="shared" si="13"/>
        <v>16261</v>
      </c>
      <c r="C10" s="73">
        <f t="shared" si="14"/>
        <v>11005</v>
      </c>
      <c r="D10" s="73">
        <f t="shared" si="15"/>
        <v>3248</v>
      </c>
      <c r="E10" s="73">
        <f t="shared" si="16"/>
        <v>1059</v>
      </c>
      <c r="F10" s="73">
        <f t="shared" si="17"/>
        <v>950</v>
      </c>
      <c r="G10" s="73">
        <f t="shared" si="18"/>
        <v>7650</v>
      </c>
      <c r="H10" s="73">
        <f t="shared" si="19"/>
        <v>5229</v>
      </c>
      <c r="I10" s="73">
        <f t="shared" si="20"/>
        <v>1600</v>
      </c>
      <c r="J10" s="73">
        <f t="shared" si="21"/>
        <v>403</v>
      </c>
      <c r="K10" s="73">
        <f t="shared" si="22"/>
        <v>419</v>
      </c>
      <c r="L10" s="73">
        <f t="shared" si="23"/>
        <v>8610</v>
      </c>
      <c r="M10" s="73">
        <f t="shared" si="24"/>
        <v>5775</v>
      </c>
      <c r="N10" s="73">
        <f t="shared" si="25"/>
        <v>1648</v>
      </c>
      <c r="O10" s="73">
        <v>9</v>
      </c>
      <c r="P10" s="73">
        <v>46</v>
      </c>
      <c r="Q10" s="72" t="s">
        <v>188</v>
      </c>
      <c r="R10" s="73">
        <v>1342</v>
      </c>
      <c r="S10" s="73">
        <v>826</v>
      </c>
      <c r="T10" s="73">
        <v>416</v>
      </c>
      <c r="U10" s="73">
        <v>25</v>
      </c>
      <c r="V10" s="73">
        <v>75</v>
      </c>
      <c r="W10" s="74">
        <v>625</v>
      </c>
      <c r="X10" s="75">
        <v>401</v>
      </c>
      <c r="Y10" s="75">
        <v>179</v>
      </c>
      <c r="Z10" s="75">
        <v>16</v>
      </c>
      <c r="AA10" s="76">
        <v>29</v>
      </c>
      <c r="AB10" s="73">
        <v>717</v>
      </c>
      <c r="AC10" s="73">
        <v>425</v>
      </c>
      <c r="AD10" s="73">
        <v>237</v>
      </c>
      <c r="AE10" s="73">
        <v>9</v>
      </c>
      <c r="AF10" s="73">
        <v>46</v>
      </c>
      <c r="AG10" s="144" t="s">
        <v>188</v>
      </c>
      <c r="AH10" s="145">
        <v>6374</v>
      </c>
      <c r="AI10" s="145">
        <v>5449</v>
      </c>
      <c r="AJ10" s="145">
        <v>703</v>
      </c>
      <c r="AK10" s="145">
        <v>162</v>
      </c>
      <c r="AL10" s="145">
        <v>60</v>
      </c>
      <c r="AM10" s="164">
        <v>3226</v>
      </c>
      <c r="AN10" s="165">
        <v>2783</v>
      </c>
      <c r="AO10" s="165">
        <v>324</v>
      </c>
      <c r="AP10" s="165">
        <v>93</v>
      </c>
      <c r="AQ10" s="166">
        <v>26</v>
      </c>
      <c r="AR10" s="145">
        <v>3148</v>
      </c>
      <c r="AS10" s="145">
        <v>2666</v>
      </c>
      <c r="AT10" s="145">
        <v>379</v>
      </c>
      <c r="AU10" s="145">
        <v>69</v>
      </c>
      <c r="AV10" s="145">
        <v>34</v>
      </c>
      <c r="AW10" s="146" t="s">
        <v>188</v>
      </c>
      <c r="AX10" s="146">
        <v>2843</v>
      </c>
      <c r="AY10" s="146">
        <v>1877</v>
      </c>
      <c r="AZ10" s="146">
        <v>676</v>
      </c>
      <c r="BA10" s="146">
        <v>240</v>
      </c>
      <c r="BB10" s="146">
        <v>51</v>
      </c>
      <c r="BC10" s="167">
        <v>1350</v>
      </c>
      <c r="BD10" s="168">
        <v>922</v>
      </c>
      <c r="BE10" s="168">
        <v>321</v>
      </c>
      <c r="BF10" s="168">
        <v>83</v>
      </c>
      <c r="BG10" s="169">
        <v>24</v>
      </c>
      <c r="BH10" s="146">
        <v>1493</v>
      </c>
      <c r="BI10" s="146">
        <v>955</v>
      </c>
      <c r="BJ10" s="146">
        <v>355</v>
      </c>
      <c r="BK10" s="146">
        <v>157</v>
      </c>
      <c r="BL10" s="146">
        <v>27</v>
      </c>
      <c r="BM10" s="72" t="s">
        <v>188</v>
      </c>
      <c r="BN10" s="73">
        <v>5702</v>
      </c>
      <c r="BO10" s="73">
        <v>2853</v>
      </c>
      <c r="BP10" s="73">
        <v>1453</v>
      </c>
      <c r="BQ10" s="73">
        <v>632</v>
      </c>
      <c r="BR10" s="73">
        <v>764</v>
      </c>
      <c r="BS10" s="74">
        <v>2449</v>
      </c>
      <c r="BT10" s="75">
        <v>1123</v>
      </c>
      <c r="BU10" s="75">
        <v>776</v>
      </c>
      <c r="BV10" s="75">
        <v>211</v>
      </c>
      <c r="BW10" s="76">
        <v>340</v>
      </c>
      <c r="BX10" s="73">
        <v>3252</v>
      </c>
      <c r="BY10" s="73">
        <v>1729</v>
      </c>
      <c r="BZ10" s="73">
        <v>677</v>
      </c>
      <c r="CA10" s="73">
        <v>421</v>
      </c>
      <c r="CB10" s="73">
        <v>424</v>
      </c>
    </row>
    <row r="11" spans="1:80" x14ac:dyDescent="0.15">
      <c r="B11" s="73"/>
      <c r="C11" s="73"/>
      <c r="D11" s="73"/>
      <c r="E11" s="73"/>
      <c r="F11" s="73"/>
      <c r="G11" s="74"/>
      <c r="H11" s="75"/>
      <c r="I11" s="75"/>
      <c r="J11" s="75"/>
      <c r="K11" s="76"/>
      <c r="L11" s="73"/>
      <c r="M11" s="73"/>
      <c r="N11" s="73"/>
      <c r="O11" s="73"/>
      <c r="P11" s="73"/>
      <c r="R11" s="73"/>
      <c r="S11" s="73"/>
      <c r="T11" s="73"/>
      <c r="U11" s="73"/>
      <c r="V11" s="73"/>
      <c r="W11" s="74"/>
      <c r="X11" s="75"/>
      <c r="Y11" s="75"/>
      <c r="Z11" s="75"/>
      <c r="AA11" s="76"/>
      <c r="AB11" s="73"/>
      <c r="AC11" s="73"/>
      <c r="AD11" s="73"/>
      <c r="AE11" s="73"/>
      <c r="AF11" s="73"/>
      <c r="AG11" s="144"/>
      <c r="AH11" s="145"/>
      <c r="AI11" s="145"/>
      <c r="AJ11" s="145"/>
      <c r="AK11" s="145"/>
      <c r="AL11" s="145"/>
      <c r="AM11" s="164"/>
      <c r="AN11" s="165"/>
      <c r="AO11" s="165"/>
      <c r="AP11" s="165"/>
      <c r="AQ11" s="166"/>
      <c r="AR11" s="145"/>
      <c r="AS11" s="145"/>
      <c r="AT11" s="145"/>
      <c r="AU11" s="145"/>
      <c r="AV11" s="145"/>
      <c r="AW11" s="146"/>
      <c r="AX11" s="146"/>
      <c r="AY11" s="146"/>
      <c r="AZ11" s="146"/>
      <c r="BA11" s="146"/>
      <c r="BB11" s="146"/>
      <c r="BC11" s="167"/>
      <c r="BD11" s="168"/>
      <c r="BE11" s="168"/>
      <c r="BF11" s="168"/>
      <c r="BG11" s="169"/>
      <c r="BH11" s="146"/>
      <c r="BI11" s="146"/>
      <c r="BJ11" s="146"/>
      <c r="BK11" s="146"/>
      <c r="BL11" s="146"/>
      <c r="BN11" s="73"/>
      <c r="BO11" s="73"/>
      <c r="BP11" s="73"/>
      <c r="BQ11" s="73"/>
      <c r="BR11" s="73"/>
      <c r="BS11" s="74"/>
      <c r="BT11" s="75"/>
      <c r="BU11" s="75"/>
      <c r="BV11" s="75"/>
      <c r="BW11" s="76"/>
      <c r="BX11" s="73"/>
      <c r="BY11" s="73"/>
      <c r="BZ11" s="73"/>
      <c r="CA11" s="73"/>
      <c r="CB11" s="73"/>
    </row>
    <row r="12" spans="1:80" x14ac:dyDescent="0.15">
      <c r="A12" s="156" t="s">
        <v>189</v>
      </c>
      <c r="B12" s="73"/>
      <c r="C12" s="73"/>
      <c r="D12" s="73"/>
      <c r="E12" s="73"/>
      <c r="F12" s="73"/>
      <c r="G12" s="74"/>
      <c r="H12" s="75"/>
      <c r="I12" s="75"/>
      <c r="J12" s="75"/>
      <c r="K12" s="76"/>
      <c r="L12" s="73"/>
      <c r="M12" s="73"/>
      <c r="N12" s="73"/>
      <c r="O12" s="73"/>
      <c r="P12" s="73"/>
      <c r="Q12" s="156" t="s">
        <v>189</v>
      </c>
      <c r="R12" s="73"/>
      <c r="S12" s="73"/>
      <c r="T12" s="73"/>
      <c r="U12" s="73"/>
      <c r="V12" s="73"/>
      <c r="W12" s="74"/>
      <c r="X12" s="75"/>
      <c r="Y12" s="75"/>
      <c r="Z12" s="75"/>
      <c r="AA12" s="76"/>
      <c r="AB12" s="73"/>
      <c r="AC12" s="73"/>
      <c r="AD12" s="73"/>
      <c r="AE12" s="73"/>
      <c r="AF12" s="73"/>
      <c r="AG12" s="157" t="s">
        <v>709</v>
      </c>
      <c r="AH12" s="145"/>
      <c r="AI12" s="145"/>
      <c r="AJ12" s="145"/>
      <c r="AK12" s="145"/>
      <c r="AL12" s="145"/>
      <c r="AM12" s="164"/>
      <c r="AN12" s="165"/>
      <c r="AO12" s="165"/>
      <c r="AP12" s="165"/>
      <c r="AQ12" s="166"/>
      <c r="AR12" s="145"/>
      <c r="AS12" s="145"/>
      <c r="AT12" s="145"/>
      <c r="AU12" s="145"/>
      <c r="AV12" s="145"/>
      <c r="AW12" s="161" t="s">
        <v>709</v>
      </c>
      <c r="AX12" s="146"/>
      <c r="AY12" s="146"/>
      <c r="AZ12" s="146"/>
      <c r="BA12" s="146"/>
      <c r="BB12" s="146"/>
      <c r="BC12" s="167"/>
      <c r="BD12" s="168"/>
      <c r="BE12" s="168"/>
      <c r="BF12" s="168"/>
      <c r="BG12" s="169"/>
      <c r="BH12" s="146"/>
      <c r="BI12" s="146"/>
      <c r="BJ12" s="146"/>
      <c r="BK12" s="146"/>
      <c r="BL12" s="146"/>
      <c r="BM12" s="156" t="s">
        <v>189</v>
      </c>
      <c r="BN12" s="73"/>
      <c r="BO12" s="73"/>
      <c r="BP12" s="73"/>
      <c r="BQ12" s="73"/>
      <c r="BR12" s="73"/>
      <c r="BS12" s="74"/>
      <c r="BT12" s="75"/>
      <c r="BU12" s="75"/>
      <c r="BV12" s="75"/>
      <c r="BW12" s="76"/>
      <c r="BX12" s="73"/>
      <c r="BY12" s="73"/>
      <c r="BZ12" s="73"/>
      <c r="CA12" s="73"/>
      <c r="CB12" s="73"/>
    </row>
    <row r="13" spans="1:80" x14ac:dyDescent="0.15">
      <c r="A13" s="72" t="s">
        <v>1</v>
      </c>
      <c r="B13" s="73">
        <f t="shared" ref="B13" si="26">R13+AH13+AX13+BN13</f>
        <v>49870</v>
      </c>
      <c r="C13" s="73">
        <f t="shared" ref="C13" si="27">S13+AI13+AY13+BO13</f>
        <v>29281</v>
      </c>
      <c r="D13" s="73">
        <f t="shared" ref="D13" si="28">T13+AJ13+AZ13+BP13</f>
        <v>11790</v>
      </c>
      <c r="E13" s="73">
        <f t="shared" ref="E13" si="29">U13+AK13+BA13+BQ13</f>
        <v>4710</v>
      </c>
      <c r="F13" s="73">
        <f t="shared" ref="F13" si="30">V13+AL13+BB13+BR13</f>
        <v>4090</v>
      </c>
      <c r="G13" s="73">
        <f t="shared" ref="G13" si="31">W13+AM13+BC13+BS13</f>
        <v>23556</v>
      </c>
      <c r="H13" s="73">
        <f t="shared" ref="H13" si="32">X13+AN13+BD13+BT13</f>
        <v>13553</v>
      </c>
      <c r="I13" s="73">
        <f t="shared" ref="I13" si="33">Y13+AO13+BE13+BU13</f>
        <v>5714</v>
      </c>
      <c r="J13" s="73">
        <f t="shared" ref="J13" si="34">Z13+AP13+BF13+BV13</f>
        <v>2320</v>
      </c>
      <c r="K13" s="73">
        <f t="shared" ref="K13" si="35">AA13+AQ13+BG13+BW13</f>
        <v>1969</v>
      </c>
      <c r="L13" s="73">
        <f t="shared" ref="L13" si="36">AB13+AR13+BH13+BX13</f>
        <v>26315</v>
      </c>
      <c r="M13" s="73">
        <f t="shared" ref="M13" si="37">AC13+AS13+BI13+BY13</f>
        <v>15727</v>
      </c>
      <c r="N13" s="73">
        <f t="shared" ref="N13" si="38">AD13+AT13+BJ13+BZ13</f>
        <v>6075</v>
      </c>
      <c r="O13" s="73">
        <v>140</v>
      </c>
      <c r="P13" s="73">
        <v>648</v>
      </c>
      <c r="Q13" s="72" t="s">
        <v>1</v>
      </c>
      <c r="R13" s="73">
        <v>7948</v>
      </c>
      <c r="S13" s="73">
        <v>4204</v>
      </c>
      <c r="T13" s="73">
        <v>2193</v>
      </c>
      <c r="U13" s="73">
        <v>255</v>
      </c>
      <c r="V13" s="73">
        <v>1296</v>
      </c>
      <c r="W13" s="74">
        <v>3957</v>
      </c>
      <c r="X13" s="75">
        <v>2005</v>
      </c>
      <c r="Y13" s="75">
        <v>1189</v>
      </c>
      <c r="Z13" s="75">
        <v>115</v>
      </c>
      <c r="AA13" s="76">
        <v>648</v>
      </c>
      <c r="AB13" s="73">
        <v>3991</v>
      </c>
      <c r="AC13" s="73">
        <v>2199</v>
      </c>
      <c r="AD13" s="73">
        <v>1004</v>
      </c>
      <c r="AE13" s="73">
        <v>140</v>
      </c>
      <c r="AF13" s="73">
        <v>648</v>
      </c>
      <c r="AG13" s="144" t="s">
        <v>1</v>
      </c>
      <c r="AH13" s="145">
        <v>13588</v>
      </c>
      <c r="AI13" s="145">
        <v>10943</v>
      </c>
      <c r="AJ13" s="145">
        <v>1912</v>
      </c>
      <c r="AK13" s="145">
        <v>499</v>
      </c>
      <c r="AL13" s="145">
        <v>234</v>
      </c>
      <c r="AM13" s="164">
        <v>6540</v>
      </c>
      <c r="AN13" s="165">
        <v>5247</v>
      </c>
      <c r="AO13" s="165">
        <v>943</v>
      </c>
      <c r="AP13" s="165">
        <v>241</v>
      </c>
      <c r="AQ13" s="166">
        <v>109</v>
      </c>
      <c r="AR13" s="145">
        <v>7048</v>
      </c>
      <c r="AS13" s="145">
        <v>5696</v>
      </c>
      <c r="AT13" s="145">
        <v>968</v>
      </c>
      <c r="AU13" s="145">
        <v>258</v>
      </c>
      <c r="AV13" s="145">
        <v>126</v>
      </c>
      <c r="AW13" s="146" t="s">
        <v>1</v>
      </c>
      <c r="AX13" s="146">
        <v>4286</v>
      </c>
      <c r="AY13" s="146">
        <v>2656</v>
      </c>
      <c r="AZ13" s="146">
        <v>1055</v>
      </c>
      <c r="BA13" s="146">
        <v>434</v>
      </c>
      <c r="BB13" s="146">
        <v>141</v>
      </c>
      <c r="BC13" s="167">
        <v>1988</v>
      </c>
      <c r="BD13" s="168">
        <v>1270</v>
      </c>
      <c r="BE13" s="168">
        <v>464</v>
      </c>
      <c r="BF13" s="168">
        <v>188</v>
      </c>
      <c r="BG13" s="169">
        <v>66</v>
      </c>
      <c r="BH13" s="146">
        <v>2298</v>
      </c>
      <c r="BI13" s="146">
        <v>1386</v>
      </c>
      <c r="BJ13" s="146">
        <v>591</v>
      </c>
      <c r="BK13" s="146">
        <v>246</v>
      </c>
      <c r="BL13" s="146">
        <v>75</v>
      </c>
      <c r="BM13" s="72" t="s">
        <v>1</v>
      </c>
      <c r="BN13" s="73">
        <v>24048</v>
      </c>
      <c r="BO13" s="73">
        <v>11478</v>
      </c>
      <c r="BP13" s="73">
        <v>6630</v>
      </c>
      <c r="BQ13" s="73">
        <v>3522</v>
      </c>
      <c r="BR13" s="73">
        <v>2419</v>
      </c>
      <c r="BS13" s="74">
        <v>11071</v>
      </c>
      <c r="BT13" s="75">
        <v>5031</v>
      </c>
      <c r="BU13" s="75">
        <v>3118</v>
      </c>
      <c r="BV13" s="75">
        <v>1776</v>
      </c>
      <c r="BW13" s="76">
        <v>1146</v>
      </c>
      <c r="BX13" s="73">
        <v>12978</v>
      </c>
      <c r="BY13" s="73">
        <v>6446</v>
      </c>
      <c r="BZ13" s="73">
        <v>3512</v>
      </c>
      <c r="CA13" s="73">
        <v>1746</v>
      </c>
      <c r="CB13" s="73">
        <v>1273</v>
      </c>
    </row>
    <row r="14" spans="1:80" x14ac:dyDescent="0.15">
      <c r="A14" s="72" t="s">
        <v>190</v>
      </c>
      <c r="B14" s="73">
        <f t="shared" ref="B14:B19" si="39">R14+AH14+AX14+BN14</f>
        <v>4021</v>
      </c>
      <c r="C14" s="73">
        <f t="shared" ref="C14:C19" si="40">S14+AI14+AY14+BO14</f>
        <v>1713</v>
      </c>
      <c r="D14" s="73">
        <f t="shared" ref="D14:D19" si="41">T14+AJ14+AZ14+BP14</f>
        <v>1072</v>
      </c>
      <c r="E14" s="73">
        <f t="shared" ref="E14:E19" si="42">U14+AK14+BA14+BQ14</f>
        <v>397</v>
      </c>
      <c r="F14" s="73">
        <f t="shared" ref="F14:F19" si="43">V14+AL14+BB14+BR14</f>
        <v>839</v>
      </c>
      <c r="G14" s="73">
        <f t="shared" ref="G14:G19" si="44">W14+AM14+BC14+BS14</f>
        <v>2001</v>
      </c>
      <c r="H14" s="73">
        <f t="shared" ref="H14:H19" si="45">X14+AN14+BD14+BT14</f>
        <v>714</v>
      </c>
      <c r="I14" s="73">
        <f t="shared" ref="I14:I19" si="46">Y14+AO14+BE14+BU14</f>
        <v>646</v>
      </c>
      <c r="J14" s="73">
        <f t="shared" ref="J14:J19" si="47">Z14+AP14+BF14+BV14</f>
        <v>226</v>
      </c>
      <c r="K14" s="73">
        <f t="shared" ref="K14:K19" si="48">AA14+AQ14+BG14+BW14</f>
        <v>415</v>
      </c>
      <c r="L14" s="73">
        <f t="shared" ref="L14:L19" si="49">AB14+AR14+BH14+BX14</f>
        <v>2021</v>
      </c>
      <c r="M14" s="73">
        <f t="shared" ref="M14:M19" si="50">AC14+AS14+BI14+BY14</f>
        <v>999</v>
      </c>
      <c r="N14" s="73">
        <f t="shared" ref="N14:N19" si="51">AD14+AT14+BJ14+BZ14</f>
        <v>426</v>
      </c>
      <c r="O14" s="73">
        <v>11</v>
      </c>
      <c r="P14" s="73">
        <v>255</v>
      </c>
      <c r="Q14" s="72" t="s">
        <v>190</v>
      </c>
      <c r="R14" s="73">
        <v>1901</v>
      </c>
      <c r="S14" s="73">
        <v>760</v>
      </c>
      <c r="T14" s="73">
        <v>664</v>
      </c>
      <c r="U14" s="73">
        <v>20</v>
      </c>
      <c r="V14" s="73">
        <v>457</v>
      </c>
      <c r="W14" s="74">
        <v>944</v>
      </c>
      <c r="X14" s="75">
        <v>340</v>
      </c>
      <c r="Y14" s="75">
        <v>392</v>
      </c>
      <c r="Z14" s="75">
        <v>9</v>
      </c>
      <c r="AA14" s="76">
        <v>203</v>
      </c>
      <c r="AB14" s="73">
        <v>957</v>
      </c>
      <c r="AC14" s="73">
        <v>420</v>
      </c>
      <c r="AD14" s="73">
        <v>271</v>
      </c>
      <c r="AE14" s="73">
        <v>11</v>
      </c>
      <c r="AF14" s="73">
        <v>255</v>
      </c>
      <c r="AG14" s="144" t="s">
        <v>190</v>
      </c>
      <c r="AH14" s="145">
        <v>260</v>
      </c>
      <c r="AI14" s="145">
        <v>169</v>
      </c>
      <c r="AJ14" s="145">
        <v>84</v>
      </c>
      <c r="AK14" s="145">
        <v>7</v>
      </c>
      <c r="AL14" s="145">
        <v>0</v>
      </c>
      <c r="AM14" s="164">
        <v>117</v>
      </c>
      <c r="AN14" s="165">
        <v>72</v>
      </c>
      <c r="AO14" s="165">
        <v>42</v>
      </c>
      <c r="AP14" s="165">
        <v>3</v>
      </c>
      <c r="AQ14" s="166">
        <v>0</v>
      </c>
      <c r="AR14" s="145">
        <v>143</v>
      </c>
      <c r="AS14" s="145">
        <v>98</v>
      </c>
      <c r="AT14" s="145">
        <v>42</v>
      </c>
      <c r="AU14" s="145">
        <v>3</v>
      </c>
      <c r="AV14" s="145">
        <v>0</v>
      </c>
      <c r="AW14" s="146" t="s">
        <v>190</v>
      </c>
      <c r="AX14" s="146">
        <v>74</v>
      </c>
      <c r="AY14" s="146">
        <v>65</v>
      </c>
      <c r="AZ14" s="146">
        <v>0</v>
      </c>
      <c r="BA14" s="146">
        <v>9</v>
      </c>
      <c r="BB14" s="146">
        <v>0</v>
      </c>
      <c r="BC14" s="167">
        <v>36</v>
      </c>
      <c r="BD14" s="168">
        <v>32</v>
      </c>
      <c r="BE14" s="168">
        <v>0</v>
      </c>
      <c r="BF14" s="168">
        <v>3</v>
      </c>
      <c r="BG14" s="169">
        <v>0</v>
      </c>
      <c r="BH14" s="146">
        <v>39</v>
      </c>
      <c r="BI14" s="146">
        <v>32</v>
      </c>
      <c r="BJ14" s="146">
        <v>0</v>
      </c>
      <c r="BK14" s="146">
        <v>6</v>
      </c>
      <c r="BL14" s="146">
        <v>0</v>
      </c>
      <c r="BM14" s="72" t="s">
        <v>190</v>
      </c>
      <c r="BN14" s="73">
        <v>1786</v>
      </c>
      <c r="BO14" s="73">
        <v>719</v>
      </c>
      <c r="BP14" s="73">
        <v>324</v>
      </c>
      <c r="BQ14" s="73">
        <v>361</v>
      </c>
      <c r="BR14" s="73">
        <v>382</v>
      </c>
      <c r="BS14" s="74">
        <v>904</v>
      </c>
      <c r="BT14" s="75">
        <v>270</v>
      </c>
      <c r="BU14" s="75">
        <v>212</v>
      </c>
      <c r="BV14" s="75">
        <v>211</v>
      </c>
      <c r="BW14" s="76">
        <v>212</v>
      </c>
      <c r="BX14" s="73">
        <v>882</v>
      </c>
      <c r="BY14" s="73">
        <v>449</v>
      </c>
      <c r="BZ14" s="73">
        <v>113</v>
      </c>
      <c r="CA14" s="73">
        <v>150</v>
      </c>
      <c r="CB14" s="73">
        <v>170</v>
      </c>
    </row>
    <row r="15" spans="1:80" x14ac:dyDescent="0.15">
      <c r="A15" s="72" t="s">
        <v>191</v>
      </c>
      <c r="B15" s="73">
        <f t="shared" si="39"/>
        <v>20100</v>
      </c>
      <c r="C15" s="73">
        <f t="shared" si="40"/>
        <v>11989</v>
      </c>
      <c r="D15" s="73">
        <f t="shared" si="41"/>
        <v>4243</v>
      </c>
      <c r="E15" s="73">
        <f t="shared" si="42"/>
        <v>1916</v>
      </c>
      <c r="F15" s="73">
        <f t="shared" si="43"/>
        <v>1952</v>
      </c>
      <c r="G15" s="73">
        <f t="shared" si="44"/>
        <v>9603</v>
      </c>
      <c r="H15" s="73">
        <f t="shared" si="45"/>
        <v>5606</v>
      </c>
      <c r="I15" s="73">
        <f t="shared" si="46"/>
        <v>2017</v>
      </c>
      <c r="J15" s="73">
        <f t="shared" si="47"/>
        <v>971</v>
      </c>
      <c r="K15" s="73">
        <f t="shared" si="48"/>
        <v>1007</v>
      </c>
      <c r="L15" s="73">
        <f t="shared" si="49"/>
        <v>10497</v>
      </c>
      <c r="M15" s="73">
        <f t="shared" si="50"/>
        <v>6383</v>
      </c>
      <c r="N15" s="73">
        <f t="shared" si="51"/>
        <v>2227</v>
      </c>
      <c r="O15" s="73">
        <v>109</v>
      </c>
      <c r="P15" s="73">
        <v>330</v>
      </c>
      <c r="Q15" s="72" t="s">
        <v>191</v>
      </c>
      <c r="R15" s="73">
        <v>4071</v>
      </c>
      <c r="S15" s="73">
        <v>2184</v>
      </c>
      <c r="T15" s="73">
        <v>970</v>
      </c>
      <c r="U15" s="73">
        <v>182</v>
      </c>
      <c r="V15" s="73">
        <v>735</v>
      </c>
      <c r="W15" s="74">
        <v>2047</v>
      </c>
      <c r="X15" s="75">
        <v>1038</v>
      </c>
      <c r="Y15" s="75">
        <v>531</v>
      </c>
      <c r="Z15" s="75">
        <v>73</v>
      </c>
      <c r="AA15" s="76">
        <v>405</v>
      </c>
      <c r="AB15" s="73">
        <v>2024</v>
      </c>
      <c r="AC15" s="73">
        <v>1146</v>
      </c>
      <c r="AD15" s="73">
        <v>439</v>
      </c>
      <c r="AE15" s="73">
        <v>109</v>
      </c>
      <c r="AF15" s="73">
        <v>330</v>
      </c>
      <c r="AG15" s="144" t="s">
        <v>191</v>
      </c>
      <c r="AH15" s="145">
        <v>5853</v>
      </c>
      <c r="AI15" s="145">
        <v>4720</v>
      </c>
      <c r="AJ15" s="145">
        <v>859</v>
      </c>
      <c r="AK15" s="145">
        <v>162</v>
      </c>
      <c r="AL15" s="145">
        <v>111</v>
      </c>
      <c r="AM15" s="164">
        <v>2710</v>
      </c>
      <c r="AN15" s="165">
        <v>2152</v>
      </c>
      <c r="AO15" s="165">
        <v>434</v>
      </c>
      <c r="AP15" s="165">
        <v>72</v>
      </c>
      <c r="AQ15" s="166">
        <v>51</v>
      </c>
      <c r="AR15" s="145">
        <v>3143</v>
      </c>
      <c r="AS15" s="145">
        <v>2568</v>
      </c>
      <c r="AT15" s="145">
        <v>425</v>
      </c>
      <c r="AU15" s="145">
        <v>90</v>
      </c>
      <c r="AV15" s="145">
        <v>60</v>
      </c>
      <c r="AW15" s="146" t="s">
        <v>191</v>
      </c>
      <c r="AX15" s="146">
        <v>915</v>
      </c>
      <c r="AY15" s="146">
        <v>570</v>
      </c>
      <c r="AZ15" s="146">
        <v>101</v>
      </c>
      <c r="BA15" s="146">
        <v>157</v>
      </c>
      <c r="BB15" s="146">
        <v>87</v>
      </c>
      <c r="BC15" s="167">
        <v>384</v>
      </c>
      <c r="BD15" s="168">
        <v>260</v>
      </c>
      <c r="BE15" s="168">
        <v>8</v>
      </c>
      <c r="BF15" s="168">
        <v>74</v>
      </c>
      <c r="BG15" s="169">
        <v>42</v>
      </c>
      <c r="BH15" s="146">
        <v>531</v>
      </c>
      <c r="BI15" s="146">
        <v>311</v>
      </c>
      <c r="BJ15" s="146">
        <v>93</v>
      </c>
      <c r="BK15" s="146">
        <v>83</v>
      </c>
      <c r="BL15" s="146">
        <v>45</v>
      </c>
      <c r="BM15" s="72" t="s">
        <v>191</v>
      </c>
      <c r="BN15" s="73">
        <v>9261</v>
      </c>
      <c r="BO15" s="73">
        <v>4515</v>
      </c>
      <c r="BP15" s="73">
        <v>2313</v>
      </c>
      <c r="BQ15" s="73">
        <v>1415</v>
      </c>
      <c r="BR15" s="73">
        <v>1019</v>
      </c>
      <c r="BS15" s="74">
        <v>4462</v>
      </c>
      <c r="BT15" s="75">
        <v>2156</v>
      </c>
      <c r="BU15" s="75">
        <v>1044</v>
      </c>
      <c r="BV15" s="75">
        <v>752</v>
      </c>
      <c r="BW15" s="76">
        <v>509</v>
      </c>
      <c r="BX15" s="73">
        <v>4799</v>
      </c>
      <c r="BY15" s="73">
        <v>2358</v>
      </c>
      <c r="BZ15" s="73">
        <v>1270</v>
      </c>
      <c r="CA15" s="73">
        <v>662</v>
      </c>
      <c r="CB15" s="73">
        <v>509</v>
      </c>
    </row>
    <row r="16" spans="1:80" x14ac:dyDescent="0.15">
      <c r="A16" s="72" t="s">
        <v>192</v>
      </c>
      <c r="B16" s="73">
        <f t="shared" si="39"/>
        <v>226</v>
      </c>
      <c r="C16" s="73">
        <f t="shared" si="40"/>
        <v>151</v>
      </c>
      <c r="D16" s="73">
        <f t="shared" si="41"/>
        <v>52</v>
      </c>
      <c r="E16" s="73">
        <f t="shared" si="42"/>
        <v>8</v>
      </c>
      <c r="F16" s="73">
        <f t="shared" si="43"/>
        <v>14</v>
      </c>
      <c r="G16" s="73">
        <f t="shared" si="44"/>
        <v>96</v>
      </c>
      <c r="H16" s="73">
        <f t="shared" si="45"/>
        <v>44</v>
      </c>
      <c r="I16" s="73">
        <f t="shared" si="46"/>
        <v>34</v>
      </c>
      <c r="J16" s="73">
        <f t="shared" si="47"/>
        <v>8</v>
      </c>
      <c r="K16" s="73">
        <f t="shared" si="48"/>
        <v>11</v>
      </c>
      <c r="L16" s="73">
        <f t="shared" si="49"/>
        <v>130</v>
      </c>
      <c r="M16" s="73">
        <f t="shared" si="50"/>
        <v>108</v>
      </c>
      <c r="N16" s="73">
        <f t="shared" si="51"/>
        <v>18</v>
      </c>
      <c r="O16" s="73">
        <v>0</v>
      </c>
      <c r="P16" s="73">
        <v>0</v>
      </c>
      <c r="Q16" s="72" t="s">
        <v>192</v>
      </c>
      <c r="R16" s="73">
        <v>17</v>
      </c>
      <c r="S16" s="73">
        <v>9</v>
      </c>
      <c r="T16" s="73">
        <v>6</v>
      </c>
      <c r="U16" s="73">
        <v>2</v>
      </c>
      <c r="V16" s="73">
        <v>0</v>
      </c>
      <c r="W16" s="74">
        <v>12</v>
      </c>
      <c r="X16" s="75">
        <v>5</v>
      </c>
      <c r="Y16" s="75">
        <v>6</v>
      </c>
      <c r="Z16" s="75">
        <v>2</v>
      </c>
      <c r="AA16" s="76">
        <v>0</v>
      </c>
      <c r="AB16" s="73">
        <v>5</v>
      </c>
      <c r="AC16" s="73">
        <v>5</v>
      </c>
      <c r="AD16" s="73">
        <v>0</v>
      </c>
      <c r="AE16" s="73">
        <v>0</v>
      </c>
      <c r="AF16" s="73">
        <v>0</v>
      </c>
      <c r="AG16" s="144" t="s">
        <v>192</v>
      </c>
      <c r="AH16" s="145">
        <v>129</v>
      </c>
      <c r="AI16" s="145">
        <v>111</v>
      </c>
      <c r="AJ16" s="145">
        <v>4</v>
      </c>
      <c r="AK16" s="145">
        <v>0</v>
      </c>
      <c r="AL16" s="145">
        <v>14</v>
      </c>
      <c r="AM16" s="164">
        <v>50</v>
      </c>
      <c r="AN16" s="165">
        <v>39</v>
      </c>
      <c r="AO16" s="165">
        <v>0</v>
      </c>
      <c r="AP16" s="165">
        <v>0</v>
      </c>
      <c r="AQ16" s="166">
        <v>11</v>
      </c>
      <c r="AR16" s="145">
        <v>79</v>
      </c>
      <c r="AS16" s="145">
        <v>72</v>
      </c>
      <c r="AT16" s="145">
        <v>4</v>
      </c>
      <c r="AU16" s="145">
        <v>0</v>
      </c>
      <c r="AV16" s="145">
        <v>3</v>
      </c>
      <c r="AW16" s="146" t="s">
        <v>192</v>
      </c>
      <c r="AX16" s="146">
        <v>15</v>
      </c>
      <c r="AY16" s="146">
        <v>9</v>
      </c>
      <c r="AZ16" s="146">
        <v>0</v>
      </c>
      <c r="BA16" s="146">
        <v>6</v>
      </c>
      <c r="BB16" s="146">
        <v>0</v>
      </c>
      <c r="BC16" s="167">
        <v>6</v>
      </c>
      <c r="BD16" s="168">
        <v>0</v>
      </c>
      <c r="BE16" s="168">
        <v>0</v>
      </c>
      <c r="BF16" s="168">
        <v>6</v>
      </c>
      <c r="BG16" s="169">
        <v>0</v>
      </c>
      <c r="BH16" s="146">
        <v>9</v>
      </c>
      <c r="BI16" s="146">
        <v>9</v>
      </c>
      <c r="BJ16" s="146">
        <v>0</v>
      </c>
      <c r="BK16" s="146">
        <v>0</v>
      </c>
      <c r="BL16" s="146">
        <v>0</v>
      </c>
      <c r="BM16" s="72" t="s">
        <v>192</v>
      </c>
      <c r="BN16" s="73">
        <v>65</v>
      </c>
      <c r="BO16" s="73">
        <v>22</v>
      </c>
      <c r="BP16" s="73">
        <v>42</v>
      </c>
      <c r="BQ16" s="73">
        <v>0</v>
      </c>
      <c r="BR16" s="73">
        <v>0</v>
      </c>
      <c r="BS16" s="74">
        <v>28</v>
      </c>
      <c r="BT16" s="75">
        <v>0</v>
      </c>
      <c r="BU16" s="75">
        <v>28</v>
      </c>
      <c r="BV16" s="75">
        <v>0</v>
      </c>
      <c r="BW16" s="76">
        <v>0</v>
      </c>
      <c r="BX16" s="73">
        <v>37</v>
      </c>
      <c r="BY16" s="73">
        <v>22</v>
      </c>
      <c r="BZ16" s="73">
        <v>14</v>
      </c>
      <c r="CA16" s="73">
        <v>0</v>
      </c>
      <c r="CB16" s="73">
        <v>0</v>
      </c>
    </row>
    <row r="17" spans="1:80" x14ac:dyDescent="0.15">
      <c r="A17" s="72" t="s">
        <v>193</v>
      </c>
      <c r="B17" s="73">
        <f t="shared" si="39"/>
        <v>8264</v>
      </c>
      <c r="C17" s="73">
        <f t="shared" si="40"/>
        <v>3838</v>
      </c>
      <c r="D17" s="73">
        <f t="shared" si="41"/>
        <v>2873</v>
      </c>
      <c r="E17" s="73">
        <f t="shared" si="42"/>
        <v>1238</v>
      </c>
      <c r="F17" s="73">
        <f t="shared" si="43"/>
        <v>315</v>
      </c>
      <c r="G17" s="73">
        <f t="shared" si="44"/>
        <v>3787</v>
      </c>
      <c r="H17" s="73">
        <f t="shared" si="45"/>
        <v>1755</v>
      </c>
      <c r="I17" s="73">
        <f t="shared" si="46"/>
        <v>1267</v>
      </c>
      <c r="J17" s="73">
        <f t="shared" si="47"/>
        <v>659</v>
      </c>
      <c r="K17" s="73">
        <f t="shared" si="48"/>
        <v>105</v>
      </c>
      <c r="L17" s="73">
        <f t="shared" si="49"/>
        <v>4477</v>
      </c>
      <c r="M17" s="73">
        <f t="shared" si="50"/>
        <v>2083</v>
      </c>
      <c r="N17" s="73">
        <f t="shared" si="51"/>
        <v>1606</v>
      </c>
      <c r="O17" s="73">
        <v>5</v>
      </c>
      <c r="P17" s="73">
        <v>17</v>
      </c>
      <c r="Q17" s="72" t="s">
        <v>193</v>
      </c>
      <c r="R17" s="73">
        <v>447</v>
      </c>
      <c r="S17" s="73">
        <v>302</v>
      </c>
      <c r="T17" s="73">
        <v>104</v>
      </c>
      <c r="U17" s="73">
        <v>18</v>
      </c>
      <c r="V17" s="73">
        <v>23</v>
      </c>
      <c r="W17" s="74">
        <v>237</v>
      </c>
      <c r="X17" s="75">
        <v>160</v>
      </c>
      <c r="Y17" s="75">
        <v>58</v>
      </c>
      <c r="Z17" s="75">
        <v>13</v>
      </c>
      <c r="AA17" s="76">
        <v>6</v>
      </c>
      <c r="AB17" s="73">
        <v>211</v>
      </c>
      <c r="AC17" s="73">
        <v>142</v>
      </c>
      <c r="AD17" s="73">
        <v>46</v>
      </c>
      <c r="AE17" s="73">
        <v>5</v>
      </c>
      <c r="AF17" s="73">
        <v>17</v>
      </c>
      <c r="AG17" s="144" t="s">
        <v>193</v>
      </c>
      <c r="AH17" s="145">
        <v>863</v>
      </c>
      <c r="AI17" s="145">
        <v>410</v>
      </c>
      <c r="AJ17" s="145">
        <v>261</v>
      </c>
      <c r="AK17" s="145">
        <v>158</v>
      </c>
      <c r="AL17" s="145">
        <v>34</v>
      </c>
      <c r="AM17" s="164">
        <v>379</v>
      </c>
      <c r="AN17" s="165">
        <v>156</v>
      </c>
      <c r="AO17" s="165">
        <v>143</v>
      </c>
      <c r="AP17" s="165">
        <v>65</v>
      </c>
      <c r="AQ17" s="166">
        <v>14</v>
      </c>
      <c r="AR17" s="145">
        <v>484</v>
      </c>
      <c r="AS17" s="145">
        <v>254</v>
      </c>
      <c r="AT17" s="145">
        <v>118</v>
      </c>
      <c r="AU17" s="145">
        <v>93</v>
      </c>
      <c r="AV17" s="145">
        <v>20</v>
      </c>
      <c r="AW17" s="146" t="s">
        <v>193</v>
      </c>
      <c r="AX17" s="146">
        <v>407</v>
      </c>
      <c r="AY17" s="146">
        <v>116</v>
      </c>
      <c r="AZ17" s="146">
        <v>279</v>
      </c>
      <c r="BA17" s="146">
        <v>9</v>
      </c>
      <c r="BB17" s="146">
        <v>3</v>
      </c>
      <c r="BC17" s="167">
        <v>191</v>
      </c>
      <c r="BD17" s="168">
        <v>46</v>
      </c>
      <c r="BE17" s="168">
        <v>135</v>
      </c>
      <c r="BF17" s="168">
        <v>9</v>
      </c>
      <c r="BG17" s="169">
        <v>0</v>
      </c>
      <c r="BH17" s="146">
        <v>216</v>
      </c>
      <c r="BI17" s="146">
        <v>70</v>
      </c>
      <c r="BJ17" s="146">
        <v>144</v>
      </c>
      <c r="BK17" s="146">
        <v>0</v>
      </c>
      <c r="BL17" s="146">
        <v>3</v>
      </c>
      <c r="BM17" s="72" t="s">
        <v>193</v>
      </c>
      <c r="BN17" s="73">
        <v>6547</v>
      </c>
      <c r="BO17" s="73">
        <v>3010</v>
      </c>
      <c r="BP17" s="73">
        <v>2229</v>
      </c>
      <c r="BQ17" s="73">
        <v>1053</v>
      </c>
      <c r="BR17" s="73">
        <v>255</v>
      </c>
      <c r="BS17" s="74">
        <v>2980</v>
      </c>
      <c r="BT17" s="75">
        <v>1393</v>
      </c>
      <c r="BU17" s="75">
        <v>931</v>
      </c>
      <c r="BV17" s="75">
        <v>572</v>
      </c>
      <c r="BW17" s="76">
        <v>85</v>
      </c>
      <c r="BX17" s="73">
        <v>3566</v>
      </c>
      <c r="BY17" s="73">
        <v>1617</v>
      </c>
      <c r="BZ17" s="73">
        <v>1298</v>
      </c>
      <c r="CA17" s="73">
        <v>482</v>
      </c>
      <c r="CB17" s="73">
        <v>170</v>
      </c>
    </row>
    <row r="18" spans="1:80" x14ac:dyDescent="0.15">
      <c r="A18" s="72" t="s">
        <v>194</v>
      </c>
      <c r="B18" s="73">
        <f t="shared" si="39"/>
        <v>998</v>
      </c>
      <c r="C18" s="73">
        <f t="shared" si="40"/>
        <v>586</v>
      </c>
      <c r="D18" s="73">
        <f t="shared" si="41"/>
        <v>303</v>
      </c>
      <c r="E18" s="73">
        <f t="shared" si="42"/>
        <v>89</v>
      </c>
      <c r="F18" s="73">
        <f t="shared" si="43"/>
        <v>20</v>
      </c>
      <c r="G18" s="73">
        <f t="shared" si="44"/>
        <v>419</v>
      </c>
      <c r="H18" s="73">
        <f t="shared" si="45"/>
        <v>206</v>
      </c>
      <c r="I18" s="73">
        <f t="shared" si="46"/>
        <v>150</v>
      </c>
      <c r="J18" s="73">
        <f t="shared" si="47"/>
        <v>51</v>
      </c>
      <c r="K18" s="73">
        <f t="shared" si="48"/>
        <v>12</v>
      </c>
      <c r="L18" s="73">
        <f t="shared" si="49"/>
        <v>579</v>
      </c>
      <c r="M18" s="73">
        <f t="shared" si="50"/>
        <v>379</v>
      </c>
      <c r="N18" s="73">
        <f t="shared" si="51"/>
        <v>153</v>
      </c>
      <c r="O18" s="73">
        <v>5</v>
      </c>
      <c r="P18" s="73">
        <v>0</v>
      </c>
      <c r="Q18" s="72" t="s">
        <v>194</v>
      </c>
      <c r="R18" s="73">
        <v>170</v>
      </c>
      <c r="S18" s="73">
        <v>123</v>
      </c>
      <c r="T18" s="73">
        <v>35</v>
      </c>
      <c r="U18" s="73">
        <v>7</v>
      </c>
      <c r="V18" s="73">
        <v>6</v>
      </c>
      <c r="W18" s="74">
        <v>92</v>
      </c>
      <c r="X18" s="75">
        <v>61</v>
      </c>
      <c r="Y18" s="75">
        <v>23</v>
      </c>
      <c r="Z18" s="75">
        <v>2</v>
      </c>
      <c r="AA18" s="76">
        <v>6</v>
      </c>
      <c r="AB18" s="73">
        <v>78</v>
      </c>
      <c r="AC18" s="73">
        <v>61</v>
      </c>
      <c r="AD18" s="73">
        <v>12</v>
      </c>
      <c r="AE18" s="73">
        <v>5</v>
      </c>
      <c r="AF18" s="73">
        <v>0</v>
      </c>
      <c r="AG18" s="144" t="s">
        <v>194</v>
      </c>
      <c r="AH18" s="145">
        <v>109</v>
      </c>
      <c r="AI18" s="145">
        <v>85</v>
      </c>
      <c r="AJ18" s="145">
        <v>0</v>
      </c>
      <c r="AK18" s="145">
        <v>10</v>
      </c>
      <c r="AL18" s="145">
        <v>14</v>
      </c>
      <c r="AM18" s="164">
        <v>58</v>
      </c>
      <c r="AN18" s="165">
        <v>46</v>
      </c>
      <c r="AO18" s="165">
        <v>0</v>
      </c>
      <c r="AP18" s="165">
        <v>7</v>
      </c>
      <c r="AQ18" s="166">
        <v>6</v>
      </c>
      <c r="AR18" s="145">
        <v>51</v>
      </c>
      <c r="AS18" s="145">
        <v>39</v>
      </c>
      <c r="AT18" s="145">
        <v>0</v>
      </c>
      <c r="AU18" s="145">
        <v>3</v>
      </c>
      <c r="AV18" s="145">
        <v>9</v>
      </c>
      <c r="AW18" s="146" t="s">
        <v>194</v>
      </c>
      <c r="AX18" s="146">
        <v>31</v>
      </c>
      <c r="AY18" s="146">
        <v>19</v>
      </c>
      <c r="AZ18" s="146">
        <v>0</v>
      </c>
      <c r="BA18" s="146">
        <v>12</v>
      </c>
      <c r="BB18" s="146">
        <v>0</v>
      </c>
      <c r="BC18" s="167">
        <v>22</v>
      </c>
      <c r="BD18" s="168">
        <v>9</v>
      </c>
      <c r="BE18" s="168">
        <v>0</v>
      </c>
      <c r="BF18" s="168">
        <v>12</v>
      </c>
      <c r="BG18" s="169">
        <v>0</v>
      </c>
      <c r="BH18" s="146">
        <v>9</v>
      </c>
      <c r="BI18" s="146">
        <v>9</v>
      </c>
      <c r="BJ18" s="146">
        <v>0</v>
      </c>
      <c r="BK18" s="146">
        <v>0</v>
      </c>
      <c r="BL18" s="146">
        <v>0</v>
      </c>
      <c r="BM18" s="72" t="s">
        <v>194</v>
      </c>
      <c r="BN18" s="73">
        <v>688</v>
      </c>
      <c r="BO18" s="73">
        <v>359</v>
      </c>
      <c r="BP18" s="73">
        <v>268</v>
      </c>
      <c r="BQ18" s="73">
        <v>60</v>
      </c>
      <c r="BR18" s="73">
        <v>0</v>
      </c>
      <c r="BS18" s="74">
        <v>247</v>
      </c>
      <c r="BT18" s="75">
        <v>90</v>
      </c>
      <c r="BU18" s="75">
        <v>127</v>
      </c>
      <c r="BV18" s="75">
        <v>30</v>
      </c>
      <c r="BW18" s="76">
        <v>0</v>
      </c>
      <c r="BX18" s="73">
        <v>441</v>
      </c>
      <c r="BY18" s="73">
        <v>270</v>
      </c>
      <c r="BZ18" s="73">
        <v>141</v>
      </c>
      <c r="CA18" s="73">
        <v>30</v>
      </c>
      <c r="CB18" s="73">
        <v>0</v>
      </c>
    </row>
    <row r="19" spans="1:80" x14ac:dyDescent="0.15">
      <c r="A19" s="72" t="s">
        <v>188</v>
      </c>
      <c r="B19" s="73">
        <f t="shared" si="39"/>
        <v>16261</v>
      </c>
      <c r="C19" s="73">
        <f t="shared" si="40"/>
        <v>11005</v>
      </c>
      <c r="D19" s="73">
        <f t="shared" si="41"/>
        <v>3248</v>
      </c>
      <c r="E19" s="73">
        <f t="shared" si="42"/>
        <v>1059</v>
      </c>
      <c r="F19" s="73">
        <f t="shared" si="43"/>
        <v>950</v>
      </c>
      <c r="G19" s="73">
        <f t="shared" si="44"/>
        <v>7650</v>
      </c>
      <c r="H19" s="73">
        <f t="shared" si="45"/>
        <v>5229</v>
      </c>
      <c r="I19" s="73">
        <f t="shared" si="46"/>
        <v>1600</v>
      </c>
      <c r="J19" s="73">
        <f t="shared" si="47"/>
        <v>403</v>
      </c>
      <c r="K19" s="73">
        <f t="shared" si="48"/>
        <v>419</v>
      </c>
      <c r="L19" s="73">
        <f t="shared" si="49"/>
        <v>8610</v>
      </c>
      <c r="M19" s="73">
        <f t="shared" si="50"/>
        <v>5775</v>
      </c>
      <c r="N19" s="73">
        <f t="shared" si="51"/>
        <v>1648</v>
      </c>
      <c r="O19" s="73">
        <v>9</v>
      </c>
      <c r="P19" s="73">
        <v>46</v>
      </c>
      <c r="Q19" s="72" t="s">
        <v>188</v>
      </c>
      <c r="R19" s="73">
        <v>1342</v>
      </c>
      <c r="S19" s="73">
        <v>826</v>
      </c>
      <c r="T19" s="73">
        <v>416</v>
      </c>
      <c r="U19" s="73">
        <v>25</v>
      </c>
      <c r="V19" s="73">
        <v>75</v>
      </c>
      <c r="W19" s="74">
        <v>625</v>
      </c>
      <c r="X19" s="75">
        <v>401</v>
      </c>
      <c r="Y19" s="75">
        <v>179</v>
      </c>
      <c r="Z19" s="75">
        <v>16</v>
      </c>
      <c r="AA19" s="76">
        <v>29</v>
      </c>
      <c r="AB19" s="73">
        <v>717</v>
      </c>
      <c r="AC19" s="73">
        <v>425</v>
      </c>
      <c r="AD19" s="73">
        <v>237</v>
      </c>
      <c r="AE19" s="73">
        <v>9</v>
      </c>
      <c r="AF19" s="73">
        <v>46</v>
      </c>
      <c r="AG19" s="144" t="s">
        <v>188</v>
      </c>
      <c r="AH19" s="145">
        <v>6374</v>
      </c>
      <c r="AI19" s="145">
        <v>5449</v>
      </c>
      <c r="AJ19" s="145">
        <v>703</v>
      </c>
      <c r="AK19" s="145">
        <v>162</v>
      </c>
      <c r="AL19" s="145">
        <v>60</v>
      </c>
      <c r="AM19" s="164">
        <v>3226</v>
      </c>
      <c r="AN19" s="165">
        <v>2783</v>
      </c>
      <c r="AO19" s="165">
        <v>324</v>
      </c>
      <c r="AP19" s="165">
        <v>93</v>
      </c>
      <c r="AQ19" s="166">
        <v>26</v>
      </c>
      <c r="AR19" s="145">
        <v>3148</v>
      </c>
      <c r="AS19" s="145">
        <v>2666</v>
      </c>
      <c r="AT19" s="145">
        <v>379</v>
      </c>
      <c r="AU19" s="145">
        <v>69</v>
      </c>
      <c r="AV19" s="145">
        <v>34</v>
      </c>
      <c r="AW19" s="146" t="s">
        <v>188</v>
      </c>
      <c r="AX19" s="146">
        <v>2843</v>
      </c>
      <c r="AY19" s="146">
        <v>1877</v>
      </c>
      <c r="AZ19" s="146">
        <v>676</v>
      </c>
      <c r="BA19" s="146">
        <v>240</v>
      </c>
      <c r="BB19" s="146">
        <v>51</v>
      </c>
      <c r="BC19" s="167">
        <v>1350</v>
      </c>
      <c r="BD19" s="168">
        <v>922</v>
      </c>
      <c r="BE19" s="168">
        <v>321</v>
      </c>
      <c r="BF19" s="168">
        <v>83</v>
      </c>
      <c r="BG19" s="169">
        <v>24</v>
      </c>
      <c r="BH19" s="146">
        <v>1493</v>
      </c>
      <c r="BI19" s="146">
        <v>955</v>
      </c>
      <c r="BJ19" s="146">
        <v>355</v>
      </c>
      <c r="BK19" s="146">
        <v>157</v>
      </c>
      <c r="BL19" s="146">
        <v>27</v>
      </c>
      <c r="BM19" s="72" t="s">
        <v>188</v>
      </c>
      <c r="BN19" s="73">
        <v>5702</v>
      </c>
      <c r="BO19" s="73">
        <v>2853</v>
      </c>
      <c r="BP19" s="73">
        <v>1453</v>
      </c>
      <c r="BQ19" s="73">
        <v>632</v>
      </c>
      <c r="BR19" s="73">
        <v>764</v>
      </c>
      <c r="BS19" s="74">
        <v>2449</v>
      </c>
      <c r="BT19" s="75">
        <v>1123</v>
      </c>
      <c r="BU19" s="75">
        <v>776</v>
      </c>
      <c r="BV19" s="75">
        <v>211</v>
      </c>
      <c r="BW19" s="76">
        <v>340</v>
      </c>
      <c r="BX19" s="73">
        <v>3252</v>
      </c>
      <c r="BY19" s="73">
        <v>1729</v>
      </c>
      <c r="BZ19" s="73">
        <v>677</v>
      </c>
      <c r="CA19" s="73">
        <v>421</v>
      </c>
      <c r="CB19" s="73">
        <v>424</v>
      </c>
    </row>
    <row r="20" spans="1:80" x14ac:dyDescent="0.15">
      <c r="B20" s="45" t="s">
        <v>1</v>
      </c>
      <c r="C20" s="45" t="s">
        <v>4</v>
      </c>
      <c r="D20" s="45" t="s">
        <v>504</v>
      </c>
      <c r="E20" s="45" t="s">
        <v>6</v>
      </c>
      <c r="F20" s="45" t="s">
        <v>505</v>
      </c>
      <c r="G20" s="73"/>
      <c r="H20" s="73"/>
      <c r="I20" s="73"/>
      <c r="J20" s="73"/>
      <c r="K20" s="73"/>
      <c r="L20" s="73"/>
      <c r="M20" s="73"/>
      <c r="N20" s="73"/>
      <c r="O20" s="73"/>
      <c r="P20" s="73"/>
      <c r="R20" s="73"/>
      <c r="S20" s="73"/>
      <c r="T20" s="73"/>
      <c r="U20" s="73"/>
      <c r="V20" s="73"/>
      <c r="W20" s="74"/>
      <c r="X20" s="75"/>
      <c r="Y20" s="75"/>
      <c r="Z20" s="75"/>
      <c r="AA20" s="76"/>
      <c r="AB20" s="73"/>
      <c r="AC20" s="73"/>
      <c r="AD20" s="73"/>
      <c r="AE20" s="73"/>
      <c r="AF20" s="73"/>
      <c r="AG20" s="144"/>
      <c r="AH20" s="145"/>
      <c r="AI20" s="145"/>
      <c r="AJ20" s="145"/>
      <c r="AK20" s="145"/>
      <c r="AL20" s="145"/>
      <c r="AM20" s="164"/>
      <c r="AN20" s="165"/>
      <c r="AO20" s="165"/>
      <c r="AP20" s="165"/>
      <c r="AQ20" s="166"/>
      <c r="AR20" s="145"/>
      <c r="AS20" s="145"/>
      <c r="AT20" s="145"/>
      <c r="AU20" s="145"/>
      <c r="AV20" s="145"/>
      <c r="AW20" s="146"/>
      <c r="AX20" s="146"/>
      <c r="AY20" s="146"/>
      <c r="AZ20" s="146"/>
      <c r="BA20" s="146"/>
      <c r="BB20" s="146"/>
      <c r="BC20" s="167"/>
      <c r="BD20" s="168"/>
      <c r="BE20" s="168"/>
      <c r="BF20" s="168"/>
      <c r="BG20" s="169"/>
      <c r="BH20" s="146"/>
      <c r="BI20" s="146"/>
      <c r="BJ20" s="146"/>
      <c r="BK20" s="146"/>
      <c r="BL20" s="146"/>
      <c r="BN20" s="73"/>
      <c r="BO20" s="73"/>
      <c r="BP20" s="73"/>
      <c r="BQ20" s="73"/>
      <c r="BR20" s="73"/>
      <c r="BS20" s="74"/>
      <c r="BT20" s="75"/>
      <c r="BU20" s="75"/>
      <c r="BV20" s="75"/>
      <c r="BW20" s="76"/>
      <c r="BX20" s="73"/>
      <c r="BY20" s="73"/>
      <c r="BZ20" s="73"/>
      <c r="CA20" s="73"/>
      <c r="CB20" s="73"/>
    </row>
    <row r="21" spans="1:80" x14ac:dyDescent="0.15">
      <c r="A21" s="72" t="s">
        <v>188</v>
      </c>
      <c r="B21" s="270">
        <f>B19*100/B13</f>
        <v>32.606777621816725</v>
      </c>
      <c r="C21" s="270">
        <f t="shared" ref="C21:F21" si="52">C19*100/C13</f>
        <v>37.584098903725966</v>
      </c>
      <c r="D21" s="270">
        <f t="shared" si="52"/>
        <v>27.548770144189991</v>
      </c>
      <c r="E21" s="270">
        <f t="shared" si="52"/>
        <v>22.484076433121018</v>
      </c>
      <c r="F21" s="270">
        <f t="shared" si="52"/>
        <v>23.227383863080686</v>
      </c>
      <c r="G21" s="73"/>
      <c r="H21" s="73"/>
      <c r="I21" s="73"/>
      <c r="J21" s="73"/>
      <c r="K21" s="73"/>
      <c r="L21" s="73"/>
      <c r="M21" s="73"/>
      <c r="N21" s="73"/>
      <c r="O21" s="73"/>
      <c r="P21" s="73"/>
      <c r="R21" s="73"/>
      <c r="S21" s="73"/>
      <c r="T21" s="73"/>
      <c r="U21" s="73"/>
      <c r="V21" s="73"/>
      <c r="W21" s="74"/>
      <c r="X21" s="75"/>
      <c r="Y21" s="75"/>
      <c r="Z21" s="75"/>
      <c r="AA21" s="76"/>
      <c r="AB21" s="73"/>
      <c r="AC21" s="73"/>
      <c r="AD21" s="73"/>
      <c r="AE21" s="73"/>
      <c r="AF21" s="73"/>
      <c r="AG21" s="144"/>
      <c r="AH21" s="145"/>
      <c r="AI21" s="145"/>
      <c r="AJ21" s="145"/>
      <c r="AK21" s="145"/>
      <c r="AL21" s="145"/>
      <c r="AM21" s="164"/>
      <c r="AN21" s="165"/>
      <c r="AO21" s="165"/>
      <c r="AP21" s="165"/>
      <c r="AQ21" s="166"/>
      <c r="AR21" s="145"/>
      <c r="AS21" s="145"/>
      <c r="AT21" s="145"/>
      <c r="AU21" s="145"/>
      <c r="AV21" s="145"/>
      <c r="AW21" s="146"/>
      <c r="AX21" s="146"/>
      <c r="AY21" s="146"/>
      <c r="AZ21" s="146"/>
      <c r="BA21" s="146"/>
      <c r="BB21" s="146"/>
      <c r="BC21" s="167"/>
      <c r="BD21" s="168"/>
      <c r="BE21" s="168"/>
      <c r="BF21" s="168"/>
      <c r="BG21" s="169"/>
      <c r="BH21" s="146"/>
      <c r="BI21" s="146"/>
      <c r="BJ21" s="146"/>
      <c r="BK21" s="146"/>
      <c r="BL21" s="146"/>
      <c r="BN21" s="73"/>
      <c r="BO21" s="73"/>
      <c r="BP21" s="73"/>
      <c r="BQ21" s="73"/>
      <c r="BR21" s="73"/>
      <c r="BS21" s="74"/>
      <c r="BT21" s="75"/>
      <c r="BU21" s="75"/>
      <c r="BV21" s="75"/>
      <c r="BW21" s="76"/>
      <c r="BX21" s="73"/>
      <c r="BY21" s="73"/>
      <c r="BZ21" s="73"/>
      <c r="CA21" s="73"/>
      <c r="CB21" s="73"/>
    </row>
    <row r="22" spans="1:80" x14ac:dyDescent="0.15">
      <c r="B22" s="73"/>
      <c r="C22" s="73"/>
      <c r="D22" s="73"/>
      <c r="E22" s="73"/>
      <c r="F22" s="73"/>
      <c r="G22" s="74"/>
      <c r="H22" s="75"/>
      <c r="I22" s="75"/>
      <c r="J22" s="75"/>
      <c r="K22" s="76"/>
      <c r="L22" s="73"/>
      <c r="M22" s="73"/>
      <c r="N22" s="73"/>
      <c r="O22" s="73"/>
      <c r="P22" s="73"/>
      <c r="R22" s="73"/>
      <c r="S22" s="73"/>
      <c r="T22" s="73"/>
      <c r="U22" s="73"/>
      <c r="V22" s="73"/>
      <c r="W22" s="74"/>
      <c r="X22" s="75"/>
      <c r="Y22" s="75"/>
      <c r="Z22" s="75"/>
      <c r="AA22" s="76"/>
      <c r="AB22" s="73"/>
      <c r="AC22" s="73"/>
      <c r="AD22" s="73"/>
      <c r="AE22" s="73"/>
      <c r="AF22" s="73"/>
      <c r="AG22" s="144"/>
      <c r="AH22" s="145"/>
      <c r="AI22" s="145"/>
      <c r="AJ22" s="145"/>
      <c r="AK22" s="145"/>
      <c r="AL22" s="145"/>
      <c r="AM22" s="164"/>
      <c r="AN22" s="165"/>
      <c r="AO22" s="165"/>
      <c r="AP22" s="165"/>
      <c r="AQ22" s="166"/>
      <c r="AR22" s="145"/>
      <c r="AS22" s="145"/>
      <c r="AT22" s="145"/>
      <c r="AU22" s="145"/>
      <c r="AV22" s="145"/>
      <c r="AW22" s="146"/>
      <c r="AX22" s="146"/>
      <c r="AY22" s="146"/>
      <c r="AZ22" s="146"/>
      <c r="BA22" s="146"/>
      <c r="BB22" s="146"/>
      <c r="BC22" s="167"/>
      <c r="BD22" s="168"/>
      <c r="BE22" s="168"/>
      <c r="BF22" s="168"/>
      <c r="BG22" s="169"/>
      <c r="BH22" s="146"/>
      <c r="BI22" s="146"/>
      <c r="BJ22" s="146"/>
      <c r="BK22" s="146"/>
      <c r="BL22" s="146"/>
      <c r="BN22" s="73"/>
      <c r="BO22" s="73"/>
      <c r="BP22" s="73"/>
      <c r="BQ22" s="73"/>
      <c r="BR22" s="73"/>
      <c r="BS22" s="74"/>
      <c r="BT22" s="75"/>
      <c r="BU22" s="75"/>
      <c r="BV22" s="75"/>
      <c r="BW22" s="76"/>
      <c r="BX22" s="73"/>
      <c r="BY22" s="73"/>
      <c r="BZ22" s="73"/>
      <c r="CA22" s="73"/>
      <c r="CB22" s="73"/>
    </row>
    <row r="23" spans="1:80" x14ac:dyDescent="0.15">
      <c r="A23" s="156" t="s">
        <v>578</v>
      </c>
      <c r="B23" s="73"/>
      <c r="C23" s="73"/>
      <c r="D23" s="73"/>
      <c r="E23" s="73"/>
      <c r="F23" s="73"/>
      <c r="G23" s="74"/>
      <c r="H23" s="75"/>
      <c r="I23" s="75"/>
      <c r="J23" s="75"/>
      <c r="K23" s="76"/>
      <c r="L23" s="73"/>
      <c r="M23" s="73"/>
      <c r="N23" s="73"/>
      <c r="O23" s="73"/>
      <c r="P23" s="73"/>
      <c r="Q23" s="156" t="s">
        <v>578</v>
      </c>
      <c r="R23" s="73"/>
      <c r="S23" s="73"/>
      <c r="T23" s="73"/>
      <c r="U23" s="73"/>
      <c r="V23" s="73"/>
      <c r="W23" s="74"/>
      <c r="X23" s="75"/>
      <c r="Y23" s="75"/>
      <c r="Z23" s="75"/>
      <c r="AA23" s="76"/>
      <c r="AB23" s="73"/>
      <c r="AC23" s="73"/>
      <c r="AD23" s="73"/>
      <c r="AE23" s="73"/>
      <c r="AF23" s="73"/>
      <c r="AG23" s="157" t="s">
        <v>195</v>
      </c>
      <c r="AH23" s="145"/>
      <c r="AI23" s="145"/>
      <c r="AJ23" s="145"/>
      <c r="AK23" s="145"/>
      <c r="AL23" s="145"/>
      <c r="AM23" s="164"/>
      <c r="AN23" s="165"/>
      <c r="AO23" s="165"/>
      <c r="AP23" s="165"/>
      <c r="AQ23" s="166"/>
      <c r="AR23" s="145"/>
      <c r="AS23" s="145"/>
      <c r="AT23" s="145"/>
      <c r="AU23" s="145"/>
      <c r="AV23" s="145"/>
      <c r="AW23" s="161" t="s">
        <v>195</v>
      </c>
      <c r="AX23" s="146"/>
      <c r="AY23" s="146"/>
      <c r="AZ23" s="146"/>
      <c r="BA23" s="146"/>
      <c r="BB23" s="146"/>
      <c r="BC23" s="167"/>
      <c r="BD23" s="168"/>
      <c r="BE23" s="168"/>
      <c r="BF23" s="168"/>
      <c r="BG23" s="169"/>
      <c r="BH23" s="146"/>
      <c r="BI23" s="146"/>
      <c r="BJ23" s="146"/>
      <c r="BK23" s="146"/>
      <c r="BL23" s="146"/>
      <c r="BM23" s="156" t="s">
        <v>713</v>
      </c>
      <c r="BN23" s="73"/>
      <c r="BO23" s="73"/>
      <c r="BP23" s="73"/>
      <c r="BQ23" s="73"/>
      <c r="BR23" s="73"/>
      <c r="BS23" s="74"/>
      <c r="BT23" s="75"/>
      <c r="BU23" s="75"/>
      <c r="BV23" s="75"/>
      <c r="BW23" s="76"/>
      <c r="BX23" s="73"/>
      <c r="BY23" s="73"/>
      <c r="BZ23" s="73"/>
      <c r="CA23" s="73"/>
      <c r="CB23" s="73"/>
    </row>
    <row r="24" spans="1:80" x14ac:dyDescent="0.15">
      <c r="A24" s="72" t="s">
        <v>1</v>
      </c>
      <c r="B24" s="73">
        <f t="shared" ref="B24" si="53">R24+AH24+AX24+BN24</f>
        <v>49870</v>
      </c>
      <c r="C24" s="73">
        <f t="shared" ref="C24" si="54">S24+AI24+AY24+BO24</f>
        <v>29281</v>
      </c>
      <c r="D24" s="73">
        <f t="shared" ref="D24" si="55">T24+AJ24+AZ24+BP24</f>
        <v>11790</v>
      </c>
      <c r="E24" s="73">
        <f t="shared" ref="E24" si="56">U24+AK24+BA24+BQ24</f>
        <v>4710</v>
      </c>
      <c r="F24" s="73">
        <f t="shared" ref="F24" si="57">V24+AL24+BB24+BR24</f>
        <v>4090</v>
      </c>
      <c r="G24" s="73">
        <f t="shared" ref="G24" si="58">W24+AM24+BC24+BS24</f>
        <v>23556</v>
      </c>
      <c r="H24" s="73">
        <f t="shared" ref="H24" si="59">X24+AN24+BD24+BT24</f>
        <v>13553</v>
      </c>
      <c r="I24" s="73">
        <f t="shared" ref="I24" si="60">Y24+AO24+BE24+BU24</f>
        <v>5714</v>
      </c>
      <c r="J24" s="73">
        <f t="shared" ref="J24" si="61">Z24+AP24+BF24+BV24</f>
        <v>2320</v>
      </c>
      <c r="K24" s="73">
        <f t="shared" ref="K24" si="62">AA24+AQ24+BG24+BW24</f>
        <v>1969</v>
      </c>
      <c r="L24" s="73">
        <f t="shared" ref="L24" si="63">AB24+AR24+BH24+BX24</f>
        <v>26315</v>
      </c>
      <c r="M24" s="73">
        <f t="shared" ref="M24" si="64">AC24+AS24+BI24+BY24</f>
        <v>15727</v>
      </c>
      <c r="N24" s="73">
        <f t="shared" ref="N24" si="65">AD24+AT24+BJ24+BZ24</f>
        <v>6075</v>
      </c>
      <c r="O24" s="73">
        <v>140</v>
      </c>
      <c r="P24" s="73">
        <v>648</v>
      </c>
      <c r="Q24" s="72" t="s">
        <v>1</v>
      </c>
      <c r="R24" s="73">
        <v>7948</v>
      </c>
      <c r="S24" s="73">
        <v>4204</v>
      </c>
      <c r="T24" s="73">
        <v>2193</v>
      </c>
      <c r="U24" s="73">
        <v>255</v>
      </c>
      <c r="V24" s="73">
        <v>1296</v>
      </c>
      <c r="W24" s="74">
        <v>3957</v>
      </c>
      <c r="X24" s="75">
        <v>2005</v>
      </c>
      <c r="Y24" s="75">
        <v>1189</v>
      </c>
      <c r="Z24" s="75">
        <v>115</v>
      </c>
      <c r="AA24" s="76">
        <v>648</v>
      </c>
      <c r="AB24" s="73">
        <v>3991</v>
      </c>
      <c r="AC24" s="73">
        <v>2199</v>
      </c>
      <c r="AD24" s="73">
        <v>1004</v>
      </c>
      <c r="AE24" s="73">
        <v>140</v>
      </c>
      <c r="AF24" s="73">
        <v>648</v>
      </c>
      <c r="AG24" s="144" t="s">
        <v>1</v>
      </c>
      <c r="AH24" s="145">
        <v>13588</v>
      </c>
      <c r="AI24" s="145">
        <v>10943</v>
      </c>
      <c r="AJ24" s="145">
        <v>1912</v>
      </c>
      <c r="AK24" s="145">
        <v>499</v>
      </c>
      <c r="AL24" s="145">
        <v>234</v>
      </c>
      <c r="AM24" s="164">
        <v>6540</v>
      </c>
      <c r="AN24" s="165">
        <v>5247</v>
      </c>
      <c r="AO24" s="165">
        <v>943</v>
      </c>
      <c r="AP24" s="165">
        <v>241</v>
      </c>
      <c r="AQ24" s="166">
        <v>109</v>
      </c>
      <c r="AR24" s="145">
        <v>7048</v>
      </c>
      <c r="AS24" s="145">
        <v>5696</v>
      </c>
      <c r="AT24" s="145">
        <v>968</v>
      </c>
      <c r="AU24" s="145">
        <v>258</v>
      </c>
      <c r="AV24" s="145">
        <v>126</v>
      </c>
      <c r="AW24" s="146" t="s">
        <v>1</v>
      </c>
      <c r="AX24" s="146">
        <v>4286</v>
      </c>
      <c r="AY24" s="146">
        <v>2656</v>
      </c>
      <c r="AZ24" s="146">
        <v>1055</v>
      </c>
      <c r="BA24" s="146">
        <v>434</v>
      </c>
      <c r="BB24" s="146">
        <v>141</v>
      </c>
      <c r="BC24" s="167">
        <v>1988</v>
      </c>
      <c r="BD24" s="168">
        <v>1270</v>
      </c>
      <c r="BE24" s="168">
        <v>464</v>
      </c>
      <c r="BF24" s="168">
        <v>188</v>
      </c>
      <c r="BG24" s="169">
        <v>66</v>
      </c>
      <c r="BH24" s="146">
        <v>2298</v>
      </c>
      <c r="BI24" s="146">
        <v>1386</v>
      </c>
      <c r="BJ24" s="146">
        <v>591</v>
      </c>
      <c r="BK24" s="146">
        <v>246</v>
      </c>
      <c r="BL24" s="146">
        <v>75</v>
      </c>
      <c r="BM24" s="72" t="s">
        <v>1</v>
      </c>
      <c r="BN24" s="73">
        <v>24048</v>
      </c>
      <c r="BO24" s="73">
        <v>11478</v>
      </c>
      <c r="BP24" s="73">
        <v>6630</v>
      </c>
      <c r="BQ24" s="73">
        <v>3522</v>
      </c>
      <c r="BR24" s="73">
        <v>2419</v>
      </c>
      <c r="BS24" s="74">
        <v>11071</v>
      </c>
      <c r="BT24" s="75">
        <v>5031</v>
      </c>
      <c r="BU24" s="75">
        <v>3118</v>
      </c>
      <c r="BV24" s="75">
        <v>1776</v>
      </c>
      <c r="BW24" s="76">
        <v>1146</v>
      </c>
      <c r="BX24" s="73">
        <v>12978</v>
      </c>
      <c r="BY24" s="73">
        <v>6446</v>
      </c>
      <c r="BZ24" s="73">
        <v>3512</v>
      </c>
      <c r="CA24" s="73">
        <v>1746</v>
      </c>
      <c r="CB24" s="73">
        <v>1273</v>
      </c>
    </row>
    <row r="25" spans="1:80" x14ac:dyDescent="0.15">
      <c r="A25" s="72" t="s">
        <v>195</v>
      </c>
      <c r="B25" s="73">
        <f t="shared" ref="B25:B28" si="66">R25+AH25+AX25+BN25</f>
        <v>12143</v>
      </c>
      <c r="C25" s="73">
        <f t="shared" ref="C25:C28" si="67">S25+AI25+AY25+BO25</f>
        <v>7812</v>
      </c>
      <c r="D25" s="73">
        <f t="shared" ref="D25:D28" si="68">T25+AJ25+AZ25+BP25</f>
        <v>2794</v>
      </c>
      <c r="E25" s="73">
        <f t="shared" ref="E25:E28" si="69">U25+AK25+BA25+BQ25</f>
        <v>527</v>
      </c>
      <c r="F25" s="73">
        <f t="shared" ref="F25:F28" si="70">V25+AL25+BB25+BR25</f>
        <v>1008</v>
      </c>
      <c r="G25" s="73">
        <f t="shared" ref="G25:G28" si="71">W25+AM25+BC25+BS25</f>
        <v>5817</v>
      </c>
      <c r="H25" s="73">
        <f t="shared" ref="H25:H28" si="72">X25+AN25+BD25+BT25</f>
        <v>3702</v>
      </c>
      <c r="I25" s="73">
        <f t="shared" ref="I25:I28" si="73">Y25+AO25+BE25+BU25</f>
        <v>1391</v>
      </c>
      <c r="J25" s="73">
        <f t="shared" ref="J25:J28" si="74">Z25+AP25+BF25+BV25</f>
        <v>275</v>
      </c>
      <c r="K25" s="73">
        <f t="shared" ref="K25:K28" si="75">AA25+AQ25+BG25+BW25</f>
        <v>449</v>
      </c>
      <c r="L25" s="73">
        <f t="shared" ref="L25:L28" si="76">AB25+AR25+BH25+BX25</f>
        <v>6324</v>
      </c>
      <c r="M25" s="73">
        <f t="shared" ref="M25:M28" si="77">AC25+AS25+BI25+BY25</f>
        <v>4109</v>
      </c>
      <c r="N25" s="73">
        <f t="shared" ref="N25:N28" si="78">AD25+AT25+BJ25+BZ25</f>
        <v>1403</v>
      </c>
      <c r="O25" s="73">
        <v>13</v>
      </c>
      <c r="P25" s="73">
        <v>203</v>
      </c>
      <c r="Q25" s="72" t="s">
        <v>195</v>
      </c>
      <c r="R25" s="73">
        <v>2509</v>
      </c>
      <c r="S25" s="73">
        <v>1524</v>
      </c>
      <c r="T25" s="73">
        <v>594</v>
      </c>
      <c r="U25" s="73">
        <v>20</v>
      </c>
      <c r="V25" s="73">
        <v>370</v>
      </c>
      <c r="W25" s="74">
        <v>1226</v>
      </c>
      <c r="X25" s="75">
        <v>745</v>
      </c>
      <c r="Y25" s="75">
        <v>306</v>
      </c>
      <c r="Z25" s="75">
        <v>7</v>
      </c>
      <c r="AA25" s="76">
        <v>168</v>
      </c>
      <c r="AB25" s="73">
        <v>1282</v>
      </c>
      <c r="AC25" s="73">
        <v>778</v>
      </c>
      <c r="AD25" s="73">
        <v>289</v>
      </c>
      <c r="AE25" s="73">
        <v>13</v>
      </c>
      <c r="AF25" s="73">
        <v>203</v>
      </c>
      <c r="AG25" s="144" t="s">
        <v>195</v>
      </c>
      <c r="AH25" s="145">
        <v>3978</v>
      </c>
      <c r="AI25" s="145">
        <v>3459</v>
      </c>
      <c r="AJ25" s="145">
        <v>400</v>
      </c>
      <c r="AK25" s="145">
        <v>93</v>
      </c>
      <c r="AL25" s="145">
        <v>26</v>
      </c>
      <c r="AM25" s="164">
        <v>1819</v>
      </c>
      <c r="AN25" s="165">
        <v>1567</v>
      </c>
      <c r="AO25" s="165">
        <v>194</v>
      </c>
      <c r="AP25" s="165">
        <v>41</v>
      </c>
      <c r="AQ25" s="166">
        <v>17</v>
      </c>
      <c r="AR25" s="145">
        <v>2159</v>
      </c>
      <c r="AS25" s="145">
        <v>1892</v>
      </c>
      <c r="AT25" s="145">
        <v>206</v>
      </c>
      <c r="AU25" s="145">
        <v>52</v>
      </c>
      <c r="AV25" s="145">
        <v>9</v>
      </c>
      <c r="AW25" s="146" t="s">
        <v>195</v>
      </c>
      <c r="AX25" s="146">
        <v>747</v>
      </c>
      <c r="AY25" s="146">
        <v>426</v>
      </c>
      <c r="AZ25" s="146">
        <v>220</v>
      </c>
      <c r="BA25" s="146">
        <v>83</v>
      </c>
      <c r="BB25" s="146">
        <v>18</v>
      </c>
      <c r="BC25" s="167">
        <v>379</v>
      </c>
      <c r="BD25" s="168">
        <v>222</v>
      </c>
      <c r="BE25" s="168">
        <v>101</v>
      </c>
      <c r="BF25" s="168">
        <v>46</v>
      </c>
      <c r="BG25" s="169">
        <v>9</v>
      </c>
      <c r="BH25" s="146">
        <v>368</v>
      </c>
      <c r="BI25" s="146">
        <v>204</v>
      </c>
      <c r="BJ25" s="146">
        <v>118</v>
      </c>
      <c r="BK25" s="146">
        <v>37</v>
      </c>
      <c r="BL25" s="146">
        <v>9</v>
      </c>
      <c r="BM25" s="72" t="s">
        <v>195</v>
      </c>
      <c r="BN25" s="73">
        <v>4909</v>
      </c>
      <c r="BO25" s="73">
        <v>2403</v>
      </c>
      <c r="BP25" s="73">
        <v>1580</v>
      </c>
      <c r="BQ25" s="73">
        <v>331</v>
      </c>
      <c r="BR25" s="73">
        <v>594</v>
      </c>
      <c r="BS25" s="74">
        <v>2393</v>
      </c>
      <c r="BT25" s="75">
        <v>1168</v>
      </c>
      <c r="BU25" s="75">
        <v>790</v>
      </c>
      <c r="BV25" s="75">
        <v>181</v>
      </c>
      <c r="BW25" s="76">
        <v>255</v>
      </c>
      <c r="BX25" s="73">
        <v>2515</v>
      </c>
      <c r="BY25" s="73">
        <v>1235</v>
      </c>
      <c r="BZ25" s="73">
        <v>790</v>
      </c>
      <c r="CA25" s="73">
        <v>150</v>
      </c>
      <c r="CB25" s="73">
        <v>340</v>
      </c>
    </row>
    <row r="26" spans="1:80" x14ac:dyDescent="0.15">
      <c r="B26" s="45" t="s">
        <v>1</v>
      </c>
      <c r="C26" s="45" t="s">
        <v>4</v>
      </c>
      <c r="D26" s="45" t="s">
        <v>504</v>
      </c>
      <c r="E26" s="45" t="s">
        <v>6</v>
      </c>
      <c r="F26" s="45" t="s">
        <v>505</v>
      </c>
      <c r="G26" s="73"/>
      <c r="H26" s="73"/>
      <c r="I26" s="73"/>
      <c r="J26" s="73"/>
      <c r="K26" s="73"/>
      <c r="L26" s="73"/>
      <c r="M26" s="73"/>
      <c r="N26" s="73"/>
      <c r="O26" s="73"/>
      <c r="P26" s="73"/>
      <c r="R26" s="73"/>
      <c r="S26" s="73"/>
      <c r="T26" s="73"/>
      <c r="U26" s="73"/>
      <c r="V26" s="73"/>
      <c r="W26" s="74"/>
      <c r="X26" s="75"/>
      <c r="Y26" s="75"/>
      <c r="Z26" s="75"/>
      <c r="AA26" s="76"/>
      <c r="AB26" s="73"/>
      <c r="AC26" s="73"/>
      <c r="AD26" s="73"/>
      <c r="AE26" s="73"/>
      <c r="AF26" s="73"/>
      <c r="AG26" s="144"/>
      <c r="AH26" s="145"/>
      <c r="AI26" s="145"/>
      <c r="AJ26" s="145"/>
      <c r="AK26" s="145"/>
      <c r="AL26" s="145"/>
      <c r="AM26" s="164"/>
      <c r="AN26" s="165"/>
      <c r="AO26" s="165"/>
      <c r="AP26" s="165"/>
      <c r="AQ26" s="166"/>
      <c r="AR26" s="145"/>
      <c r="AS26" s="145"/>
      <c r="AT26" s="145"/>
      <c r="AU26" s="145"/>
      <c r="AV26" s="145"/>
      <c r="AW26" s="146"/>
      <c r="AX26" s="146"/>
      <c r="AY26" s="146"/>
      <c r="AZ26" s="146"/>
      <c r="BA26" s="146"/>
      <c r="BB26" s="146"/>
      <c r="BC26" s="167"/>
      <c r="BD26" s="168"/>
      <c r="BE26" s="168"/>
      <c r="BF26" s="168"/>
      <c r="BG26" s="169"/>
      <c r="BH26" s="146"/>
      <c r="BI26" s="146"/>
      <c r="BJ26" s="146"/>
      <c r="BK26" s="146"/>
      <c r="BL26" s="146"/>
      <c r="BN26" s="73"/>
      <c r="BO26" s="73"/>
      <c r="BP26" s="73"/>
      <c r="BQ26" s="73"/>
      <c r="BR26" s="73"/>
      <c r="BS26" s="74"/>
      <c r="BT26" s="75"/>
      <c r="BU26" s="75"/>
      <c r="BV26" s="75"/>
      <c r="BW26" s="76"/>
      <c r="BX26" s="73"/>
      <c r="BY26" s="73"/>
      <c r="BZ26" s="73"/>
      <c r="CA26" s="73"/>
      <c r="CB26" s="73"/>
    </row>
    <row r="27" spans="1:80" x14ac:dyDescent="0.15">
      <c r="A27" s="72" t="s">
        <v>195</v>
      </c>
      <c r="B27" s="270">
        <f>B25*100/B24</f>
        <v>24.349308201323442</v>
      </c>
      <c r="C27" s="270">
        <f t="shared" ref="C27:F27" si="79">C25*100/C24</f>
        <v>26.679416686588574</v>
      </c>
      <c r="D27" s="270">
        <f t="shared" si="79"/>
        <v>23.6980491942324</v>
      </c>
      <c r="E27" s="270">
        <f t="shared" si="79"/>
        <v>11.18895966029724</v>
      </c>
      <c r="F27" s="270">
        <f t="shared" si="79"/>
        <v>24.645476772616139</v>
      </c>
      <c r="G27" s="73"/>
      <c r="H27" s="73"/>
      <c r="I27" s="73"/>
      <c r="J27" s="73"/>
      <c r="K27" s="73"/>
      <c r="L27" s="73"/>
      <c r="M27" s="73"/>
      <c r="N27" s="73"/>
      <c r="O27" s="73"/>
      <c r="P27" s="73"/>
      <c r="R27" s="73"/>
      <c r="S27" s="73"/>
      <c r="T27" s="73"/>
      <c r="U27" s="73"/>
      <c r="V27" s="73"/>
      <c r="W27" s="74"/>
      <c r="X27" s="75"/>
      <c r="Y27" s="75"/>
      <c r="Z27" s="75"/>
      <c r="AA27" s="76"/>
      <c r="AB27" s="73"/>
      <c r="AC27" s="73"/>
      <c r="AD27" s="73"/>
      <c r="AE27" s="73"/>
      <c r="AF27" s="73"/>
      <c r="AG27" s="144"/>
      <c r="AH27" s="145"/>
      <c r="AI27" s="145"/>
      <c r="AJ27" s="145"/>
      <c r="AK27" s="145"/>
      <c r="AL27" s="145"/>
      <c r="AM27" s="164"/>
      <c r="AN27" s="165"/>
      <c r="AO27" s="165"/>
      <c r="AP27" s="165"/>
      <c r="AQ27" s="166"/>
      <c r="AR27" s="145"/>
      <c r="AS27" s="145"/>
      <c r="AT27" s="145"/>
      <c r="AU27" s="145"/>
      <c r="AV27" s="145"/>
      <c r="AW27" s="146"/>
      <c r="AX27" s="146"/>
      <c r="AY27" s="146"/>
      <c r="AZ27" s="146"/>
      <c r="BA27" s="146"/>
      <c r="BB27" s="146"/>
      <c r="BC27" s="167"/>
      <c r="BD27" s="168"/>
      <c r="BE27" s="168"/>
      <c r="BF27" s="168"/>
      <c r="BG27" s="169"/>
      <c r="BH27" s="146"/>
      <c r="BI27" s="146"/>
      <c r="BJ27" s="146"/>
      <c r="BK27" s="146"/>
      <c r="BL27" s="146"/>
      <c r="BN27" s="73"/>
      <c r="BO27" s="73"/>
      <c r="BP27" s="73"/>
      <c r="BQ27" s="73"/>
      <c r="BR27" s="73"/>
      <c r="BS27" s="74"/>
      <c r="BT27" s="75"/>
      <c r="BU27" s="75"/>
      <c r="BV27" s="75"/>
      <c r="BW27" s="76"/>
      <c r="BX27" s="73"/>
      <c r="BY27" s="73"/>
      <c r="BZ27" s="73"/>
      <c r="CA27" s="73"/>
      <c r="CB27" s="73"/>
    </row>
    <row r="28" spans="1:80" x14ac:dyDescent="0.15">
      <c r="A28" s="72" t="s">
        <v>196</v>
      </c>
      <c r="B28" s="73">
        <f t="shared" si="66"/>
        <v>37728</v>
      </c>
      <c r="C28" s="73">
        <f t="shared" si="67"/>
        <v>21467</v>
      </c>
      <c r="D28" s="73">
        <f t="shared" si="68"/>
        <v>8997</v>
      </c>
      <c r="E28" s="73">
        <f t="shared" si="69"/>
        <v>4182</v>
      </c>
      <c r="F28" s="73">
        <f t="shared" si="70"/>
        <v>3083</v>
      </c>
      <c r="G28" s="73">
        <f t="shared" si="71"/>
        <v>17738</v>
      </c>
      <c r="H28" s="73">
        <f t="shared" si="72"/>
        <v>9851</v>
      </c>
      <c r="I28" s="73">
        <f t="shared" si="73"/>
        <v>4324</v>
      </c>
      <c r="J28" s="73">
        <f t="shared" si="74"/>
        <v>2044</v>
      </c>
      <c r="K28" s="73">
        <f t="shared" si="75"/>
        <v>1519</v>
      </c>
      <c r="L28" s="73">
        <f t="shared" si="76"/>
        <v>19991</v>
      </c>
      <c r="M28" s="73">
        <f t="shared" si="77"/>
        <v>11617</v>
      </c>
      <c r="N28" s="73">
        <f t="shared" si="78"/>
        <v>4674</v>
      </c>
      <c r="O28" s="73">
        <v>127</v>
      </c>
      <c r="P28" s="73">
        <v>446</v>
      </c>
      <c r="Q28" s="72" t="s">
        <v>196</v>
      </c>
      <c r="R28" s="73">
        <v>5439</v>
      </c>
      <c r="S28" s="73">
        <v>2680</v>
      </c>
      <c r="T28" s="73">
        <v>1599</v>
      </c>
      <c r="U28" s="73">
        <v>235</v>
      </c>
      <c r="V28" s="73">
        <v>926</v>
      </c>
      <c r="W28" s="74">
        <v>2731</v>
      </c>
      <c r="X28" s="75">
        <v>1260</v>
      </c>
      <c r="Y28" s="75">
        <v>883</v>
      </c>
      <c r="Z28" s="75">
        <v>107</v>
      </c>
      <c r="AA28" s="76">
        <v>480</v>
      </c>
      <c r="AB28" s="73">
        <v>2709</v>
      </c>
      <c r="AC28" s="73">
        <v>1420</v>
      </c>
      <c r="AD28" s="73">
        <v>716</v>
      </c>
      <c r="AE28" s="73">
        <v>127</v>
      </c>
      <c r="AF28" s="73">
        <v>446</v>
      </c>
      <c r="AG28" s="144" t="s">
        <v>196</v>
      </c>
      <c r="AH28" s="145">
        <v>9610</v>
      </c>
      <c r="AI28" s="145">
        <v>7484</v>
      </c>
      <c r="AJ28" s="145">
        <v>1512</v>
      </c>
      <c r="AK28" s="145">
        <v>406</v>
      </c>
      <c r="AL28" s="145">
        <v>209</v>
      </c>
      <c r="AM28" s="164">
        <v>4721</v>
      </c>
      <c r="AN28" s="165">
        <v>3680</v>
      </c>
      <c r="AO28" s="165">
        <v>750</v>
      </c>
      <c r="AP28" s="165">
        <v>200</v>
      </c>
      <c r="AQ28" s="166">
        <v>91</v>
      </c>
      <c r="AR28" s="145">
        <v>4890</v>
      </c>
      <c r="AS28" s="145">
        <v>3804</v>
      </c>
      <c r="AT28" s="145">
        <v>762</v>
      </c>
      <c r="AU28" s="145">
        <v>207</v>
      </c>
      <c r="AV28" s="145">
        <v>117</v>
      </c>
      <c r="AW28" s="146" t="s">
        <v>196</v>
      </c>
      <c r="AX28" s="146">
        <v>3539</v>
      </c>
      <c r="AY28" s="146">
        <v>2229</v>
      </c>
      <c r="AZ28" s="146">
        <v>836</v>
      </c>
      <c r="BA28" s="146">
        <v>351</v>
      </c>
      <c r="BB28" s="146">
        <v>123</v>
      </c>
      <c r="BC28" s="167">
        <v>1609</v>
      </c>
      <c r="BD28" s="168">
        <v>1048</v>
      </c>
      <c r="BE28" s="168">
        <v>363</v>
      </c>
      <c r="BF28" s="168">
        <v>142</v>
      </c>
      <c r="BG28" s="169">
        <v>57</v>
      </c>
      <c r="BH28" s="146">
        <v>1930</v>
      </c>
      <c r="BI28" s="146">
        <v>1182</v>
      </c>
      <c r="BJ28" s="146">
        <v>473</v>
      </c>
      <c r="BK28" s="146">
        <v>209</v>
      </c>
      <c r="BL28" s="146">
        <v>66</v>
      </c>
      <c r="BM28" s="72" t="s">
        <v>196</v>
      </c>
      <c r="BN28" s="73">
        <v>19140</v>
      </c>
      <c r="BO28" s="73">
        <v>9074</v>
      </c>
      <c r="BP28" s="73">
        <v>5050</v>
      </c>
      <c r="BQ28" s="73">
        <v>3190</v>
      </c>
      <c r="BR28" s="73">
        <v>1825</v>
      </c>
      <c r="BS28" s="74">
        <v>8677</v>
      </c>
      <c r="BT28" s="75">
        <v>3863</v>
      </c>
      <c r="BU28" s="75">
        <v>2328</v>
      </c>
      <c r="BV28" s="75">
        <v>1595</v>
      </c>
      <c r="BW28" s="76">
        <v>891</v>
      </c>
      <c r="BX28" s="73">
        <v>10462</v>
      </c>
      <c r="BY28" s="73">
        <v>5211</v>
      </c>
      <c r="BZ28" s="73">
        <v>2723</v>
      </c>
      <c r="CA28" s="73">
        <v>1595</v>
      </c>
      <c r="CB28" s="73">
        <v>934</v>
      </c>
    </row>
    <row r="29" spans="1:80" x14ac:dyDescent="0.15">
      <c r="B29" s="73"/>
      <c r="C29" s="73"/>
      <c r="D29" s="73"/>
      <c r="E29" s="73"/>
      <c r="F29" s="73"/>
      <c r="G29" s="74"/>
      <c r="H29" s="75"/>
      <c r="I29" s="75"/>
      <c r="J29" s="75"/>
      <c r="K29" s="76"/>
      <c r="L29" s="73"/>
      <c r="M29" s="73"/>
      <c r="N29" s="73"/>
      <c r="O29" s="73"/>
      <c r="P29" s="73"/>
      <c r="R29" s="73"/>
      <c r="S29" s="73"/>
      <c r="T29" s="73"/>
      <c r="U29" s="73"/>
      <c r="V29" s="73"/>
      <c r="W29" s="74"/>
      <c r="X29" s="75"/>
      <c r="Y29" s="75"/>
      <c r="Z29" s="75"/>
      <c r="AA29" s="76"/>
      <c r="AB29" s="73"/>
      <c r="AC29" s="73"/>
      <c r="AD29" s="73"/>
      <c r="AE29" s="73"/>
      <c r="AF29" s="73"/>
      <c r="AG29" s="144"/>
      <c r="AH29" s="145"/>
      <c r="AI29" s="145"/>
      <c r="AJ29" s="145"/>
      <c r="AK29" s="145"/>
      <c r="AL29" s="145"/>
      <c r="AM29" s="164"/>
      <c r="AN29" s="165"/>
      <c r="AO29" s="165"/>
      <c r="AP29" s="165"/>
      <c r="AQ29" s="166"/>
      <c r="AR29" s="145"/>
      <c r="AS29" s="145"/>
      <c r="AT29" s="145"/>
      <c r="AU29" s="145"/>
      <c r="AV29" s="145"/>
      <c r="AW29" s="146"/>
      <c r="AX29" s="146"/>
      <c r="AY29" s="146"/>
      <c r="AZ29" s="146"/>
      <c r="BA29" s="146"/>
      <c r="BB29" s="146"/>
      <c r="BC29" s="167"/>
      <c r="BD29" s="168"/>
      <c r="BE29" s="168"/>
      <c r="BF29" s="168"/>
      <c r="BG29" s="169"/>
      <c r="BH29" s="146"/>
      <c r="BI29" s="146"/>
      <c r="BJ29" s="146"/>
      <c r="BK29" s="146"/>
      <c r="BL29" s="146"/>
      <c r="BN29" s="73"/>
      <c r="BO29" s="73"/>
      <c r="BP29" s="73"/>
      <c r="BQ29" s="73"/>
      <c r="BR29" s="73"/>
      <c r="BS29" s="74"/>
      <c r="BT29" s="75"/>
      <c r="BU29" s="75"/>
      <c r="BV29" s="75"/>
      <c r="BW29" s="76"/>
      <c r="BX29" s="73"/>
      <c r="BY29" s="73"/>
      <c r="BZ29" s="73"/>
      <c r="CA29" s="73"/>
      <c r="CB29" s="73"/>
    </row>
    <row r="30" spans="1:80" x14ac:dyDescent="0.15">
      <c r="A30" s="156" t="s">
        <v>579</v>
      </c>
      <c r="B30" s="73"/>
      <c r="C30" s="73"/>
      <c r="D30" s="73"/>
      <c r="E30" s="73"/>
      <c r="F30" s="73"/>
      <c r="G30" s="74"/>
      <c r="H30" s="75"/>
      <c r="I30" s="75"/>
      <c r="J30" s="75"/>
      <c r="K30" s="76"/>
      <c r="L30" s="73"/>
      <c r="M30" s="73"/>
      <c r="N30" s="73"/>
      <c r="O30" s="73"/>
      <c r="P30" s="73"/>
      <c r="Q30" s="156" t="s">
        <v>579</v>
      </c>
      <c r="R30" s="73"/>
      <c r="S30" s="73"/>
      <c r="T30" s="73"/>
      <c r="U30" s="73"/>
      <c r="V30" s="73"/>
      <c r="W30" s="74"/>
      <c r="X30" s="75"/>
      <c r="Y30" s="75"/>
      <c r="Z30" s="75"/>
      <c r="AA30" s="76"/>
      <c r="AB30" s="73"/>
      <c r="AC30" s="73"/>
      <c r="AD30" s="73"/>
      <c r="AE30" s="73"/>
      <c r="AF30" s="73"/>
      <c r="AG30" s="157" t="s">
        <v>710</v>
      </c>
      <c r="AH30" s="145"/>
      <c r="AI30" s="145"/>
      <c r="AJ30" s="145"/>
      <c r="AK30" s="145"/>
      <c r="AL30" s="145"/>
      <c r="AM30" s="164"/>
      <c r="AN30" s="165"/>
      <c r="AO30" s="165"/>
      <c r="AP30" s="165"/>
      <c r="AQ30" s="166"/>
      <c r="AR30" s="145"/>
      <c r="AS30" s="145"/>
      <c r="AT30" s="145"/>
      <c r="AU30" s="145"/>
      <c r="AV30" s="145"/>
      <c r="AW30" s="161" t="s">
        <v>197</v>
      </c>
      <c r="AX30" s="146"/>
      <c r="AY30" s="146"/>
      <c r="AZ30" s="146"/>
      <c r="BA30" s="146"/>
      <c r="BB30" s="146"/>
      <c r="BC30" s="167"/>
      <c r="BD30" s="168"/>
      <c r="BE30" s="168"/>
      <c r="BF30" s="168"/>
      <c r="BG30" s="169"/>
      <c r="BH30" s="146"/>
      <c r="BI30" s="146"/>
      <c r="BJ30" s="146"/>
      <c r="BK30" s="146"/>
      <c r="BL30" s="146"/>
      <c r="BM30" s="156" t="s">
        <v>714</v>
      </c>
      <c r="BN30" s="73"/>
      <c r="BO30" s="73"/>
      <c r="BP30" s="73"/>
      <c r="BQ30" s="73"/>
      <c r="BR30" s="73"/>
      <c r="BS30" s="74"/>
      <c r="BT30" s="75"/>
      <c r="BU30" s="75"/>
      <c r="BV30" s="75"/>
      <c r="BW30" s="76"/>
      <c r="BX30" s="73"/>
      <c r="BY30" s="73"/>
      <c r="BZ30" s="73"/>
      <c r="CA30" s="73"/>
      <c r="CB30" s="73"/>
    </row>
    <row r="31" spans="1:80" x14ac:dyDescent="0.15">
      <c r="A31" s="72" t="s">
        <v>1</v>
      </c>
      <c r="B31" s="73">
        <f t="shared" ref="B31" si="80">R31+AH31+AX31+BN31</f>
        <v>49870</v>
      </c>
      <c r="C31" s="73">
        <f t="shared" ref="C31" si="81">S31+AI31+AY31+BO31</f>
        <v>29281</v>
      </c>
      <c r="D31" s="73">
        <f t="shared" ref="D31" si="82">T31+AJ31+AZ31+BP31</f>
        <v>11790</v>
      </c>
      <c r="E31" s="73">
        <f t="shared" ref="E31" si="83">U31+AK31+BA31+BQ31</f>
        <v>4710</v>
      </c>
      <c r="F31" s="73">
        <f t="shared" ref="F31" si="84">V31+AL31+BB31+BR31</f>
        <v>4090</v>
      </c>
      <c r="G31" s="73">
        <f t="shared" ref="G31" si="85">W31+AM31+BC31+BS31</f>
        <v>23556</v>
      </c>
      <c r="H31" s="73">
        <f t="shared" ref="H31" si="86">X31+AN31+BD31+BT31</f>
        <v>13553</v>
      </c>
      <c r="I31" s="73">
        <f t="shared" ref="I31" si="87">Y31+AO31+BE31+BU31</f>
        <v>5714</v>
      </c>
      <c r="J31" s="73">
        <f t="shared" ref="J31" si="88">Z31+AP31+BF31+BV31</f>
        <v>2320</v>
      </c>
      <c r="K31" s="73">
        <f t="shared" ref="K31" si="89">AA31+AQ31+BG31+BW31</f>
        <v>1969</v>
      </c>
      <c r="L31" s="73">
        <f t="shared" ref="L31" si="90">AB31+AR31+BH31+BX31</f>
        <v>26315</v>
      </c>
      <c r="M31" s="73">
        <f t="shared" ref="M31" si="91">AC31+AS31+BI31+BY31</f>
        <v>15727</v>
      </c>
      <c r="N31" s="73">
        <f t="shared" ref="N31" si="92">AD31+AT31+BJ31+BZ31</f>
        <v>6075</v>
      </c>
      <c r="O31" s="73">
        <v>140</v>
      </c>
      <c r="P31" s="73">
        <v>648</v>
      </c>
      <c r="Q31" s="72" t="s">
        <v>1</v>
      </c>
      <c r="R31" s="73">
        <v>7948</v>
      </c>
      <c r="S31" s="73">
        <v>4204</v>
      </c>
      <c r="T31" s="73">
        <v>2193</v>
      </c>
      <c r="U31" s="73">
        <v>255</v>
      </c>
      <c r="V31" s="73">
        <v>1296</v>
      </c>
      <c r="W31" s="74">
        <v>3957</v>
      </c>
      <c r="X31" s="75">
        <v>2005</v>
      </c>
      <c r="Y31" s="75">
        <v>1189</v>
      </c>
      <c r="Z31" s="75">
        <v>115</v>
      </c>
      <c r="AA31" s="76">
        <v>648</v>
      </c>
      <c r="AB31" s="73">
        <v>3991</v>
      </c>
      <c r="AC31" s="73">
        <v>2199</v>
      </c>
      <c r="AD31" s="73">
        <v>1004</v>
      </c>
      <c r="AE31" s="73">
        <v>140</v>
      </c>
      <c r="AF31" s="73">
        <v>648</v>
      </c>
      <c r="AG31" s="144" t="s">
        <v>1</v>
      </c>
      <c r="AH31" s="145">
        <v>13588</v>
      </c>
      <c r="AI31" s="145">
        <v>10943</v>
      </c>
      <c r="AJ31" s="145">
        <v>1912</v>
      </c>
      <c r="AK31" s="145">
        <v>499</v>
      </c>
      <c r="AL31" s="145">
        <v>234</v>
      </c>
      <c r="AM31" s="164">
        <v>6540</v>
      </c>
      <c r="AN31" s="165">
        <v>5247</v>
      </c>
      <c r="AO31" s="165">
        <v>943</v>
      </c>
      <c r="AP31" s="165">
        <v>241</v>
      </c>
      <c r="AQ31" s="166">
        <v>109</v>
      </c>
      <c r="AR31" s="145">
        <v>7048</v>
      </c>
      <c r="AS31" s="145">
        <v>5696</v>
      </c>
      <c r="AT31" s="145">
        <v>968</v>
      </c>
      <c r="AU31" s="145">
        <v>258</v>
      </c>
      <c r="AV31" s="145">
        <v>126</v>
      </c>
      <c r="AW31" s="146" t="s">
        <v>1</v>
      </c>
      <c r="AX31" s="146">
        <v>4286</v>
      </c>
      <c r="AY31" s="146">
        <v>2656</v>
      </c>
      <c r="AZ31" s="146">
        <v>1055</v>
      </c>
      <c r="BA31" s="146">
        <v>434</v>
      </c>
      <c r="BB31" s="146">
        <v>141</v>
      </c>
      <c r="BC31" s="167">
        <v>1988</v>
      </c>
      <c r="BD31" s="168">
        <v>1270</v>
      </c>
      <c r="BE31" s="168">
        <v>464</v>
      </c>
      <c r="BF31" s="168">
        <v>188</v>
      </c>
      <c r="BG31" s="169">
        <v>66</v>
      </c>
      <c r="BH31" s="146">
        <v>2298</v>
      </c>
      <c r="BI31" s="146">
        <v>1386</v>
      </c>
      <c r="BJ31" s="146">
        <v>591</v>
      </c>
      <c r="BK31" s="146">
        <v>246</v>
      </c>
      <c r="BL31" s="146">
        <v>75</v>
      </c>
      <c r="BM31" s="72" t="s">
        <v>1</v>
      </c>
      <c r="BN31" s="73">
        <v>24048</v>
      </c>
      <c r="BO31" s="73">
        <v>11478</v>
      </c>
      <c r="BP31" s="73">
        <v>6630</v>
      </c>
      <c r="BQ31" s="73">
        <v>3522</v>
      </c>
      <c r="BR31" s="73">
        <v>2419</v>
      </c>
      <c r="BS31" s="74">
        <v>11071</v>
      </c>
      <c r="BT31" s="75">
        <v>5031</v>
      </c>
      <c r="BU31" s="75">
        <v>3118</v>
      </c>
      <c r="BV31" s="75">
        <v>1776</v>
      </c>
      <c r="BW31" s="76">
        <v>1146</v>
      </c>
      <c r="BX31" s="73">
        <v>12978</v>
      </c>
      <c r="BY31" s="73">
        <v>6446</v>
      </c>
      <c r="BZ31" s="73">
        <v>3512</v>
      </c>
      <c r="CA31" s="73">
        <v>1746</v>
      </c>
      <c r="CB31" s="73">
        <v>1273</v>
      </c>
    </row>
    <row r="32" spans="1:80" x14ac:dyDescent="0.15">
      <c r="A32" s="72" t="s">
        <v>197</v>
      </c>
      <c r="B32" s="73">
        <f t="shared" ref="B32:B35" si="93">R32+AH32+AX32+BN32</f>
        <v>5516</v>
      </c>
      <c r="C32" s="73">
        <f t="shared" ref="C32:C35" si="94">S32+AI32+AY32+BO32</f>
        <v>3148</v>
      </c>
      <c r="D32" s="73">
        <f t="shared" ref="D32:D35" si="95">T32+AJ32+AZ32+BP32</f>
        <v>1294</v>
      </c>
      <c r="E32" s="73">
        <f t="shared" ref="E32:E35" si="96">U32+AK32+BA32+BQ32</f>
        <v>681</v>
      </c>
      <c r="F32" s="73">
        <f t="shared" ref="F32:F35" si="97">V32+AL32+BB32+BR32</f>
        <v>392</v>
      </c>
      <c r="G32" s="73">
        <f t="shared" ref="G32:G35" si="98">W32+AM32+BC32+BS32</f>
        <v>2800</v>
      </c>
      <c r="H32" s="73">
        <f t="shared" ref="H32:H35" si="99">X32+AN32+BD32+BT32</f>
        <v>1477</v>
      </c>
      <c r="I32" s="73">
        <f t="shared" ref="I32:I35" si="100">Y32+AO32+BE32+BU32</f>
        <v>687</v>
      </c>
      <c r="J32" s="73">
        <f t="shared" ref="J32:J35" si="101">Z32+AP32+BF32+BV32</f>
        <v>380</v>
      </c>
      <c r="K32" s="73">
        <f t="shared" ref="K32:K35" si="102">AA32+AQ32+BG32+BW32</f>
        <v>254</v>
      </c>
      <c r="L32" s="73">
        <f t="shared" ref="L32:L35" si="103">AB32+AR32+BH32+BX32</f>
        <v>2716</v>
      </c>
      <c r="M32" s="73">
        <f t="shared" ref="M32:M35" si="104">AC32+AS32+BI32+BY32</f>
        <v>1671</v>
      </c>
      <c r="N32" s="73">
        <f t="shared" ref="N32:N35" si="105">AD32+AT32+BJ32+BZ32</f>
        <v>604</v>
      </c>
      <c r="O32" s="73">
        <v>22</v>
      </c>
      <c r="P32" s="73">
        <v>93</v>
      </c>
      <c r="Q32" s="72" t="s">
        <v>197</v>
      </c>
      <c r="R32" s="73">
        <v>1560</v>
      </c>
      <c r="S32" s="73">
        <v>778</v>
      </c>
      <c r="T32" s="73">
        <v>537</v>
      </c>
      <c r="U32" s="73">
        <v>36</v>
      </c>
      <c r="V32" s="73">
        <v>208</v>
      </c>
      <c r="W32" s="74">
        <v>830</v>
      </c>
      <c r="X32" s="75">
        <v>382</v>
      </c>
      <c r="Y32" s="75">
        <v>317</v>
      </c>
      <c r="Z32" s="75">
        <v>15</v>
      </c>
      <c r="AA32" s="76">
        <v>116</v>
      </c>
      <c r="AB32" s="73">
        <v>730</v>
      </c>
      <c r="AC32" s="73">
        <v>396</v>
      </c>
      <c r="AD32" s="73">
        <v>219</v>
      </c>
      <c r="AE32" s="73">
        <v>22</v>
      </c>
      <c r="AF32" s="73">
        <v>93</v>
      </c>
      <c r="AG32" s="144" t="s">
        <v>197</v>
      </c>
      <c r="AH32" s="145">
        <v>1992</v>
      </c>
      <c r="AI32" s="145">
        <v>1625</v>
      </c>
      <c r="AJ32" s="145">
        <v>232</v>
      </c>
      <c r="AK32" s="145">
        <v>121</v>
      </c>
      <c r="AL32" s="145">
        <v>14</v>
      </c>
      <c r="AM32" s="164">
        <v>887</v>
      </c>
      <c r="AN32" s="165">
        <v>702</v>
      </c>
      <c r="AO32" s="165">
        <v>122</v>
      </c>
      <c r="AP32" s="165">
        <v>52</v>
      </c>
      <c r="AQ32" s="166">
        <v>11</v>
      </c>
      <c r="AR32" s="145">
        <v>1104</v>
      </c>
      <c r="AS32" s="145">
        <v>923</v>
      </c>
      <c r="AT32" s="145">
        <v>109</v>
      </c>
      <c r="AU32" s="145">
        <v>69</v>
      </c>
      <c r="AV32" s="145">
        <v>3</v>
      </c>
      <c r="AW32" s="146" t="s">
        <v>197</v>
      </c>
      <c r="AX32" s="146">
        <v>168</v>
      </c>
      <c r="AY32" s="146">
        <v>139</v>
      </c>
      <c r="AZ32" s="146">
        <v>17</v>
      </c>
      <c r="BA32" s="146">
        <v>12</v>
      </c>
      <c r="BB32" s="146">
        <v>0</v>
      </c>
      <c r="BC32" s="167">
        <v>100</v>
      </c>
      <c r="BD32" s="168">
        <v>79</v>
      </c>
      <c r="BE32" s="168">
        <v>8</v>
      </c>
      <c r="BF32" s="168">
        <v>12</v>
      </c>
      <c r="BG32" s="169">
        <v>0</v>
      </c>
      <c r="BH32" s="146">
        <v>69</v>
      </c>
      <c r="BI32" s="146">
        <v>60</v>
      </c>
      <c r="BJ32" s="146">
        <v>8</v>
      </c>
      <c r="BK32" s="146">
        <v>0</v>
      </c>
      <c r="BL32" s="146">
        <v>0</v>
      </c>
      <c r="BM32" s="72" t="s">
        <v>197</v>
      </c>
      <c r="BN32" s="73">
        <v>1796</v>
      </c>
      <c r="BO32" s="73">
        <v>606</v>
      </c>
      <c r="BP32" s="73">
        <v>508</v>
      </c>
      <c r="BQ32" s="73">
        <v>512</v>
      </c>
      <c r="BR32" s="73">
        <v>170</v>
      </c>
      <c r="BS32" s="74">
        <v>983</v>
      </c>
      <c r="BT32" s="75">
        <v>314</v>
      </c>
      <c r="BU32" s="75">
        <v>240</v>
      </c>
      <c r="BV32" s="75">
        <v>301</v>
      </c>
      <c r="BW32" s="76">
        <v>127</v>
      </c>
      <c r="BX32" s="73">
        <v>813</v>
      </c>
      <c r="BY32" s="73">
        <v>292</v>
      </c>
      <c r="BZ32" s="73">
        <v>268</v>
      </c>
      <c r="CA32" s="73">
        <v>211</v>
      </c>
      <c r="CB32" s="73">
        <v>42</v>
      </c>
    </row>
    <row r="33" spans="1:80" x14ac:dyDescent="0.15">
      <c r="B33" s="45" t="s">
        <v>1</v>
      </c>
      <c r="C33" s="45" t="s">
        <v>4</v>
      </c>
      <c r="D33" s="45" t="s">
        <v>504</v>
      </c>
      <c r="E33" s="45" t="s">
        <v>6</v>
      </c>
      <c r="F33" s="45" t="s">
        <v>505</v>
      </c>
      <c r="G33" s="73"/>
      <c r="H33" s="73"/>
      <c r="I33" s="73"/>
      <c r="J33" s="73"/>
      <c r="K33" s="73"/>
      <c r="L33" s="73"/>
      <c r="M33" s="73"/>
      <c r="N33" s="73"/>
      <c r="O33" s="73"/>
      <c r="P33" s="73"/>
      <c r="R33" s="73"/>
      <c r="S33" s="73"/>
      <c r="T33" s="73"/>
      <c r="U33" s="73"/>
      <c r="V33" s="73"/>
      <c r="W33" s="74"/>
      <c r="X33" s="75"/>
      <c r="Y33" s="75"/>
      <c r="Z33" s="75"/>
      <c r="AA33" s="76"/>
      <c r="AB33" s="73"/>
      <c r="AC33" s="73"/>
      <c r="AD33" s="73"/>
      <c r="AE33" s="73"/>
      <c r="AF33" s="73"/>
      <c r="AG33" s="144"/>
      <c r="AH33" s="145"/>
      <c r="AI33" s="145"/>
      <c r="AJ33" s="145"/>
      <c r="AK33" s="145"/>
      <c r="AL33" s="145"/>
      <c r="AM33" s="164"/>
      <c r="AN33" s="165"/>
      <c r="AO33" s="165"/>
      <c r="AP33" s="165"/>
      <c r="AQ33" s="166"/>
      <c r="AR33" s="145"/>
      <c r="AS33" s="145"/>
      <c r="AT33" s="145"/>
      <c r="AU33" s="145"/>
      <c r="AV33" s="145"/>
      <c r="AW33" s="146"/>
      <c r="AX33" s="146"/>
      <c r="AY33" s="146"/>
      <c r="AZ33" s="146"/>
      <c r="BA33" s="146"/>
      <c r="BB33" s="146"/>
      <c r="BC33" s="167"/>
      <c r="BD33" s="168"/>
      <c r="BE33" s="168"/>
      <c r="BF33" s="168"/>
      <c r="BG33" s="169"/>
      <c r="BH33" s="146"/>
      <c r="BI33" s="146"/>
      <c r="BJ33" s="146"/>
      <c r="BK33" s="146"/>
      <c r="BL33" s="146"/>
      <c r="BN33" s="73"/>
      <c r="BO33" s="73"/>
      <c r="BP33" s="73"/>
      <c r="BQ33" s="73"/>
      <c r="BR33" s="73"/>
      <c r="BS33" s="74"/>
      <c r="BT33" s="75"/>
      <c r="BU33" s="75"/>
      <c r="BV33" s="75"/>
      <c r="BW33" s="76"/>
      <c r="BX33" s="73"/>
      <c r="BY33" s="73"/>
      <c r="BZ33" s="73"/>
      <c r="CA33" s="73"/>
      <c r="CB33" s="73"/>
    </row>
    <row r="34" spans="1:80" x14ac:dyDescent="0.15">
      <c r="A34" s="72" t="s">
        <v>197</v>
      </c>
      <c r="B34" s="270">
        <f>B32*100/B31</f>
        <v>11.060757970723882</v>
      </c>
      <c r="C34" s="270">
        <f t="shared" ref="C34:F34" si="106">C32*100/C31</f>
        <v>10.750998941292989</v>
      </c>
      <c r="D34" s="270">
        <f t="shared" si="106"/>
        <v>10.975402883799831</v>
      </c>
      <c r="E34" s="270">
        <f t="shared" si="106"/>
        <v>14.45859872611465</v>
      </c>
      <c r="F34" s="270">
        <f t="shared" si="106"/>
        <v>9.5843520782396094</v>
      </c>
      <c r="G34" s="73"/>
      <c r="H34" s="73"/>
      <c r="I34" s="73"/>
      <c r="J34" s="73"/>
      <c r="K34" s="73"/>
      <c r="L34" s="73"/>
      <c r="M34" s="73"/>
      <c r="N34" s="73"/>
      <c r="O34" s="73"/>
      <c r="P34" s="73"/>
      <c r="R34" s="73"/>
      <c r="S34" s="73"/>
      <c r="T34" s="73"/>
      <c r="U34" s="73"/>
      <c r="V34" s="73"/>
      <c r="W34" s="74"/>
      <c r="X34" s="75"/>
      <c r="Y34" s="75"/>
      <c r="Z34" s="75"/>
      <c r="AA34" s="76"/>
      <c r="AB34" s="73"/>
      <c r="AC34" s="73"/>
      <c r="AD34" s="73"/>
      <c r="AE34" s="73"/>
      <c r="AF34" s="73"/>
      <c r="AG34" s="144"/>
      <c r="AH34" s="145"/>
      <c r="AI34" s="145"/>
      <c r="AJ34" s="145"/>
      <c r="AK34" s="145"/>
      <c r="AL34" s="145"/>
      <c r="AM34" s="164"/>
      <c r="AN34" s="165"/>
      <c r="AO34" s="165"/>
      <c r="AP34" s="165"/>
      <c r="AQ34" s="166"/>
      <c r="AR34" s="145"/>
      <c r="AS34" s="145"/>
      <c r="AT34" s="145"/>
      <c r="AU34" s="145"/>
      <c r="AV34" s="145"/>
      <c r="AW34" s="146"/>
      <c r="AX34" s="146"/>
      <c r="AY34" s="146"/>
      <c r="AZ34" s="146"/>
      <c r="BA34" s="146"/>
      <c r="BB34" s="146"/>
      <c r="BC34" s="167"/>
      <c r="BD34" s="168"/>
      <c r="BE34" s="168"/>
      <c r="BF34" s="168"/>
      <c r="BG34" s="169"/>
      <c r="BH34" s="146"/>
      <c r="BI34" s="146"/>
      <c r="BJ34" s="146"/>
      <c r="BK34" s="146"/>
      <c r="BL34" s="146"/>
      <c r="BN34" s="73"/>
      <c r="BO34" s="73"/>
      <c r="BP34" s="73"/>
      <c r="BQ34" s="73"/>
      <c r="BR34" s="73"/>
      <c r="BS34" s="74"/>
      <c r="BT34" s="75"/>
      <c r="BU34" s="75"/>
      <c r="BV34" s="75"/>
      <c r="BW34" s="76"/>
      <c r="BX34" s="73"/>
      <c r="BY34" s="73"/>
      <c r="BZ34" s="73"/>
      <c r="CA34" s="73"/>
      <c r="CB34" s="73"/>
    </row>
    <row r="35" spans="1:80" x14ac:dyDescent="0.15">
      <c r="A35" s="72" t="s">
        <v>198</v>
      </c>
      <c r="B35" s="73">
        <f t="shared" si="93"/>
        <v>44355</v>
      </c>
      <c r="C35" s="73">
        <f t="shared" si="94"/>
        <v>26130</v>
      </c>
      <c r="D35" s="73">
        <f t="shared" si="95"/>
        <v>10498</v>
      </c>
      <c r="E35" s="73">
        <f t="shared" si="96"/>
        <v>4029</v>
      </c>
      <c r="F35" s="73">
        <f t="shared" si="97"/>
        <v>3699</v>
      </c>
      <c r="G35" s="73">
        <f t="shared" si="98"/>
        <v>20755</v>
      </c>
      <c r="H35" s="73">
        <f t="shared" si="99"/>
        <v>12076</v>
      </c>
      <c r="I35" s="73">
        <f t="shared" si="100"/>
        <v>5027</v>
      </c>
      <c r="J35" s="73">
        <f t="shared" si="101"/>
        <v>1939</v>
      </c>
      <c r="K35" s="73">
        <f t="shared" si="102"/>
        <v>1714</v>
      </c>
      <c r="L35" s="73">
        <f t="shared" si="103"/>
        <v>23599</v>
      </c>
      <c r="M35" s="73">
        <f t="shared" si="104"/>
        <v>14053</v>
      </c>
      <c r="N35" s="73">
        <f t="shared" si="105"/>
        <v>5471</v>
      </c>
      <c r="O35" s="73">
        <v>118</v>
      </c>
      <c r="P35" s="73">
        <v>555</v>
      </c>
      <c r="Q35" s="72" t="s">
        <v>198</v>
      </c>
      <c r="R35" s="73">
        <v>6388</v>
      </c>
      <c r="S35" s="73">
        <v>3425</v>
      </c>
      <c r="T35" s="73">
        <v>1657</v>
      </c>
      <c r="U35" s="73">
        <v>219</v>
      </c>
      <c r="V35" s="73">
        <v>1088</v>
      </c>
      <c r="W35" s="74">
        <v>3127</v>
      </c>
      <c r="X35" s="75">
        <v>1623</v>
      </c>
      <c r="Y35" s="75">
        <v>872</v>
      </c>
      <c r="Z35" s="75">
        <v>100</v>
      </c>
      <c r="AA35" s="76">
        <v>532</v>
      </c>
      <c r="AB35" s="73">
        <v>3261</v>
      </c>
      <c r="AC35" s="73">
        <v>1802</v>
      </c>
      <c r="AD35" s="73">
        <v>785</v>
      </c>
      <c r="AE35" s="73">
        <v>118</v>
      </c>
      <c r="AF35" s="73">
        <v>555</v>
      </c>
      <c r="AG35" s="144" t="s">
        <v>198</v>
      </c>
      <c r="AH35" s="145">
        <v>11596</v>
      </c>
      <c r="AI35" s="145">
        <v>9317</v>
      </c>
      <c r="AJ35" s="145">
        <v>1680</v>
      </c>
      <c r="AK35" s="145">
        <v>379</v>
      </c>
      <c r="AL35" s="145">
        <v>220</v>
      </c>
      <c r="AM35" s="164">
        <v>5652</v>
      </c>
      <c r="AN35" s="165">
        <v>4545</v>
      </c>
      <c r="AO35" s="165">
        <v>821</v>
      </c>
      <c r="AP35" s="165">
        <v>189</v>
      </c>
      <c r="AQ35" s="166">
        <v>97</v>
      </c>
      <c r="AR35" s="145">
        <v>5944</v>
      </c>
      <c r="AS35" s="145">
        <v>4772</v>
      </c>
      <c r="AT35" s="145">
        <v>859</v>
      </c>
      <c r="AU35" s="145">
        <v>189</v>
      </c>
      <c r="AV35" s="145">
        <v>123</v>
      </c>
      <c r="AW35" s="146" t="s">
        <v>198</v>
      </c>
      <c r="AX35" s="146">
        <v>4118</v>
      </c>
      <c r="AY35" s="146">
        <v>2517</v>
      </c>
      <c r="AZ35" s="146">
        <v>1039</v>
      </c>
      <c r="BA35" s="146">
        <v>421</v>
      </c>
      <c r="BB35" s="146">
        <v>141</v>
      </c>
      <c r="BC35" s="167">
        <v>1888</v>
      </c>
      <c r="BD35" s="168">
        <v>1191</v>
      </c>
      <c r="BE35" s="168">
        <v>456</v>
      </c>
      <c r="BF35" s="168">
        <v>175</v>
      </c>
      <c r="BG35" s="169">
        <v>66</v>
      </c>
      <c r="BH35" s="146">
        <v>2229</v>
      </c>
      <c r="BI35" s="146">
        <v>1325</v>
      </c>
      <c r="BJ35" s="146">
        <v>583</v>
      </c>
      <c r="BK35" s="146">
        <v>246</v>
      </c>
      <c r="BL35" s="146">
        <v>75</v>
      </c>
      <c r="BM35" s="72" t="s">
        <v>198</v>
      </c>
      <c r="BN35" s="73">
        <v>22253</v>
      </c>
      <c r="BO35" s="73">
        <v>10871</v>
      </c>
      <c r="BP35" s="73">
        <v>6122</v>
      </c>
      <c r="BQ35" s="73">
        <v>3010</v>
      </c>
      <c r="BR35" s="73">
        <v>2250</v>
      </c>
      <c r="BS35" s="74">
        <v>10088</v>
      </c>
      <c r="BT35" s="75">
        <v>4717</v>
      </c>
      <c r="BU35" s="75">
        <v>2878</v>
      </c>
      <c r="BV35" s="75">
        <v>1475</v>
      </c>
      <c r="BW35" s="76">
        <v>1019</v>
      </c>
      <c r="BX35" s="73">
        <v>12165</v>
      </c>
      <c r="BY35" s="73">
        <v>6154</v>
      </c>
      <c r="BZ35" s="73">
        <v>3244</v>
      </c>
      <c r="CA35" s="73">
        <v>1535</v>
      </c>
      <c r="CB35" s="73">
        <v>1231</v>
      </c>
    </row>
    <row r="36" spans="1:80" x14ac:dyDescent="0.15">
      <c r="B36" s="73"/>
      <c r="C36" s="73"/>
      <c r="D36" s="73"/>
      <c r="E36" s="73"/>
      <c r="F36" s="73"/>
      <c r="G36" s="74"/>
      <c r="H36" s="75"/>
      <c r="I36" s="75"/>
      <c r="J36" s="75"/>
      <c r="K36" s="76"/>
      <c r="L36" s="73"/>
      <c r="M36" s="73"/>
      <c r="N36" s="73"/>
      <c r="O36" s="73"/>
      <c r="P36" s="73"/>
      <c r="R36" s="73"/>
      <c r="S36" s="73"/>
      <c r="T36" s="73"/>
      <c r="U36" s="73"/>
      <c r="V36" s="73"/>
      <c r="W36" s="74"/>
      <c r="X36" s="75"/>
      <c r="Y36" s="75"/>
      <c r="Z36" s="75"/>
      <c r="AA36" s="76"/>
      <c r="AB36" s="73"/>
      <c r="AC36" s="73"/>
      <c r="AD36" s="73"/>
      <c r="AE36" s="73"/>
      <c r="AF36" s="73"/>
      <c r="AG36" s="144"/>
      <c r="AH36" s="145"/>
      <c r="AI36" s="145"/>
      <c r="AJ36" s="145"/>
      <c r="AK36" s="145"/>
      <c r="AL36" s="145"/>
      <c r="AM36" s="164"/>
      <c r="AN36" s="165"/>
      <c r="AO36" s="165"/>
      <c r="AP36" s="165"/>
      <c r="AQ36" s="166"/>
      <c r="AR36" s="145"/>
      <c r="AS36" s="145"/>
      <c r="AT36" s="145"/>
      <c r="AU36" s="145"/>
      <c r="AV36" s="145"/>
      <c r="AW36" s="146"/>
      <c r="AX36" s="146"/>
      <c r="AY36" s="146"/>
      <c r="AZ36" s="146"/>
      <c r="BA36" s="146"/>
      <c r="BB36" s="146"/>
      <c r="BC36" s="167"/>
      <c r="BD36" s="168"/>
      <c r="BE36" s="168"/>
      <c r="BF36" s="168"/>
      <c r="BG36" s="169"/>
      <c r="BH36" s="146"/>
      <c r="BI36" s="146"/>
      <c r="BJ36" s="146"/>
      <c r="BK36" s="146"/>
      <c r="BL36" s="146"/>
      <c r="BN36" s="73"/>
      <c r="BO36" s="73"/>
      <c r="BP36" s="73"/>
      <c r="BQ36" s="73"/>
      <c r="BR36" s="73"/>
      <c r="BS36" s="74"/>
      <c r="BT36" s="75"/>
      <c r="BU36" s="75"/>
      <c r="BV36" s="75"/>
      <c r="BW36" s="76"/>
      <c r="BX36" s="73"/>
      <c r="BY36" s="73"/>
      <c r="BZ36" s="73"/>
      <c r="CA36" s="73"/>
      <c r="CB36" s="73"/>
    </row>
    <row r="37" spans="1:80" x14ac:dyDescent="0.15">
      <c r="A37" s="156" t="s">
        <v>199</v>
      </c>
      <c r="B37" s="73"/>
      <c r="C37" s="73"/>
      <c r="D37" s="73"/>
      <c r="E37" s="73"/>
      <c r="F37" s="73"/>
      <c r="G37" s="74"/>
      <c r="H37" s="75"/>
      <c r="I37" s="75"/>
      <c r="J37" s="75"/>
      <c r="K37" s="76"/>
      <c r="L37" s="73"/>
      <c r="M37" s="73"/>
      <c r="N37" s="73"/>
      <c r="O37" s="73"/>
      <c r="P37" s="73"/>
      <c r="Q37" s="156" t="s">
        <v>199</v>
      </c>
      <c r="R37" s="73"/>
      <c r="S37" s="73"/>
      <c r="T37" s="73"/>
      <c r="U37" s="73"/>
      <c r="V37" s="73"/>
      <c r="W37" s="74"/>
      <c r="X37" s="75"/>
      <c r="Y37" s="75"/>
      <c r="Z37" s="75"/>
      <c r="AA37" s="76"/>
      <c r="AB37" s="73"/>
      <c r="AC37" s="73"/>
      <c r="AD37" s="73"/>
      <c r="AE37" s="73"/>
      <c r="AF37" s="73"/>
      <c r="AG37" s="157" t="s">
        <v>711</v>
      </c>
      <c r="AH37" s="145"/>
      <c r="AI37" s="145"/>
      <c r="AJ37" s="145"/>
      <c r="AK37" s="145"/>
      <c r="AL37" s="145"/>
      <c r="AM37" s="164"/>
      <c r="AN37" s="165"/>
      <c r="AO37" s="165"/>
      <c r="AP37" s="165"/>
      <c r="AQ37" s="166"/>
      <c r="AR37" s="145"/>
      <c r="AS37" s="145"/>
      <c r="AT37" s="145"/>
      <c r="AU37" s="145"/>
      <c r="AV37" s="145"/>
      <c r="AW37" s="161" t="s">
        <v>717</v>
      </c>
      <c r="AX37" s="146"/>
      <c r="AY37" s="146"/>
      <c r="AZ37" s="146"/>
      <c r="BA37" s="146"/>
      <c r="BB37" s="146"/>
      <c r="BC37" s="167"/>
      <c r="BD37" s="168"/>
      <c r="BE37" s="168"/>
      <c r="BF37" s="168"/>
      <c r="BG37" s="169"/>
      <c r="BH37" s="146"/>
      <c r="BI37" s="146"/>
      <c r="BJ37" s="146"/>
      <c r="BK37" s="146"/>
      <c r="BL37" s="146"/>
      <c r="BM37" s="156" t="s">
        <v>199</v>
      </c>
      <c r="BN37" s="73"/>
      <c r="BO37" s="73"/>
      <c r="BP37" s="73"/>
      <c r="BQ37" s="73"/>
      <c r="BR37" s="73"/>
      <c r="BS37" s="74"/>
      <c r="BT37" s="75"/>
      <c r="BU37" s="75"/>
      <c r="BV37" s="75"/>
      <c r="BW37" s="76"/>
      <c r="BX37" s="73"/>
      <c r="BY37" s="73"/>
      <c r="BZ37" s="73"/>
      <c r="CA37" s="73"/>
      <c r="CB37" s="73"/>
    </row>
    <row r="38" spans="1:80" x14ac:dyDescent="0.15">
      <c r="A38" s="72" t="s">
        <v>1</v>
      </c>
      <c r="B38" s="73">
        <f t="shared" ref="B38" si="107">R38+AH38+AX38+BN38</f>
        <v>49870</v>
      </c>
      <c r="C38" s="73">
        <f t="shared" ref="C38" si="108">S38+AI38+AY38+BO38</f>
        <v>29281</v>
      </c>
      <c r="D38" s="73">
        <f t="shared" ref="D38" si="109">T38+AJ38+AZ38+BP38</f>
        <v>11790</v>
      </c>
      <c r="E38" s="73">
        <f t="shared" ref="E38" si="110">U38+AK38+BA38+BQ38</f>
        <v>4710</v>
      </c>
      <c r="F38" s="73">
        <f t="shared" ref="F38" si="111">V38+AL38+BB38+BR38</f>
        <v>4090</v>
      </c>
      <c r="G38" s="73">
        <f t="shared" ref="G38" si="112">W38+AM38+BC38+BS38</f>
        <v>23556</v>
      </c>
      <c r="H38" s="73">
        <f t="shared" ref="H38" si="113">X38+AN38+BD38+BT38</f>
        <v>13553</v>
      </c>
      <c r="I38" s="73">
        <f t="shared" ref="I38" si="114">Y38+AO38+BE38+BU38</f>
        <v>5714</v>
      </c>
      <c r="J38" s="73">
        <f t="shared" ref="J38" si="115">Z38+AP38+BF38+BV38</f>
        <v>2320</v>
      </c>
      <c r="K38" s="73">
        <f t="shared" ref="K38" si="116">AA38+AQ38+BG38+BW38</f>
        <v>1969</v>
      </c>
      <c r="L38" s="73">
        <f t="shared" ref="L38" si="117">AB38+AR38+BH38+BX38</f>
        <v>26315</v>
      </c>
      <c r="M38" s="73">
        <f t="shared" ref="M38" si="118">AC38+AS38+BI38+BY38</f>
        <v>15727</v>
      </c>
      <c r="N38" s="73">
        <f t="shared" ref="N38" si="119">AD38+AT38+BJ38+BZ38</f>
        <v>6075</v>
      </c>
      <c r="O38" s="73">
        <v>140</v>
      </c>
      <c r="P38" s="73">
        <v>648</v>
      </c>
      <c r="Q38" s="72" t="s">
        <v>1</v>
      </c>
      <c r="R38" s="73">
        <v>7948</v>
      </c>
      <c r="S38" s="73">
        <v>4204</v>
      </c>
      <c r="T38" s="73">
        <v>2193</v>
      </c>
      <c r="U38" s="73">
        <v>255</v>
      </c>
      <c r="V38" s="73">
        <v>1296</v>
      </c>
      <c r="W38" s="74">
        <v>3957</v>
      </c>
      <c r="X38" s="75">
        <v>2005</v>
      </c>
      <c r="Y38" s="75">
        <v>1189</v>
      </c>
      <c r="Z38" s="75">
        <v>115</v>
      </c>
      <c r="AA38" s="76">
        <v>648</v>
      </c>
      <c r="AB38" s="73">
        <v>3991</v>
      </c>
      <c r="AC38" s="73">
        <v>2199</v>
      </c>
      <c r="AD38" s="73">
        <v>1004</v>
      </c>
      <c r="AE38" s="73">
        <v>140</v>
      </c>
      <c r="AF38" s="73">
        <v>648</v>
      </c>
      <c r="AG38" s="144" t="s">
        <v>1</v>
      </c>
      <c r="AH38" s="145">
        <v>13588</v>
      </c>
      <c r="AI38" s="145">
        <v>10943</v>
      </c>
      <c r="AJ38" s="145">
        <v>1912</v>
      </c>
      <c r="AK38" s="145">
        <v>499</v>
      </c>
      <c r="AL38" s="145">
        <v>234</v>
      </c>
      <c r="AM38" s="164">
        <v>6540</v>
      </c>
      <c r="AN38" s="165">
        <v>5247</v>
      </c>
      <c r="AO38" s="165">
        <v>943</v>
      </c>
      <c r="AP38" s="165">
        <v>241</v>
      </c>
      <c r="AQ38" s="166">
        <v>109</v>
      </c>
      <c r="AR38" s="145">
        <v>7048</v>
      </c>
      <c r="AS38" s="145">
        <v>5696</v>
      </c>
      <c r="AT38" s="145">
        <v>968</v>
      </c>
      <c r="AU38" s="145">
        <v>258</v>
      </c>
      <c r="AV38" s="145">
        <v>126</v>
      </c>
      <c r="AW38" s="146" t="s">
        <v>1</v>
      </c>
      <c r="AX38" s="146">
        <v>4286</v>
      </c>
      <c r="AY38" s="146">
        <v>2656</v>
      </c>
      <c r="AZ38" s="146">
        <v>1055</v>
      </c>
      <c r="BA38" s="146">
        <v>434</v>
      </c>
      <c r="BB38" s="146">
        <v>141</v>
      </c>
      <c r="BC38" s="167">
        <v>1988</v>
      </c>
      <c r="BD38" s="168">
        <v>1270</v>
      </c>
      <c r="BE38" s="168">
        <v>464</v>
      </c>
      <c r="BF38" s="168">
        <v>188</v>
      </c>
      <c r="BG38" s="169">
        <v>66</v>
      </c>
      <c r="BH38" s="146">
        <v>2298</v>
      </c>
      <c r="BI38" s="146">
        <v>1386</v>
      </c>
      <c r="BJ38" s="146">
        <v>591</v>
      </c>
      <c r="BK38" s="146">
        <v>246</v>
      </c>
      <c r="BL38" s="146">
        <v>75</v>
      </c>
      <c r="BM38" s="72" t="s">
        <v>1</v>
      </c>
      <c r="BN38" s="73">
        <v>24048</v>
      </c>
      <c r="BO38" s="73">
        <v>11478</v>
      </c>
      <c r="BP38" s="73">
        <v>6630</v>
      </c>
      <c r="BQ38" s="73">
        <v>3522</v>
      </c>
      <c r="BR38" s="73">
        <v>2419</v>
      </c>
      <c r="BS38" s="74">
        <v>11071</v>
      </c>
      <c r="BT38" s="75">
        <v>5031</v>
      </c>
      <c r="BU38" s="75">
        <v>3118</v>
      </c>
      <c r="BV38" s="75">
        <v>1776</v>
      </c>
      <c r="BW38" s="76">
        <v>1146</v>
      </c>
      <c r="BX38" s="73">
        <v>12978</v>
      </c>
      <c r="BY38" s="73">
        <v>6446</v>
      </c>
      <c r="BZ38" s="73">
        <v>3512</v>
      </c>
      <c r="CA38" s="73">
        <v>1746</v>
      </c>
      <c r="CB38" s="73">
        <v>1273</v>
      </c>
    </row>
    <row r="39" spans="1:80" x14ac:dyDescent="0.15">
      <c r="A39" s="72" t="s">
        <v>200</v>
      </c>
      <c r="B39" s="73">
        <f t="shared" ref="B39:B42" si="120">R39+AH39+AX39+BN39</f>
        <v>4226</v>
      </c>
      <c r="C39" s="73">
        <f t="shared" ref="C39:C42" si="121">S39+AI39+AY39+BO39</f>
        <v>2550</v>
      </c>
      <c r="D39" s="73">
        <f t="shared" ref="D39:D42" si="122">T39+AJ39+AZ39+BP39</f>
        <v>928</v>
      </c>
      <c r="E39" s="73">
        <f t="shared" ref="E39:E42" si="123">U39+AK39+BA39+BQ39</f>
        <v>247</v>
      </c>
      <c r="F39" s="73">
        <f t="shared" ref="F39:F42" si="124">V39+AL39+BB39+BR39</f>
        <v>499</v>
      </c>
      <c r="G39" s="73">
        <f t="shared" ref="G39:G42" si="125">W39+AM39+BC39+BS39</f>
        <v>2157</v>
      </c>
      <c r="H39" s="73">
        <f t="shared" ref="H39:H42" si="126">X39+AN39+BD39+BT39</f>
        <v>1172</v>
      </c>
      <c r="I39" s="73">
        <f t="shared" ref="I39:I42" si="127">Y39+AO39+BE39+BU39</f>
        <v>616</v>
      </c>
      <c r="J39" s="73">
        <f t="shared" ref="J39:J42" si="128">Z39+AP39+BF39+BV39</f>
        <v>126</v>
      </c>
      <c r="K39" s="73">
        <f t="shared" ref="K39:K42" si="129">AA39+AQ39+BG39+BW39</f>
        <v>243</v>
      </c>
      <c r="L39" s="73">
        <f t="shared" ref="L39:L42" si="130">AB39+AR39+BH39+BX39</f>
        <v>2069</v>
      </c>
      <c r="M39" s="73">
        <f t="shared" ref="M39:M42" si="131">AC39+AS39+BI39+BY39</f>
        <v>1379</v>
      </c>
      <c r="N39" s="73">
        <f t="shared" ref="N39:N42" si="132">AD39+AT39+BJ39+BZ39</f>
        <v>313</v>
      </c>
      <c r="O39" s="73">
        <v>51</v>
      </c>
      <c r="P39" s="73">
        <v>214</v>
      </c>
      <c r="Q39" s="72" t="s">
        <v>200</v>
      </c>
      <c r="R39" s="73">
        <v>2846</v>
      </c>
      <c r="S39" s="73">
        <v>1571</v>
      </c>
      <c r="T39" s="73">
        <v>710</v>
      </c>
      <c r="U39" s="73">
        <v>107</v>
      </c>
      <c r="V39" s="73">
        <v>457</v>
      </c>
      <c r="W39" s="74">
        <v>1600</v>
      </c>
      <c r="X39" s="75">
        <v>769</v>
      </c>
      <c r="Y39" s="75">
        <v>531</v>
      </c>
      <c r="Z39" s="75">
        <v>56</v>
      </c>
      <c r="AA39" s="76">
        <v>243</v>
      </c>
      <c r="AB39" s="73">
        <v>1246</v>
      </c>
      <c r="AC39" s="73">
        <v>802</v>
      </c>
      <c r="AD39" s="73">
        <v>179</v>
      </c>
      <c r="AE39" s="73">
        <v>51</v>
      </c>
      <c r="AF39" s="73">
        <v>214</v>
      </c>
      <c r="AG39" s="144" t="s">
        <v>200</v>
      </c>
      <c r="AH39" s="145">
        <v>363</v>
      </c>
      <c r="AI39" s="145">
        <v>325</v>
      </c>
      <c r="AJ39" s="145">
        <v>21</v>
      </c>
      <c r="AK39" s="145">
        <v>17</v>
      </c>
      <c r="AL39" s="145">
        <v>0</v>
      </c>
      <c r="AM39" s="164">
        <v>156</v>
      </c>
      <c r="AN39" s="165">
        <v>150</v>
      </c>
      <c r="AO39" s="165">
        <v>0</v>
      </c>
      <c r="AP39" s="165">
        <v>7</v>
      </c>
      <c r="AQ39" s="166">
        <v>0</v>
      </c>
      <c r="AR39" s="145">
        <v>207</v>
      </c>
      <c r="AS39" s="145">
        <v>176</v>
      </c>
      <c r="AT39" s="145">
        <v>21</v>
      </c>
      <c r="AU39" s="145">
        <v>10</v>
      </c>
      <c r="AV39" s="145">
        <v>0</v>
      </c>
      <c r="AW39" s="146" t="s">
        <v>200</v>
      </c>
      <c r="AX39" s="146">
        <v>73</v>
      </c>
      <c r="AY39" s="146">
        <v>70</v>
      </c>
      <c r="AZ39" s="146">
        <v>0</v>
      </c>
      <c r="BA39" s="146">
        <v>3</v>
      </c>
      <c r="BB39" s="146">
        <v>0</v>
      </c>
      <c r="BC39" s="167">
        <v>54</v>
      </c>
      <c r="BD39" s="168">
        <v>51</v>
      </c>
      <c r="BE39" s="168">
        <v>0</v>
      </c>
      <c r="BF39" s="168">
        <v>3</v>
      </c>
      <c r="BG39" s="169">
        <v>0</v>
      </c>
      <c r="BH39" s="146">
        <v>19</v>
      </c>
      <c r="BI39" s="146">
        <v>19</v>
      </c>
      <c r="BJ39" s="146">
        <v>0</v>
      </c>
      <c r="BK39" s="146">
        <v>0</v>
      </c>
      <c r="BL39" s="146">
        <v>0</v>
      </c>
      <c r="BM39" s="72" t="s">
        <v>200</v>
      </c>
      <c r="BN39" s="73">
        <v>944</v>
      </c>
      <c r="BO39" s="73">
        <v>584</v>
      </c>
      <c r="BP39" s="73">
        <v>197</v>
      </c>
      <c r="BQ39" s="73">
        <v>120</v>
      </c>
      <c r="BR39" s="73">
        <v>42</v>
      </c>
      <c r="BS39" s="74">
        <v>347</v>
      </c>
      <c r="BT39" s="75">
        <v>202</v>
      </c>
      <c r="BU39" s="75">
        <v>85</v>
      </c>
      <c r="BV39" s="75">
        <v>60</v>
      </c>
      <c r="BW39" s="76">
        <v>0</v>
      </c>
      <c r="BX39" s="73">
        <v>597</v>
      </c>
      <c r="BY39" s="73">
        <v>382</v>
      </c>
      <c r="BZ39" s="73">
        <v>113</v>
      </c>
      <c r="CA39" s="73">
        <v>60</v>
      </c>
      <c r="CB39" s="73">
        <v>42</v>
      </c>
    </row>
    <row r="40" spans="1:80" x14ac:dyDescent="0.15">
      <c r="A40" s="72" t="s">
        <v>201</v>
      </c>
      <c r="B40" s="73">
        <f t="shared" si="120"/>
        <v>7639</v>
      </c>
      <c r="C40" s="73">
        <f t="shared" si="121"/>
        <v>4583</v>
      </c>
      <c r="D40" s="73">
        <f t="shared" si="122"/>
        <v>1517</v>
      </c>
      <c r="E40" s="73">
        <f t="shared" si="123"/>
        <v>381</v>
      </c>
      <c r="F40" s="73">
        <f t="shared" si="124"/>
        <v>1156</v>
      </c>
      <c r="G40" s="73">
        <f t="shared" si="125"/>
        <v>3624</v>
      </c>
      <c r="H40" s="73">
        <f t="shared" si="126"/>
        <v>2223</v>
      </c>
      <c r="I40" s="73">
        <f t="shared" si="127"/>
        <v>754</v>
      </c>
      <c r="J40" s="73">
        <f t="shared" si="128"/>
        <v>222</v>
      </c>
      <c r="K40" s="73">
        <f t="shared" si="129"/>
        <v>425</v>
      </c>
      <c r="L40" s="73">
        <f t="shared" si="130"/>
        <v>4015</v>
      </c>
      <c r="M40" s="73">
        <f t="shared" si="131"/>
        <v>2361</v>
      </c>
      <c r="N40" s="73">
        <f t="shared" si="132"/>
        <v>764</v>
      </c>
      <c r="O40" s="73">
        <v>13</v>
      </c>
      <c r="P40" s="73">
        <v>284</v>
      </c>
      <c r="Q40" s="72" t="s">
        <v>201</v>
      </c>
      <c r="R40" s="73">
        <v>1808</v>
      </c>
      <c r="S40" s="73">
        <v>1316</v>
      </c>
      <c r="T40" s="73">
        <v>167</v>
      </c>
      <c r="U40" s="73">
        <v>24</v>
      </c>
      <c r="V40" s="73">
        <v>301</v>
      </c>
      <c r="W40" s="74">
        <v>830</v>
      </c>
      <c r="X40" s="75">
        <v>675</v>
      </c>
      <c r="Y40" s="75">
        <v>127</v>
      </c>
      <c r="Z40" s="75">
        <v>11</v>
      </c>
      <c r="AA40" s="76">
        <v>17</v>
      </c>
      <c r="AB40" s="73">
        <v>978</v>
      </c>
      <c r="AC40" s="73">
        <v>642</v>
      </c>
      <c r="AD40" s="73">
        <v>40</v>
      </c>
      <c r="AE40" s="73">
        <v>13</v>
      </c>
      <c r="AF40" s="73">
        <v>284</v>
      </c>
      <c r="AG40" s="144" t="s">
        <v>201</v>
      </c>
      <c r="AH40" s="145">
        <v>1000</v>
      </c>
      <c r="AI40" s="145">
        <v>787</v>
      </c>
      <c r="AJ40" s="145">
        <v>126</v>
      </c>
      <c r="AK40" s="145">
        <v>38</v>
      </c>
      <c r="AL40" s="145">
        <v>49</v>
      </c>
      <c r="AM40" s="164">
        <v>472</v>
      </c>
      <c r="AN40" s="165">
        <v>371</v>
      </c>
      <c r="AO40" s="165">
        <v>55</v>
      </c>
      <c r="AP40" s="165">
        <v>21</v>
      </c>
      <c r="AQ40" s="166">
        <v>26</v>
      </c>
      <c r="AR40" s="145">
        <v>528</v>
      </c>
      <c r="AS40" s="145">
        <v>416</v>
      </c>
      <c r="AT40" s="145">
        <v>72</v>
      </c>
      <c r="AU40" s="145">
        <v>17</v>
      </c>
      <c r="AV40" s="145">
        <v>23</v>
      </c>
      <c r="AW40" s="146" t="s">
        <v>201</v>
      </c>
      <c r="AX40" s="146">
        <v>76</v>
      </c>
      <c r="AY40" s="146">
        <v>32</v>
      </c>
      <c r="AZ40" s="146">
        <v>25</v>
      </c>
      <c r="BA40" s="146">
        <v>18</v>
      </c>
      <c r="BB40" s="146">
        <v>0</v>
      </c>
      <c r="BC40" s="167">
        <v>27</v>
      </c>
      <c r="BD40" s="168">
        <v>9</v>
      </c>
      <c r="BE40" s="168">
        <v>8</v>
      </c>
      <c r="BF40" s="168">
        <v>9</v>
      </c>
      <c r="BG40" s="169">
        <v>0</v>
      </c>
      <c r="BH40" s="146">
        <v>49</v>
      </c>
      <c r="BI40" s="146">
        <v>23</v>
      </c>
      <c r="BJ40" s="146">
        <v>17</v>
      </c>
      <c r="BK40" s="146">
        <v>9</v>
      </c>
      <c r="BL40" s="146">
        <v>0</v>
      </c>
      <c r="BM40" s="72" t="s">
        <v>201</v>
      </c>
      <c r="BN40" s="73">
        <v>4755</v>
      </c>
      <c r="BO40" s="73">
        <v>2448</v>
      </c>
      <c r="BP40" s="73">
        <v>1199</v>
      </c>
      <c r="BQ40" s="73">
        <v>301</v>
      </c>
      <c r="BR40" s="73">
        <v>806</v>
      </c>
      <c r="BS40" s="74">
        <v>2295</v>
      </c>
      <c r="BT40" s="75">
        <v>1168</v>
      </c>
      <c r="BU40" s="75">
        <v>564</v>
      </c>
      <c r="BV40" s="75">
        <v>181</v>
      </c>
      <c r="BW40" s="76">
        <v>382</v>
      </c>
      <c r="BX40" s="73">
        <v>2460</v>
      </c>
      <c r="BY40" s="73">
        <v>1280</v>
      </c>
      <c r="BZ40" s="73">
        <v>635</v>
      </c>
      <c r="CA40" s="73">
        <v>120</v>
      </c>
      <c r="CB40" s="73">
        <v>424</v>
      </c>
    </row>
    <row r="41" spans="1:80" x14ac:dyDescent="0.15">
      <c r="A41" s="72" t="s">
        <v>202</v>
      </c>
      <c r="B41" s="73">
        <f t="shared" si="120"/>
        <v>4301</v>
      </c>
      <c r="C41" s="73">
        <f t="shared" si="121"/>
        <v>2340</v>
      </c>
      <c r="D41" s="73">
        <f t="shared" si="122"/>
        <v>1240</v>
      </c>
      <c r="E41" s="73">
        <f t="shared" si="123"/>
        <v>563</v>
      </c>
      <c r="F41" s="73">
        <f t="shared" si="124"/>
        <v>159</v>
      </c>
      <c r="G41" s="73">
        <f t="shared" si="125"/>
        <v>2048</v>
      </c>
      <c r="H41" s="73">
        <f t="shared" si="126"/>
        <v>990</v>
      </c>
      <c r="I41" s="73">
        <f t="shared" si="127"/>
        <v>686</v>
      </c>
      <c r="J41" s="73">
        <f t="shared" si="128"/>
        <v>313</v>
      </c>
      <c r="K41" s="73">
        <f t="shared" si="129"/>
        <v>59</v>
      </c>
      <c r="L41" s="73">
        <f t="shared" si="130"/>
        <v>2254</v>
      </c>
      <c r="M41" s="73">
        <f t="shared" si="131"/>
        <v>1351</v>
      </c>
      <c r="N41" s="73">
        <f t="shared" si="132"/>
        <v>554</v>
      </c>
      <c r="O41" s="73">
        <v>2</v>
      </c>
      <c r="P41" s="73">
        <v>12</v>
      </c>
      <c r="Q41" s="72" t="s">
        <v>202</v>
      </c>
      <c r="R41" s="73">
        <v>560</v>
      </c>
      <c r="S41" s="73">
        <v>236</v>
      </c>
      <c r="T41" s="73">
        <v>283</v>
      </c>
      <c r="U41" s="73">
        <v>13</v>
      </c>
      <c r="V41" s="73">
        <v>29</v>
      </c>
      <c r="W41" s="74">
        <v>414</v>
      </c>
      <c r="X41" s="75">
        <v>132</v>
      </c>
      <c r="Y41" s="75">
        <v>254</v>
      </c>
      <c r="Z41" s="75">
        <v>11</v>
      </c>
      <c r="AA41" s="76">
        <v>17</v>
      </c>
      <c r="AB41" s="73">
        <v>146</v>
      </c>
      <c r="AC41" s="73">
        <v>104</v>
      </c>
      <c r="AD41" s="73">
        <v>29</v>
      </c>
      <c r="AE41" s="73">
        <v>2</v>
      </c>
      <c r="AF41" s="73">
        <v>12</v>
      </c>
      <c r="AG41" s="144" t="s">
        <v>202</v>
      </c>
      <c r="AH41" s="145">
        <v>1153</v>
      </c>
      <c r="AI41" s="145">
        <v>689</v>
      </c>
      <c r="AJ41" s="145">
        <v>396</v>
      </c>
      <c r="AK41" s="145">
        <v>65</v>
      </c>
      <c r="AL41" s="145">
        <v>3</v>
      </c>
      <c r="AM41" s="164">
        <v>544</v>
      </c>
      <c r="AN41" s="165">
        <v>319</v>
      </c>
      <c r="AO41" s="165">
        <v>198</v>
      </c>
      <c r="AP41" s="165">
        <v>28</v>
      </c>
      <c r="AQ41" s="166">
        <v>0</v>
      </c>
      <c r="AR41" s="145">
        <v>609</v>
      </c>
      <c r="AS41" s="145">
        <v>371</v>
      </c>
      <c r="AT41" s="145">
        <v>198</v>
      </c>
      <c r="AU41" s="145">
        <v>38</v>
      </c>
      <c r="AV41" s="145">
        <v>3</v>
      </c>
      <c r="AW41" s="146" t="s">
        <v>202</v>
      </c>
      <c r="AX41" s="146">
        <v>28</v>
      </c>
      <c r="AY41" s="146">
        <v>0</v>
      </c>
      <c r="AZ41" s="146">
        <v>25</v>
      </c>
      <c r="BA41" s="146">
        <v>3</v>
      </c>
      <c r="BB41" s="146">
        <v>0</v>
      </c>
      <c r="BC41" s="167">
        <v>12</v>
      </c>
      <c r="BD41" s="168">
        <v>0</v>
      </c>
      <c r="BE41" s="168">
        <v>8</v>
      </c>
      <c r="BF41" s="168">
        <v>3</v>
      </c>
      <c r="BG41" s="169">
        <v>0</v>
      </c>
      <c r="BH41" s="146">
        <v>17</v>
      </c>
      <c r="BI41" s="146">
        <v>0</v>
      </c>
      <c r="BJ41" s="146">
        <v>17</v>
      </c>
      <c r="BK41" s="146">
        <v>0</v>
      </c>
      <c r="BL41" s="146">
        <v>0</v>
      </c>
      <c r="BM41" s="72" t="s">
        <v>202</v>
      </c>
      <c r="BN41" s="73">
        <v>2560</v>
      </c>
      <c r="BO41" s="73">
        <v>1415</v>
      </c>
      <c r="BP41" s="73">
        <v>536</v>
      </c>
      <c r="BQ41" s="73">
        <v>482</v>
      </c>
      <c r="BR41" s="73">
        <v>127</v>
      </c>
      <c r="BS41" s="74">
        <v>1078</v>
      </c>
      <c r="BT41" s="75">
        <v>539</v>
      </c>
      <c r="BU41" s="75">
        <v>226</v>
      </c>
      <c r="BV41" s="75">
        <v>271</v>
      </c>
      <c r="BW41" s="76">
        <v>42</v>
      </c>
      <c r="BX41" s="73">
        <v>1482</v>
      </c>
      <c r="BY41" s="73">
        <v>876</v>
      </c>
      <c r="BZ41" s="73">
        <v>310</v>
      </c>
      <c r="CA41" s="73">
        <v>211</v>
      </c>
      <c r="CB41" s="73">
        <v>85</v>
      </c>
    </row>
    <row r="42" spans="1:80" x14ac:dyDescent="0.15">
      <c r="A42" s="72" t="s">
        <v>203</v>
      </c>
      <c r="B42" s="73">
        <f t="shared" si="120"/>
        <v>33704</v>
      </c>
      <c r="C42" s="73">
        <f t="shared" si="121"/>
        <v>19806</v>
      </c>
      <c r="D42" s="73">
        <f t="shared" si="122"/>
        <v>8104</v>
      </c>
      <c r="E42" s="73">
        <f t="shared" si="123"/>
        <v>3518</v>
      </c>
      <c r="F42" s="73">
        <f t="shared" si="124"/>
        <v>2276</v>
      </c>
      <c r="G42" s="73">
        <f t="shared" si="125"/>
        <v>15727</v>
      </c>
      <c r="H42" s="73">
        <f t="shared" si="126"/>
        <v>9169</v>
      </c>
      <c r="I42" s="73">
        <f t="shared" si="127"/>
        <v>3659</v>
      </c>
      <c r="J42" s="73">
        <f t="shared" si="128"/>
        <v>1658</v>
      </c>
      <c r="K42" s="73">
        <f t="shared" si="129"/>
        <v>1241</v>
      </c>
      <c r="L42" s="73">
        <f t="shared" si="130"/>
        <v>17977</v>
      </c>
      <c r="M42" s="73">
        <f t="shared" si="131"/>
        <v>10636</v>
      </c>
      <c r="N42" s="73">
        <f t="shared" si="132"/>
        <v>4446</v>
      </c>
      <c r="O42" s="73">
        <v>75</v>
      </c>
      <c r="P42" s="73">
        <v>139</v>
      </c>
      <c r="Q42" s="72" t="s">
        <v>203</v>
      </c>
      <c r="R42" s="73">
        <v>2734</v>
      </c>
      <c r="S42" s="73">
        <v>1080</v>
      </c>
      <c r="T42" s="73">
        <v>1033</v>
      </c>
      <c r="U42" s="73">
        <v>111</v>
      </c>
      <c r="V42" s="73">
        <v>509</v>
      </c>
      <c r="W42" s="77">
        <v>1113</v>
      </c>
      <c r="X42" s="78">
        <v>429</v>
      </c>
      <c r="Y42" s="78">
        <v>277</v>
      </c>
      <c r="Z42" s="78">
        <v>36</v>
      </c>
      <c r="AA42" s="79">
        <v>370</v>
      </c>
      <c r="AB42" s="73">
        <v>1621</v>
      </c>
      <c r="AC42" s="73">
        <v>651</v>
      </c>
      <c r="AD42" s="73">
        <v>756</v>
      </c>
      <c r="AE42" s="73">
        <v>75</v>
      </c>
      <c r="AF42" s="73">
        <v>139</v>
      </c>
      <c r="AG42" s="144" t="s">
        <v>203</v>
      </c>
      <c r="AH42" s="145">
        <v>11072</v>
      </c>
      <c r="AI42" s="145">
        <v>9142</v>
      </c>
      <c r="AJ42" s="145">
        <v>1369</v>
      </c>
      <c r="AK42" s="145">
        <v>379</v>
      </c>
      <c r="AL42" s="145">
        <v>183</v>
      </c>
      <c r="AM42" s="170">
        <v>5368</v>
      </c>
      <c r="AN42" s="171">
        <v>4408</v>
      </c>
      <c r="AO42" s="171">
        <v>691</v>
      </c>
      <c r="AP42" s="171">
        <v>186</v>
      </c>
      <c r="AQ42" s="172">
        <v>83</v>
      </c>
      <c r="AR42" s="145">
        <v>5704</v>
      </c>
      <c r="AS42" s="145">
        <v>4733</v>
      </c>
      <c r="AT42" s="145">
        <v>678</v>
      </c>
      <c r="AU42" s="145">
        <v>193</v>
      </c>
      <c r="AV42" s="145">
        <v>100</v>
      </c>
      <c r="AW42" s="146" t="s">
        <v>203</v>
      </c>
      <c r="AX42" s="146">
        <v>4109</v>
      </c>
      <c r="AY42" s="146">
        <v>2554</v>
      </c>
      <c r="AZ42" s="146">
        <v>1005</v>
      </c>
      <c r="BA42" s="146">
        <v>409</v>
      </c>
      <c r="BB42" s="146">
        <v>141</v>
      </c>
      <c r="BC42" s="173">
        <v>1895</v>
      </c>
      <c r="BD42" s="174">
        <v>1210</v>
      </c>
      <c r="BE42" s="174">
        <v>448</v>
      </c>
      <c r="BF42" s="174">
        <v>172</v>
      </c>
      <c r="BG42" s="153">
        <v>66</v>
      </c>
      <c r="BH42" s="146">
        <v>2213</v>
      </c>
      <c r="BI42" s="146">
        <v>1344</v>
      </c>
      <c r="BJ42" s="146">
        <v>557</v>
      </c>
      <c r="BK42" s="146">
        <v>237</v>
      </c>
      <c r="BL42" s="146">
        <v>75</v>
      </c>
      <c r="BM42" s="72" t="s">
        <v>203</v>
      </c>
      <c r="BN42" s="73">
        <v>15789</v>
      </c>
      <c r="BO42" s="73">
        <v>7030</v>
      </c>
      <c r="BP42" s="73">
        <v>4697</v>
      </c>
      <c r="BQ42" s="73">
        <v>2619</v>
      </c>
      <c r="BR42" s="73">
        <v>1443</v>
      </c>
      <c r="BS42" s="77">
        <v>7351</v>
      </c>
      <c r="BT42" s="78">
        <v>3122</v>
      </c>
      <c r="BU42" s="78">
        <v>2243</v>
      </c>
      <c r="BV42" s="78">
        <v>1264</v>
      </c>
      <c r="BW42" s="79">
        <v>722</v>
      </c>
      <c r="BX42" s="73">
        <v>8439</v>
      </c>
      <c r="BY42" s="73">
        <v>3908</v>
      </c>
      <c r="BZ42" s="73">
        <v>2455</v>
      </c>
      <c r="CA42" s="73">
        <v>1354</v>
      </c>
      <c r="CB42" s="73">
        <v>722</v>
      </c>
    </row>
    <row r="43" spans="1:80" x14ac:dyDescent="0.15">
      <c r="B43" s="45" t="s">
        <v>1</v>
      </c>
      <c r="C43" s="45" t="s">
        <v>4</v>
      </c>
      <c r="D43" s="45" t="s">
        <v>504</v>
      </c>
      <c r="E43" s="45" t="s">
        <v>6</v>
      </c>
      <c r="F43" s="45" t="s">
        <v>505</v>
      </c>
      <c r="G43" s="73"/>
      <c r="H43" s="73"/>
      <c r="I43" s="73"/>
      <c r="J43" s="73"/>
      <c r="K43" s="73"/>
      <c r="L43" s="73"/>
      <c r="M43" s="73"/>
      <c r="N43" s="73"/>
      <c r="O43" s="73"/>
      <c r="P43" s="73"/>
      <c r="R43" s="73"/>
      <c r="S43" s="73"/>
      <c r="T43" s="73"/>
      <c r="U43" s="73"/>
      <c r="V43" s="73"/>
      <c r="W43" s="75"/>
      <c r="X43" s="75"/>
      <c r="Y43" s="75"/>
      <c r="Z43" s="75"/>
      <c r="AA43" s="75"/>
      <c r="AB43" s="73"/>
      <c r="AC43" s="73"/>
      <c r="AD43" s="73"/>
      <c r="AE43" s="73"/>
      <c r="AF43" s="73"/>
      <c r="AG43" s="144"/>
      <c r="AH43" s="145"/>
      <c r="AI43" s="145"/>
      <c r="AJ43" s="145"/>
      <c r="AK43" s="145"/>
      <c r="AL43" s="145"/>
      <c r="AM43" s="165"/>
      <c r="AN43" s="165"/>
      <c r="AO43" s="165"/>
      <c r="AP43" s="165"/>
      <c r="AQ43" s="165"/>
      <c r="AR43" s="145"/>
      <c r="AS43" s="145"/>
      <c r="AT43" s="145"/>
      <c r="AU43" s="145"/>
      <c r="AV43" s="145"/>
      <c r="AW43" s="146"/>
      <c r="AX43" s="146"/>
      <c r="AY43" s="146"/>
      <c r="AZ43" s="146"/>
      <c r="BA43" s="146"/>
      <c r="BB43" s="146"/>
      <c r="BC43" s="168"/>
      <c r="BD43" s="168"/>
      <c r="BE43" s="168"/>
      <c r="BF43" s="168"/>
      <c r="BG43" s="168"/>
      <c r="BH43" s="146"/>
      <c r="BI43" s="146"/>
      <c r="BJ43" s="146"/>
      <c r="BK43" s="146"/>
      <c r="BL43" s="146"/>
      <c r="BN43" s="73"/>
      <c r="BO43" s="73"/>
      <c r="BP43" s="73"/>
      <c r="BQ43" s="73"/>
      <c r="BR43" s="73"/>
      <c r="BS43" s="75"/>
      <c r="BT43" s="75"/>
      <c r="BU43" s="75"/>
      <c r="BV43" s="75"/>
      <c r="BW43" s="75"/>
      <c r="BX43" s="73"/>
      <c r="BY43" s="73"/>
      <c r="BZ43" s="73"/>
      <c r="CA43" s="73"/>
      <c r="CB43" s="73"/>
    </row>
    <row r="44" spans="1:80" x14ac:dyDescent="0.15">
      <c r="A44" s="72" t="s">
        <v>203</v>
      </c>
      <c r="B44" s="270">
        <f>B42*100/B38</f>
        <v>67.583717665931417</v>
      </c>
      <c r="C44" s="270">
        <f t="shared" ref="C44:F44" si="133">C42*100/C38</f>
        <v>67.641132474983777</v>
      </c>
      <c r="D44" s="270">
        <f t="shared" si="133"/>
        <v>68.736217133163692</v>
      </c>
      <c r="E44" s="270">
        <f t="shared" si="133"/>
        <v>74.692144373673031</v>
      </c>
      <c r="F44" s="270">
        <f t="shared" si="133"/>
        <v>55.647921760391199</v>
      </c>
      <c r="G44" s="73"/>
      <c r="H44" s="73"/>
      <c r="I44" s="73"/>
      <c r="J44" s="73"/>
      <c r="K44" s="73"/>
      <c r="L44" s="73"/>
      <c r="M44" s="73"/>
      <c r="N44" s="73"/>
      <c r="O44" s="73"/>
      <c r="P44" s="73"/>
      <c r="R44" s="73"/>
      <c r="S44" s="73"/>
      <c r="T44" s="73"/>
      <c r="U44" s="73"/>
      <c r="V44" s="73"/>
      <c r="W44" s="75"/>
      <c r="X44" s="75"/>
      <c r="Y44" s="75"/>
      <c r="Z44" s="75"/>
      <c r="AA44" s="75"/>
      <c r="AB44" s="73"/>
      <c r="AC44" s="73"/>
      <c r="AD44" s="73"/>
      <c r="AE44" s="73"/>
      <c r="AF44" s="73"/>
      <c r="AG44" s="144"/>
      <c r="AH44" s="145"/>
      <c r="AI44" s="145"/>
      <c r="AJ44" s="145"/>
      <c r="AK44" s="145"/>
      <c r="AL44" s="145"/>
      <c r="AM44" s="165"/>
      <c r="AN44" s="165"/>
      <c r="AO44" s="165"/>
      <c r="AP44" s="165"/>
      <c r="AQ44" s="165"/>
      <c r="AR44" s="145"/>
      <c r="AS44" s="145"/>
      <c r="AT44" s="145"/>
      <c r="AU44" s="145"/>
      <c r="AV44" s="145"/>
      <c r="AW44" s="146"/>
      <c r="AX44" s="146"/>
      <c r="AY44" s="146"/>
      <c r="AZ44" s="146"/>
      <c r="BA44" s="146"/>
      <c r="BB44" s="146"/>
      <c r="BC44" s="168"/>
      <c r="BD44" s="168"/>
      <c r="BE44" s="168"/>
      <c r="BF44" s="168"/>
      <c r="BG44" s="168"/>
      <c r="BH44" s="146"/>
      <c r="BI44" s="146"/>
      <c r="BJ44" s="146"/>
      <c r="BK44" s="146"/>
      <c r="BL44" s="146"/>
      <c r="BN44" s="73"/>
      <c r="BO44" s="73"/>
      <c r="BP44" s="73"/>
      <c r="BQ44" s="73"/>
      <c r="BR44" s="73"/>
      <c r="BS44" s="75"/>
      <c r="BT44" s="75"/>
      <c r="BU44" s="75"/>
      <c r="BV44" s="75"/>
      <c r="BW44" s="75"/>
      <c r="BX44" s="73"/>
      <c r="BY44" s="73"/>
      <c r="BZ44" s="73"/>
      <c r="CA44" s="73"/>
      <c r="CB44" s="73"/>
    </row>
    <row r="45" spans="1:80" x14ac:dyDescent="0.15">
      <c r="A45" s="163" t="s">
        <v>500</v>
      </c>
      <c r="B45" s="137"/>
      <c r="C45" s="137"/>
      <c r="D45" s="137"/>
      <c r="E45" s="137"/>
      <c r="F45" s="137"/>
      <c r="G45" s="137"/>
      <c r="H45" s="137"/>
      <c r="I45" s="137"/>
      <c r="J45" s="137"/>
      <c r="K45" s="137"/>
      <c r="L45" s="137"/>
      <c r="M45" s="137"/>
      <c r="N45" s="137"/>
      <c r="O45" s="137"/>
      <c r="P45" s="137"/>
      <c r="Q45" s="163" t="s">
        <v>500</v>
      </c>
      <c r="R45" s="137"/>
      <c r="S45" s="137"/>
      <c r="T45" s="137"/>
      <c r="U45" s="137"/>
      <c r="V45" s="137"/>
      <c r="W45" s="137"/>
      <c r="X45" s="137"/>
      <c r="Y45" s="137"/>
      <c r="Z45" s="137"/>
      <c r="AA45" s="137"/>
      <c r="AB45" s="137"/>
      <c r="AC45" s="137"/>
      <c r="AD45" s="137"/>
      <c r="AE45" s="137"/>
      <c r="AF45" s="137"/>
      <c r="AG45" s="163" t="s">
        <v>500</v>
      </c>
      <c r="AH45" s="137"/>
      <c r="AI45" s="137"/>
      <c r="AJ45" s="137"/>
      <c r="AK45" s="137"/>
      <c r="AL45" s="137"/>
      <c r="AM45" s="137"/>
      <c r="AN45" s="137"/>
      <c r="AO45" s="137"/>
      <c r="AP45" s="137"/>
      <c r="AQ45" s="137"/>
      <c r="AR45" s="159"/>
      <c r="AS45" s="159"/>
      <c r="AT45" s="159"/>
      <c r="AU45" s="159"/>
      <c r="AV45" s="159"/>
      <c r="AW45" s="163" t="s">
        <v>500</v>
      </c>
      <c r="AX45" s="137"/>
      <c r="AY45" s="137"/>
      <c r="AZ45" s="137"/>
      <c r="BA45" s="137"/>
      <c r="BB45" s="137"/>
      <c r="BC45" s="137"/>
      <c r="BD45" s="137"/>
      <c r="BE45" s="137"/>
      <c r="BF45" s="137"/>
      <c r="BG45" s="137"/>
      <c r="BH45" s="137"/>
      <c r="BI45" s="137"/>
      <c r="BJ45" s="137"/>
      <c r="BK45" s="137"/>
      <c r="BL45" s="137"/>
      <c r="BM45" s="163" t="s">
        <v>500</v>
      </c>
      <c r="BN45" s="137"/>
      <c r="BO45" s="137"/>
      <c r="BP45" s="137"/>
      <c r="BQ45" s="137"/>
      <c r="BR45" s="137"/>
      <c r="BS45" s="137"/>
      <c r="BT45" s="137"/>
      <c r="BU45" s="137"/>
      <c r="BV45" s="137"/>
      <c r="BW45" s="137"/>
      <c r="BX45" s="137"/>
      <c r="BY45" s="137"/>
      <c r="BZ45" s="137"/>
      <c r="CA45" s="137"/>
      <c r="CB45" s="137"/>
    </row>
    <row r="46" spans="1:80" x14ac:dyDescent="0.15">
      <c r="A46" s="146" t="s">
        <v>501</v>
      </c>
      <c r="Q46" s="146" t="s">
        <v>501</v>
      </c>
      <c r="AG46" s="146" t="s">
        <v>501</v>
      </c>
      <c r="AR46" s="145"/>
      <c r="AS46" s="145"/>
      <c r="AT46" s="145"/>
      <c r="AU46" s="145"/>
      <c r="AV46" s="145"/>
      <c r="AW46" s="146" t="s">
        <v>501</v>
      </c>
      <c r="BM46" s="146" t="s">
        <v>610</v>
      </c>
    </row>
  </sheetData>
  <mergeCells count="15">
    <mergeCell ref="B2:F2"/>
    <mergeCell ref="G2:K2"/>
    <mergeCell ref="L2:P2"/>
    <mergeCell ref="R2:V2"/>
    <mergeCell ref="W2:AA2"/>
    <mergeCell ref="AB2:AF2"/>
    <mergeCell ref="AH2:AL2"/>
    <mergeCell ref="AM2:AQ2"/>
    <mergeCell ref="AR2:AV2"/>
    <mergeCell ref="AX2:BB2"/>
    <mergeCell ref="BC2:BG2"/>
    <mergeCell ref="BH2:BL2"/>
    <mergeCell ref="BN2:BR2"/>
    <mergeCell ref="BS2:BW2"/>
    <mergeCell ref="BX2:CB2"/>
  </mergeCells>
  <pageMargins left="0.7" right="0.7" top="0.75" bottom="0.75" header="0.3" footer="0.3"/>
  <pageSetup scale="96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63"/>
  <sheetViews>
    <sheetView view="pageBreakPreview" topLeftCell="A13" zoomScaleNormal="100" zoomScaleSheetLayoutView="100" workbookViewId="0">
      <selection activeCell="I26" sqref="I26"/>
    </sheetView>
  </sheetViews>
  <sheetFormatPr defaultColWidth="5.42578125" defaultRowHeight="11.25" x14ac:dyDescent="0.2"/>
  <cols>
    <col min="1" max="1" width="17.42578125" style="17" customWidth="1"/>
    <col min="2" max="16384" width="5.42578125" style="4"/>
  </cols>
  <sheetData>
    <row r="1" spans="1:80" x14ac:dyDescent="0.2">
      <c r="A1" s="17" t="s">
        <v>840</v>
      </c>
      <c r="Q1" s="17" t="s">
        <v>519</v>
      </c>
      <c r="AG1" s="117" t="s">
        <v>718</v>
      </c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20" t="s">
        <v>720</v>
      </c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17" t="s">
        <v>722</v>
      </c>
    </row>
    <row r="2" spans="1:80" x14ac:dyDescent="0.2">
      <c r="A2" s="18"/>
      <c r="B2" s="278" t="s">
        <v>1</v>
      </c>
      <c r="C2" s="278"/>
      <c r="D2" s="278"/>
      <c r="E2" s="278"/>
      <c r="F2" s="278"/>
      <c r="G2" s="278" t="s">
        <v>2</v>
      </c>
      <c r="H2" s="278"/>
      <c r="I2" s="278"/>
      <c r="J2" s="278"/>
      <c r="K2" s="278"/>
      <c r="L2" s="278" t="s">
        <v>3</v>
      </c>
      <c r="M2" s="278"/>
      <c r="N2" s="278"/>
      <c r="O2" s="278"/>
      <c r="P2" s="279"/>
      <c r="Q2" s="18"/>
      <c r="R2" s="278" t="s">
        <v>1</v>
      </c>
      <c r="S2" s="278"/>
      <c r="T2" s="278"/>
      <c r="U2" s="278"/>
      <c r="V2" s="278"/>
      <c r="W2" s="278" t="s">
        <v>2</v>
      </c>
      <c r="X2" s="278"/>
      <c r="Y2" s="278"/>
      <c r="Z2" s="278"/>
      <c r="AA2" s="278"/>
      <c r="AB2" s="278" t="s">
        <v>3</v>
      </c>
      <c r="AC2" s="278"/>
      <c r="AD2" s="278"/>
      <c r="AE2" s="278"/>
      <c r="AF2" s="279"/>
      <c r="AG2" s="118"/>
      <c r="AH2" s="283" t="s">
        <v>1</v>
      </c>
      <c r="AI2" s="283"/>
      <c r="AJ2" s="283"/>
      <c r="AK2" s="283"/>
      <c r="AL2" s="283"/>
      <c r="AM2" s="283" t="s">
        <v>2</v>
      </c>
      <c r="AN2" s="283"/>
      <c r="AO2" s="283"/>
      <c r="AP2" s="283"/>
      <c r="AQ2" s="283"/>
      <c r="AR2" s="283" t="s">
        <v>3</v>
      </c>
      <c r="AS2" s="283"/>
      <c r="AT2" s="283"/>
      <c r="AU2" s="283"/>
      <c r="AV2" s="284"/>
      <c r="AW2" s="175"/>
      <c r="AX2" s="281" t="s">
        <v>1</v>
      </c>
      <c r="AY2" s="281"/>
      <c r="AZ2" s="281"/>
      <c r="BA2" s="281"/>
      <c r="BB2" s="281"/>
      <c r="BC2" s="281" t="s">
        <v>2</v>
      </c>
      <c r="BD2" s="281"/>
      <c r="BE2" s="281"/>
      <c r="BF2" s="281"/>
      <c r="BG2" s="281"/>
      <c r="BH2" s="281" t="s">
        <v>3</v>
      </c>
      <c r="BI2" s="281"/>
      <c r="BJ2" s="281"/>
      <c r="BK2" s="281"/>
      <c r="BL2" s="282"/>
      <c r="BM2" s="18"/>
      <c r="BN2" s="278" t="s">
        <v>1</v>
      </c>
      <c r="BO2" s="278"/>
      <c r="BP2" s="278"/>
      <c r="BQ2" s="278"/>
      <c r="BR2" s="278"/>
      <c r="BS2" s="278" t="s">
        <v>2</v>
      </c>
      <c r="BT2" s="278"/>
      <c r="BU2" s="278"/>
      <c r="BV2" s="278"/>
      <c r="BW2" s="278"/>
      <c r="BX2" s="278" t="s">
        <v>3</v>
      </c>
      <c r="BY2" s="278"/>
      <c r="BZ2" s="278"/>
      <c r="CA2" s="278"/>
      <c r="CB2" s="279"/>
    </row>
    <row r="3" spans="1:80" x14ac:dyDescent="0.2">
      <c r="A3" s="6" t="s">
        <v>600</v>
      </c>
      <c r="B3" s="7" t="s">
        <v>1</v>
      </c>
      <c r="C3" s="7" t="s">
        <v>4</v>
      </c>
      <c r="D3" s="7" t="s">
        <v>504</v>
      </c>
      <c r="E3" s="7" t="s">
        <v>6</v>
      </c>
      <c r="F3" s="7" t="s">
        <v>505</v>
      </c>
      <c r="G3" s="7" t="s">
        <v>1</v>
      </c>
      <c r="H3" s="7" t="s">
        <v>4</v>
      </c>
      <c r="I3" s="7" t="s">
        <v>504</v>
      </c>
      <c r="J3" s="7" t="s">
        <v>6</v>
      </c>
      <c r="K3" s="7" t="s">
        <v>505</v>
      </c>
      <c r="L3" s="7" t="s">
        <v>1</v>
      </c>
      <c r="M3" s="7" t="s">
        <v>4</v>
      </c>
      <c r="N3" s="7" t="s">
        <v>504</v>
      </c>
      <c r="O3" s="7" t="s">
        <v>6</v>
      </c>
      <c r="P3" s="7" t="s">
        <v>505</v>
      </c>
      <c r="Q3" s="6" t="s">
        <v>600</v>
      </c>
      <c r="R3" s="7" t="s">
        <v>1</v>
      </c>
      <c r="S3" s="7" t="s">
        <v>4</v>
      </c>
      <c r="T3" s="7" t="s">
        <v>504</v>
      </c>
      <c r="U3" s="7" t="s">
        <v>6</v>
      </c>
      <c r="V3" s="7" t="s">
        <v>505</v>
      </c>
      <c r="W3" s="7" t="s">
        <v>1</v>
      </c>
      <c r="X3" s="7" t="s">
        <v>4</v>
      </c>
      <c r="Y3" s="7" t="s">
        <v>504</v>
      </c>
      <c r="Z3" s="7" t="s">
        <v>6</v>
      </c>
      <c r="AA3" s="7" t="s">
        <v>505</v>
      </c>
      <c r="AB3" s="7" t="s">
        <v>1</v>
      </c>
      <c r="AC3" s="7" t="s">
        <v>4</v>
      </c>
      <c r="AD3" s="7" t="s">
        <v>504</v>
      </c>
      <c r="AE3" s="7" t="s">
        <v>6</v>
      </c>
      <c r="AF3" s="7" t="s">
        <v>505</v>
      </c>
      <c r="AG3" s="86" t="s">
        <v>600</v>
      </c>
      <c r="AH3" s="87" t="s">
        <v>1</v>
      </c>
      <c r="AI3" s="87" t="s">
        <v>4</v>
      </c>
      <c r="AJ3" s="87" t="s">
        <v>5</v>
      </c>
      <c r="AK3" s="87" t="s">
        <v>6</v>
      </c>
      <c r="AL3" s="87" t="s">
        <v>7</v>
      </c>
      <c r="AM3" s="87" t="s">
        <v>1</v>
      </c>
      <c r="AN3" s="87" t="s">
        <v>4</v>
      </c>
      <c r="AO3" s="87" t="s">
        <v>5</v>
      </c>
      <c r="AP3" s="87" t="s">
        <v>6</v>
      </c>
      <c r="AQ3" s="87" t="s">
        <v>7</v>
      </c>
      <c r="AR3" s="87" t="s">
        <v>1</v>
      </c>
      <c r="AS3" s="87" t="s">
        <v>4</v>
      </c>
      <c r="AT3" s="87" t="s">
        <v>5</v>
      </c>
      <c r="AU3" s="87" t="s">
        <v>6</v>
      </c>
      <c r="AV3" s="88" t="s">
        <v>7</v>
      </c>
      <c r="AW3" s="109" t="s">
        <v>600</v>
      </c>
      <c r="AX3" s="96" t="s">
        <v>1</v>
      </c>
      <c r="AY3" s="96" t="s">
        <v>4</v>
      </c>
      <c r="AZ3" s="96" t="s">
        <v>504</v>
      </c>
      <c r="BA3" s="96" t="s">
        <v>6</v>
      </c>
      <c r="BB3" s="96" t="s">
        <v>505</v>
      </c>
      <c r="BC3" s="96" t="s">
        <v>1</v>
      </c>
      <c r="BD3" s="96" t="s">
        <v>4</v>
      </c>
      <c r="BE3" s="96" t="s">
        <v>504</v>
      </c>
      <c r="BF3" s="96" t="s">
        <v>6</v>
      </c>
      <c r="BG3" s="96" t="s">
        <v>505</v>
      </c>
      <c r="BH3" s="96" t="s">
        <v>1</v>
      </c>
      <c r="BI3" s="96" t="s">
        <v>4</v>
      </c>
      <c r="BJ3" s="96" t="s">
        <v>504</v>
      </c>
      <c r="BK3" s="96" t="s">
        <v>6</v>
      </c>
      <c r="BL3" s="97" t="s">
        <v>505</v>
      </c>
      <c r="BM3" s="6" t="s">
        <v>600</v>
      </c>
      <c r="BN3" s="7" t="s">
        <v>1</v>
      </c>
      <c r="BO3" s="7" t="s">
        <v>4</v>
      </c>
      <c r="BP3" s="7" t="s">
        <v>504</v>
      </c>
      <c r="BQ3" s="7" t="s">
        <v>6</v>
      </c>
      <c r="BR3" s="7" t="s">
        <v>505</v>
      </c>
      <c r="BS3" s="7" t="s">
        <v>1</v>
      </c>
      <c r="BT3" s="7" t="s">
        <v>4</v>
      </c>
      <c r="BU3" s="7" t="s">
        <v>504</v>
      </c>
      <c r="BV3" s="7" t="s">
        <v>6</v>
      </c>
      <c r="BW3" s="7" t="s">
        <v>505</v>
      </c>
      <c r="BX3" s="7" t="s">
        <v>1</v>
      </c>
      <c r="BY3" s="7" t="s">
        <v>4</v>
      </c>
      <c r="BZ3" s="7" t="s">
        <v>504</v>
      </c>
      <c r="CA3" s="7" t="s">
        <v>6</v>
      </c>
      <c r="CB3" s="8" t="s">
        <v>505</v>
      </c>
    </row>
    <row r="4" spans="1:80" x14ac:dyDescent="0.2">
      <c r="A4" s="47" t="s">
        <v>580</v>
      </c>
      <c r="G4" s="25"/>
      <c r="H4" s="9"/>
      <c r="I4" s="9"/>
      <c r="J4" s="9"/>
      <c r="K4" s="5"/>
      <c r="Q4" s="47" t="s">
        <v>580</v>
      </c>
      <c r="W4" s="25"/>
      <c r="X4" s="9"/>
      <c r="Y4" s="9"/>
      <c r="Z4" s="9"/>
      <c r="AA4" s="5"/>
      <c r="AG4" s="119" t="s">
        <v>580</v>
      </c>
      <c r="AH4" s="63"/>
      <c r="AI4" s="63"/>
      <c r="AJ4" s="63"/>
      <c r="AK4" s="63"/>
      <c r="AL4" s="63"/>
      <c r="AM4" s="113"/>
      <c r="AN4" s="112"/>
      <c r="AO4" s="112"/>
      <c r="AP4" s="112"/>
      <c r="AQ4" s="111"/>
      <c r="AR4" s="63"/>
      <c r="AS4" s="63"/>
      <c r="AT4" s="63"/>
      <c r="AU4" s="63"/>
      <c r="AV4" s="63"/>
      <c r="AW4" s="176" t="s">
        <v>580</v>
      </c>
      <c r="AX4" s="3"/>
      <c r="AY4" s="3"/>
      <c r="AZ4" s="3"/>
      <c r="BA4" s="3"/>
      <c r="BB4" s="3"/>
      <c r="BC4" s="99"/>
      <c r="BD4" s="2"/>
      <c r="BE4" s="2"/>
      <c r="BF4" s="2"/>
      <c r="BG4" s="95"/>
      <c r="BH4" s="3"/>
      <c r="BI4" s="3"/>
      <c r="BJ4" s="3"/>
      <c r="BK4" s="3"/>
      <c r="BL4" s="3"/>
      <c r="BM4" s="47" t="s">
        <v>580</v>
      </c>
      <c r="BS4" s="25"/>
      <c r="BT4" s="9"/>
      <c r="BU4" s="9"/>
      <c r="BV4" s="9"/>
      <c r="BW4" s="5"/>
    </row>
    <row r="5" spans="1:80" x14ac:dyDescent="0.2">
      <c r="A5" s="17" t="s">
        <v>1</v>
      </c>
      <c r="B5" s="73">
        <f t="shared" ref="B5" si="0">R5+AH5+AX5+BN5</f>
        <v>33278</v>
      </c>
      <c r="C5" s="73">
        <f t="shared" ref="C5" si="1">S5+AI5+AY5+BO5</f>
        <v>19357</v>
      </c>
      <c r="D5" s="73">
        <f t="shared" ref="D5" si="2">T5+AJ5+AZ5+BP5</f>
        <v>8138</v>
      </c>
      <c r="E5" s="73">
        <f t="shared" ref="E5" si="3">U5+AK5+BA5+BQ5</f>
        <v>3348</v>
      </c>
      <c r="F5" s="73">
        <f t="shared" ref="F5" si="4">V5+AL5+BB5+BR5</f>
        <v>2435</v>
      </c>
      <c r="G5" s="73">
        <f t="shared" ref="G5" si="5">W5+AM5+BC5+BS5</f>
        <v>15684</v>
      </c>
      <c r="H5" s="73">
        <f t="shared" ref="H5" si="6">X5+AN5+BD5+BT5</f>
        <v>8876</v>
      </c>
      <c r="I5" s="73">
        <f t="shared" ref="I5" si="7">Y5+AO5+BE5+BU5</f>
        <v>3958</v>
      </c>
      <c r="J5" s="73">
        <f t="shared" ref="J5" si="8">Z5+AP5+BF5+BV5</f>
        <v>1677</v>
      </c>
      <c r="K5" s="73">
        <f t="shared" ref="K5" si="9">AA5+AQ5+BG5+BW5</f>
        <v>1174</v>
      </c>
      <c r="L5" s="73">
        <f t="shared" ref="L5" si="10">AB5+AR5+BH5+BX5</f>
        <v>17594</v>
      </c>
      <c r="M5" s="73">
        <f t="shared" ref="M5" si="11">AC5+AS5+BI5+BY5</f>
        <v>10481</v>
      </c>
      <c r="N5" s="73">
        <f t="shared" ref="N5" si="12">AD5+AT5+BJ5+BZ5</f>
        <v>4180</v>
      </c>
      <c r="O5" s="73">
        <f t="shared" ref="O5" si="13">AE5+AU5+BK5+CA5</f>
        <v>1670</v>
      </c>
      <c r="P5" s="73">
        <f t="shared" ref="P5" si="14">AF5+AV5+BL5+CB5</f>
        <v>1263</v>
      </c>
      <c r="Q5" s="17" t="s">
        <v>1</v>
      </c>
      <c r="R5" s="10">
        <v>5550</v>
      </c>
      <c r="S5" s="10">
        <v>3133</v>
      </c>
      <c r="T5" s="10">
        <v>1483</v>
      </c>
      <c r="U5" s="10">
        <v>188</v>
      </c>
      <c r="V5" s="10">
        <v>746</v>
      </c>
      <c r="W5" s="26">
        <v>2788</v>
      </c>
      <c r="X5" s="27">
        <v>1524</v>
      </c>
      <c r="Y5" s="27">
        <v>820</v>
      </c>
      <c r="Z5" s="27">
        <v>86</v>
      </c>
      <c r="AA5" s="28">
        <v>359</v>
      </c>
      <c r="AB5" s="10">
        <v>2762</v>
      </c>
      <c r="AC5" s="10">
        <v>1609</v>
      </c>
      <c r="AD5" s="10">
        <v>664</v>
      </c>
      <c r="AE5" s="10">
        <v>102</v>
      </c>
      <c r="AF5" s="10">
        <v>388</v>
      </c>
      <c r="AG5" s="117" t="s">
        <v>1</v>
      </c>
      <c r="AH5" s="63">
        <v>8215</v>
      </c>
      <c r="AI5" s="63">
        <v>6508</v>
      </c>
      <c r="AJ5" s="63">
        <v>1242</v>
      </c>
      <c r="AK5" s="63">
        <v>327</v>
      </c>
      <c r="AL5" s="63">
        <v>137</v>
      </c>
      <c r="AM5" s="64">
        <v>3745</v>
      </c>
      <c r="AN5" s="65">
        <v>2945</v>
      </c>
      <c r="AO5" s="65">
        <v>594</v>
      </c>
      <c r="AP5" s="65">
        <v>138</v>
      </c>
      <c r="AQ5" s="66">
        <v>69</v>
      </c>
      <c r="AR5" s="63">
        <v>4469</v>
      </c>
      <c r="AS5" s="63">
        <v>3563</v>
      </c>
      <c r="AT5" s="63">
        <v>648</v>
      </c>
      <c r="AU5" s="63">
        <v>189</v>
      </c>
      <c r="AV5" s="63">
        <v>69</v>
      </c>
      <c r="AW5" s="20" t="s">
        <v>1</v>
      </c>
      <c r="AX5" s="3">
        <v>2637</v>
      </c>
      <c r="AY5" s="3">
        <v>1608</v>
      </c>
      <c r="AZ5" s="3">
        <v>659</v>
      </c>
      <c r="BA5" s="3">
        <v>305</v>
      </c>
      <c r="BB5" s="3">
        <v>66</v>
      </c>
      <c r="BC5" s="100">
        <v>1229</v>
      </c>
      <c r="BD5" s="101">
        <v>746</v>
      </c>
      <c r="BE5" s="101">
        <v>329</v>
      </c>
      <c r="BF5" s="101">
        <v>129</v>
      </c>
      <c r="BG5" s="102">
        <v>24</v>
      </c>
      <c r="BH5" s="3">
        <v>1409</v>
      </c>
      <c r="BI5" s="3">
        <v>862</v>
      </c>
      <c r="BJ5" s="3">
        <v>329</v>
      </c>
      <c r="BK5" s="3">
        <v>175</v>
      </c>
      <c r="BL5" s="3">
        <v>42</v>
      </c>
      <c r="BM5" s="17" t="s">
        <v>1</v>
      </c>
      <c r="BN5" s="10">
        <v>16876</v>
      </c>
      <c r="BO5" s="10">
        <v>8108</v>
      </c>
      <c r="BP5" s="10">
        <v>4754</v>
      </c>
      <c r="BQ5" s="10">
        <v>2528</v>
      </c>
      <c r="BR5" s="10">
        <v>1486</v>
      </c>
      <c r="BS5" s="26">
        <v>7922</v>
      </c>
      <c r="BT5" s="27">
        <v>3661</v>
      </c>
      <c r="BU5" s="27">
        <v>2215</v>
      </c>
      <c r="BV5" s="27">
        <v>1324</v>
      </c>
      <c r="BW5" s="28">
        <v>722</v>
      </c>
      <c r="BX5" s="10">
        <v>8954</v>
      </c>
      <c r="BY5" s="10">
        <v>4447</v>
      </c>
      <c r="BZ5" s="10">
        <v>2539</v>
      </c>
      <c r="CA5" s="10">
        <v>1204</v>
      </c>
      <c r="CB5" s="10">
        <v>764</v>
      </c>
    </row>
    <row r="6" spans="1:80" x14ac:dyDescent="0.2">
      <c r="A6" s="17" t="s">
        <v>204</v>
      </c>
      <c r="B6" s="73">
        <f t="shared" ref="B6:B11" si="15">R6+AH6+AX6+BN6</f>
        <v>15163</v>
      </c>
      <c r="C6" s="73">
        <f t="shared" ref="C6:C11" si="16">S6+AI6+AY6+BO6</f>
        <v>8317</v>
      </c>
      <c r="D6" s="73">
        <f t="shared" ref="D6:D11" si="17">T6+AJ6+AZ6+BP6</f>
        <v>3863</v>
      </c>
      <c r="E6" s="73">
        <f t="shared" ref="E6:E11" si="18">U6+AK6+BA6+BQ6</f>
        <v>1987</v>
      </c>
      <c r="F6" s="73">
        <f t="shared" ref="F6:F11" si="19">V6+AL6+BB6+BR6</f>
        <v>998</v>
      </c>
      <c r="G6" s="73">
        <f t="shared" ref="G6:G11" si="20">W6+AM6+BC6+BS6</f>
        <v>8375</v>
      </c>
      <c r="H6" s="73">
        <f t="shared" ref="H6:H11" si="21">X6+AN6+BD6+BT6</f>
        <v>4384</v>
      </c>
      <c r="I6" s="73">
        <f t="shared" ref="I6:I11" si="22">Y6+AO6+BE6+BU6</f>
        <v>2125</v>
      </c>
      <c r="J6" s="73">
        <f t="shared" ref="J6:J11" si="23">Z6+AP6+BF6+BV6</f>
        <v>1314</v>
      </c>
      <c r="K6" s="73">
        <f t="shared" ref="K6:K11" si="24">AA6+AQ6+BG6+BW6</f>
        <v>552</v>
      </c>
      <c r="L6" s="73">
        <f t="shared" ref="L6:L11" si="25">AB6+AR6+BH6+BX6</f>
        <v>6789</v>
      </c>
      <c r="M6" s="73">
        <f t="shared" ref="M6:M11" si="26">AC6+AS6+BI6+BY6</f>
        <v>3931</v>
      </c>
      <c r="N6" s="73">
        <f t="shared" ref="N6:N11" si="27">AD6+AT6+BJ6+BZ6</f>
        <v>1738</v>
      </c>
      <c r="O6" s="73">
        <f t="shared" ref="O6:O11" si="28">AE6+AU6+BK6+CA6</f>
        <v>674</v>
      </c>
      <c r="P6" s="73">
        <f t="shared" ref="P6:P11" si="29">AF6+AV6+BL6+CB6</f>
        <v>447</v>
      </c>
      <c r="Q6" s="17" t="s">
        <v>204</v>
      </c>
      <c r="R6" s="10">
        <v>1314</v>
      </c>
      <c r="S6" s="10">
        <v>840</v>
      </c>
      <c r="T6" s="10">
        <v>300</v>
      </c>
      <c r="U6" s="10">
        <v>53</v>
      </c>
      <c r="V6" s="10">
        <v>122</v>
      </c>
      <c r="W6" s="26">
        <v>652</v>
      </c>
      <c r="X6" s="27">
        <v>434</v>
      </c>
      <c r="Y6" s="27">
        <v>144</v>
      </c>
      <c r="Z6" s="27">
        <v>33</v>
      </c>
      <c r="AA6" s="28">
        <v>41</v>
      </c>
      <c r="AB6" s="10">
        <v>663</v>
      </c>
      <c r="AC6" s="10">
        <v>406</v>
      </c>
      <c r="AD6" s="10">
        <v>156</v>
      </c>
      <c r="AE6" s="10">
        <v>20</v>
      </c>
      <c r="AF6" s="10">
        <v>81</v>
      </c>
      <c r="AG6" s="117" t="s">
        <v>204</v>
      </c>
      <c r="AH6" s="63">
        <v>3068</v>
      </c>
      <c r="AI6" s="63">
        <v>2354</v>
      </c>
      <c r="AJ6" s="63">
        <v>573</v>
      </c>
      <c r="AK6" s="63">
        <v>96</v>
      </c>
      <c r="AL6" s="63">
        <v>46</v>
      </c>
      <c r="AM6" s="64">
        <v>1838</v>
      </c>
      <c r="AN6" s="65">
        <v>1404</v>
      </c>
      <c r="AO6" s="65">
        <v>354</v>
      </c>
      <c r="AP6" s="65">
        <v>52</v>
      </c>
      <c r="AQ6" s="66">
        <v>29</v>
      </c>
      <c r="AR6" s="63">
        <v>1230</v>
      </c>
      <c r="AS6" s="63">
        <v>949</v>
      </c>
      <c r="AT6" s="63">
        <v>219</v>
      </c>
      <c r="AU6" s="63">
        <v>45</v>
      </c>
      <c r="AV6" s="63">
        <v>17</v>
      </c>
      <c r="AW6" s="20" t="s">
        <v>204</v>
      </c>
      <c r="AX6" s="3">
        <v>489</v>
      </c>
      <c r="AY6" s="3">
        <v>204</v>
      </c>
      <c r="AZ6" s="3">
        <v>169</v>
      </c>
      <c r="BA6" s="3">
        <v>92</v>
      </c>
      <c r="BB6" s="3">
        <v>24</v>
      </c>
      <c r="BC6" s="100">
        <v>309</v>
      </c>
      <c r="BD6" s="101">
        <v>120</v>
      </c>
      <c r="BE6" s="101">
        <v>118</v>
      </c>
      <c r="BF6" s="101">
        <v>55</v>
      </c>
      <c r="BG6" s="102">
        <v>15</v>
      </c>
      <c r="BH6" s="3">
        <v>180</v>
      </c>
      <c r="BI6" s="3">
        <v>83</v>
      </c>
      <c r="BJ6" s="3">
        <v>51</v>
      </c>
      <c r="BK6" s="3">
        <v>37</v>
      </c>
      <c r="BL6" s="3">
        <v>9</v>
      </c>
      <c r="BM6" s="17" t="s">
        <v>723</v>
      </c>
      <c r="BN6" s="10">
        <v>10292</v>
      </c>
      <c r="BO6" s="10">
        <v>4919</v>
      </c>
      <c r="BP6" s="10">
        <v>2821</v>
      </c>
      <c r="BQ6" s="10">
        <v>1746</v>
      </c>
      <c r="BR6" s="10">
        <v>806</v>
      </c>
      <c r="BS6" s="26">
        <v>5576</v>
      </c>
      <c r="BT6" s="27">
        <v>2426</v>
      </c>
      <c r="BU6" s="27">
        <v>1509</v>
      </c>
      <c r="BV6" s="27">
        <v>1174</v>
      </c>
      <c r="BW6" s="28">
        <v>467</v>
      </c>
      <c r="BX6" s="10">
        <v>4716</v>
      </c>
      <c r="BY6" s="10">
        <v>2493</v>
      </c>
      <c r="BZ6" s="10">
        <v>1312</v>
      </c>
      <c r="CA6" s="10">
        <v>572</v>
      </c>
      <c r="CB6" s="10">
        <v>340</v>
      </c>
    </row>
    <row r="7" spans="1:80" x14ac:dyDescent="0.2">
      <c r="A7" s="17" t="s">
        <v>205</v>
      </c>
      <c r="B7" s="73">
        <f t="shared" si="15"/>
        <v>1275</v>
      </c>
      <c r="C7" s="73">
        <f t="shared" si="16"/>
        <v>832</v>
      </c>
      <c r="D7" s="73">
        <f t="shared" si="17"/>
        <v>284</v>
      </c>
      <c r="E7" s="73">
        <f t="shared" si="18"/>
        <v>81</v>
      </c>
      <c r="F7" s="73">
        <f t="shared" si="19"/>
        <v>78</v>
      </c>
      <c r="G7" s="73">
        <f t="shared" si="20"/>
        <v>725</v>
      </c>
      <c r="H7" s="73">
        <f t="shared" si="21"/>
        <v>537</v>
      </c>
      <c r="I7" s="73">
        <f t="shared" si="22"/>
        <v>129</v>
      </c>
      <c r="J7" s="73">
        <f t="shared" si="23"/>
        <v>12</v>
      </c>
      <c r="K7" s="73">
        <f t="shared" si="24"/>
        <v>46</v>
      </c>
      <c r="L7" s="73">
        <f t="shared" si="25"/>
        <v>551</v>
      </c>
      <c r="M7" s="73">
        <f t="shared" si="26"/>
        <v>295</v>
      </c>
      <c r="N7" s="73">
        <f t="shared" si="27"/>
        <v>155</v>
      </c>
      <c r="O7" s="73">
        <f t="shared" si="28"/>
        <v>69</v>
      </c>
      <c r="P7" s="73">
        <f t="shared" si="29"/>
        <v>32</v>
      </c>
      <c r="Q7" s="17" t="s">
        <v>205</v>
      </c>
      <c r="R7" s="10">
        <v>644</v>
      </c>
      <c r="S7" s="10">
        <v>453</v>
      </c>
      <c r="T7" s="10">
        <v>98</v>
      </c>
      <c r="U7" s="10">
        <v>18</v>
      </c>
      <c r="V7" s="10">
        <v>75</v>
      </c>
      <c r="W7" s="26">
        <v>378</v>
      </c>
      <c r="X7" s="27">
        <v>278</v>
      </c>
      <c r="Y7" s="27">
        <v>52</v>
      </c>
      <c r="Z7" s="27">
        <v>2</v>
      </c>
      <c r="AA7" s="28">
        <v>46</v>
      </c>
      <c r="AB7" s="10">
        <v>266</v>
      </c>
      <c r="AC7" s="10">
        <v>175</v>
      </c>
      <c r="AD7" s="10">
        <v>46</v>
      </c>
      <c r="AE7" s="10">
        <v>16</v>
      </c>
      <c r="AF7" s="10">
        <v>29</v>
      </c>
      <c r="AG7" s="117" t="s">
        <v>205</v>
      </c>
      <c r="AH7" s="63">
        <v>172</v>
      </c>
      <c r="AI7" s="63">
        <v>137</v>
      </c>
      <c r="AJ7" s="63">
        <v>8</v>
      </c>
      <c r="AK7" s="63">
        <v>24</v>
      </c>
      <c r="AL7" s="63">
        <v>3</v>
      </c>
      <c r="AM7" s="64">
        <v>96</v>
      </c>
      <c r="AN7" s="65">
        <v>85</v>
      </c>
      <c r="AO7" s="65">
        <v>4</v>
      </c>
      <c r="AP7" s="65">
        <v>7</v>
      </c>
      <c r="AQ7" s="66">
        <v>0</v>
      </c>
      <c r="AR7" s="63">
        <v>76</v>
      </c>
      <c r="AS7" s="63">
        <v>52</v>
      </c>
      <c r="AT7" s="63">
        <v>4</v>
      </c>
      <c r="AU7" s="63">
        <v>17</v>
      </c>
      <c r="AV7" s="63">
        <v>3</v>
      </c>
      <c r="AW7" s="20" t="s">
        <v>205</v>
      </c>
      <c r="AX7" s="3">
        <v>190</v>
      </c>
      <c r="AY7" s="3">
        <v>130</v>
      </c>
      <c r="AZ7" s="3">
        <v>51</v>
      </c>
      <c r="BA7" s="3">
        <v>9</v>
      </c>
      <c r="BB7" s="3">
        <v>0</v>
      </c>
      <c r="BC7" s="100">
        <v>127</v>
      </c>
      <c r="BD7" s="101">
        <v>107</v>
      </c>
      <c r="BE7" s="101">
        <v>17</v>
      </c>
      <c r="BF7" s="101">
        <v>3</v>
      </c>
      <c r="BG7" s="102">
        <v>0</v>
      </c>
      <c r="BH7" s="3">
        <v>63</v>
      </c>
      <c r="BI7" s="3">
        <v>23</v>
      </c>
      <c r="BJ7" s="3">
        <v>34</v>
      </c>
      <c r="BK7" s="3">
        <v>6</v>
      </c>
      <c r="BL7" s="3">
        <v>0</v>
      </c>
      <c r="BM7" s="17" t="s">
        <v>724</v>
      </c>
      <c r="BN7" s="10">
        <v>269</v>
      </c>
      <c r="BO7" s="10">
        <v>112</v>
      </c>
      <c r="BP7" s="10">
        <v>127</v>
      </c>
      <c r="BQ7" s="10">
        <v>30</v>
      </c>
      <c r="BR7" s="10">
        <v>0</v>
      </c>
      <c r="BS7" s="26">
        <v>124</v>
      </c>
      <c r="BT7" s="27">
        <v>67</v>
      </c>
      <c r="BU7" s="27">
        <v>56</v>
      </c>
      <c r="BV7" s="27">
        <v>0</v>
      </c>
      <c r="BW7" s="28">
        <v>0</v>
      </c>
      <c r="BX7" s="10">
        <v>146</v>
      </c>
      <c r="BY7" s="10">
        <v>45</v>
      </c>
      <c r="BZ7" s="10">
        <v>71</v>
      </c>
      <c r="CA7" s="10">
        <v>30</v>
      </c>
      <c r="CB7" s="10">
        <v>0</v>
      </c>
    </row>
    <row r="8" spans="1:80" x14ac:dyDescent="0.2">
      <c r="B8" s="7" t="s">
        <v>1</v>
      </c>
      <c r="C8" s="7" t="s">
        <v>4</v>
      </c>
      <c r="D8" s="7" t="s">
        <v>504</v>
      </c>
      <c r="E8" s="7" t="s">
        <v>6</v>
      </c>
      <c r="F8" s="7" t="s">
        <v>505</v>
      </c>
      <c r="G8" s="7" t="s">
        <v>1</v>
      </c>
      <c r="H8" s="7" t="s">
        <v>4</v>
      </c>
      <c r="I8" s="7" t="s">
        <v>504</v>
      </c>
      <c r="J8" s="7" t="s">
        <v>6</v>
      </c>
      <c r="K8" s="7" t="s">
        <v>505</v>
      </c>
      <c r="L8" s="7" t="s">
        <v>1</v>
      </c>
      <c r="M8" s="7" t="s">
        <v>4</v>
      </c>
      <c r="N8" s="7" t="s">
        <v>504</v>
      </c>
      <c r="O8" s="7" t="s">
        <v>6</v>
      </c>
      <c r="P8" s="7" t="s">
        <v>505</v>
      </c>
      <c r="Q8" s="17"/>
      <c r="R8" s="10"/>
      <c r="S8" s="10"/>
      <c r="T8" s="10"/>
      <c r="U8" s="10"/>
      <c r="V8" s="10"/>
      <c r="W8" s="26"/>
      <c r="X8" s="27"/>
      <c r="Y8" s="27"/>
      <c r="Z8" s="27"/>
      <c r="AA8" s="28"/>
      <c r="AB8" s="10"/>
      <c r="AC8" s="10"/>
      <c r="AD8" s="10"/>
      <c r="AE8" s="10"/>
      <c r="AF8" s="10"/>
      <c r="AG8" s="117"/>
      <c r="AH8" s="63"/>
      <c r="AI8" s="63"/>
      <c r="AJ8" s="63"/>
      <c r="AK8" s="63"/>
      <c r="AL8" s="63"/>
      <c r="AM8" s="64"/>
      <c r="AN8" s="65"/>
      <c r="AO8" s="65"/>
      <c r="AP8" s="65"/>
      <c r="AQ8" s="66"/>
      <c r="AR8" s="63"/>
      <c r="AS8" s="63"/>
      <c r="AT8" s="63"/>
      <c r="AU8" s="63"/>
      <c r="AV8" s="63"/>
      <c r="AW8" s="20"/>
      <c r="AX8" s="3"/>
      <c r="AY8" s="3"/>
      <c r="AZ8" s="3"/>
      <c r="BA8" s="3"/>
      <c r="BB8" s="3"/>
      <c r="BC8" s="100"/>
      <c r="BD8" s="101"/>
      <c r="BE8" s="101"/>
      <c r="BF8" s="101"/>
      <c r="BG8" s="102"/>
      <c r="BH8" s="3"/>
      <c r="BI8" s="3"/>
      <c r="BJ8" s="3"/>
      <c r="BK8" s="3"/>
      <c r="BL8" s="3"/>
      <c r="BM8" s="17"/>
      <c r="BN8" s="10"/>
      <c r="BO8" s="10"/>
      <c r="BP8" s="10"/>
      <c r="BQ8" s="10"/>
      <c r="BR8" s="10"/>
      <c r="BS8" s="26"/>
      <c r="BT8" s="27"/>
      <c r="BU8" s="27"/>
      <c r="BV8" s="27"/>
      <c r="BW8" s="28"/>
      <c r="BX8" s="10"/>
      <c r="BY8" s="10"/>
      <c r="BZ8" s="10"/>
      <c r="CA8" s="10"/>
      <c r="CB8" s="10"/>
    </row>
    <row r="9" spans="1:80" x14ac:dyDescent="0.2">
      <c r="A9" s="17" t="s">
        <v>898</v>
      </c>
      <c r="B9" s="270">
        <v>49.395997355610312</v>
      </c>
      <c r="C9" s="270">
        <v>47.264555457973863</v>
      </c>
      <c r="D9" s="270">
        <v>50.95846645367412</v>
      </c>
      <c r="E9" s="270">
        <v>61.768219832735959</v>
      </c>
      <c r="F9" s="270">
        <v>44.188911704312112</v>
      </c>
      <c r="G9" s="270">
        <v>58.0209130323897</v>
      </c>
      <c r="H9" s="270">
        <v>55.441640378548897</v>
      </c>
      <c r="I9" s="270">
        <v>56.947953511874687</v>
      </c>
      <c r="J9" s="270">
        <v>79.069767441860463</v>
      </c>
      <c r="K9" s="270">
        <v>50.936967632027255</v>
      </c>
      <c r="L9" s="270">
        <v>41.718767761736956</v>
      </c>
      <c r="M9" s="270">
        <v>40.32058009731896</v>
      </c>
      <c r="N9" s="270">
        <v>45.28708133971292</v>
      </c>
      <c r="O9" s="270">
        <v>44.491017964071858</v>
      </c>
      <c r="P9" s="270">
        <v>37.925574030087091</v>
      </c>
      <c r="Q9" s="17"/>
      <c r="R9" s="10"/>
      <c r="S9" s="10"/>
      <c r="T9" s="10"/>
      <c r="U9" s="10"/>
      <c r="V9" s="10"/>
      <c r="W9" s="26"/>
      <c r="X9" s="27"/>
      <c r="Y9" s="27"/>
      <c r="Z9" s="27"/>
      <c r="AA9" s="28"/>
      <c r="AB9" s="10"/>
      <c r="AC9" s="10"/>
      <c r="AD9" s="10"/>
      <c r="AE9" s="10"/>
      <c r="AF9" s="10"/>
      <c r="AG9" s="117"/>
      <c r="AH9" s="63"/>
      <c r="AI9" s="63"/>
      <c r="AJ9" s="63"/>
      <c r="AK9" s="63"/>
      <c r="AL9" s="63"/>
      <c r="AM9" s="64"/>
      <c r="AN9" s="65"/>
      <c r="AO9" s="65"/>
      <c r="AP9" s="65"/>
      <c r="AQ9" s="66"/>
      <c r="AR9" s="63"/>
      <c r="AS9" s="63"/>
      <c r="AT9" s="63"/>
      <c r="AU9" s="63"/>
      <c r="AV9" s="63"/>
      <c r="AW9" s="20"/>
      <c r="AX9" s="3"/>
      <c r="AY9" s="3"/>
      <c r="AZ9" s="3"/>
      <c r="BA9" s="3"/>
      <c r="BB9" s="3"/>
      <c r="BC9" s="100"/>
      <c r="BD9" s="101"/>
      <c r="BE9" s="101"/>
      <c r="BF9" s="101"/>
      <c r="BG9" s="102"/>
      <c r="BH9" s="3"/>
      <c r="BI9" s="3"/>
      <c r="BJ9" s="3"/>
      <c r="BK9" s="3"/>
      <c r="BL9" s="3"/>
      <c r="BM9" s="17"/>
      <c r="BN9" s="10"/>
      <c r="BO9" s="10"/>
      <c r="BP9" s="10"/>
      <c r="BQ9" s="10"/>
      <c r="BR9" s="10"/>
      <c r="BS9" s="26"/>
      <c r="BT9" s="27"/>
      <c r="BU9" s="27"/>
      <c r="BV9" s="27"/>
      <c r="BW9" s="28"/>
      <c r="BX9" s="10"/>
      <c r="BY9" s="10"/>
      <c r="BZ9" s="10"/>
      <c r="CA9" s="10"/>
      <c r="CB9" s="10"/>
    </row>
    <row r="10" spans="1:80" x14ac:dyDescent="0.2">
      <c r="A10" s="17" t="s">
        <v>206</v>
      </c>
      <c r="B10" s="73">
        <f t="shared" si="15"/>
        <v>700</v>
      </c>
      <c r="C10" s="73">
        <f t="shared" si="16"/>
        <v>252</v>
      </c>
      <c r="D10" s="73">
        <f t="shared" si="17"/>
        <v>284</v>
      </c>
      <c r="E10" s="73">
        <f t="shared" si="18"/>
        <v>38</v>
      </c>
      <c r="F10" s="73">
        <f t="shared" si="19"/>
        <v>126</v>
      </c>
      <c r="G10" s="73">
        <f t="shared" si="20"/>
        <v>426</v>
      </c>
      <c r="H10" s="73">
        <f t="shared" si="21"/>
        <v>154</v>
      </c>
      <c r="I10" s="73">
        <f t="shared" si="22"/>
        <v>194</v>
      </c>
      <c r="J10" s="73">
        <f t="shared" si="23"/>
        <v>16</v>
      </c>
      <c r="K10" s="73">
        <f t="shared" si="24"/>
        <v>62</v>
      </c>
      <c r="L10" s="73">
        <f t="shared" si="25"/>
        <v>273</v>
      </c>
      <c r="M10" s="73">
        <f t="shared" si="26"/>
        <v>99</v>
      </c>
      <c r="N10" s="73">
        <f t="shared" si="27"/>
        <v>90</v>
      </c>
      <c r="O10" s="73">
        <f t="shared" si="28"/>
        <v>22</v>
      </c>
      <c r="P10" s="73">
        <f t="shared" si="29"/>
        <v>64</v>
      </c>
      <c r="Q10" s="17" t="s">
        <v>206</v>
      </c>
      <c r="R10" s="10">
        <v>403</v>
      </c>
      <c r="S10" s="10">
        <v>137</v>
      </c>
      <c r="T10" s="10">
        <v>162</v>
      </c>
      <c r="U10" s="10">
        <v>24</v>
      </c>
      <c r="V10" s="10">
        <v>81</v>
      </c>
      <c r="W10" s="26">
        <v>221</v>
      </c>
      <c r="X10" s="27">
        <v>85</v>
      </c>
      <c r="Y10" s="27">
        <v>110</v>
      </c>
      <c r="Z10" s="27">
        <v>9</v>
      </c>
      <c r="AA10" s="28">
        <v>17</v>
      </c>
      <c r="AB10" s="10">
        <v>182</v>
      </c>
      <c r="AC10" s="10">
        <v>52</v>
      </c>
      <c r="AD10" s="10">
        <v>52</v>
      </c>
      <c r="AE10" s="10">
        <v>15</v>
      </c>
      <c r="AF10" s="10">
        <v>64</v>
      </c>
      <c r="AG10" s="117" t="s">
        <v>206</v>
      </c>
      <c r="AH10" s="63">
        <v>162</v>
      </c>
      <c r="AI10" s="63">
        <v>65</v>
      </c>
      <c r="AJ10" s="63">
        <v>80</v>
      </c>
      <c r="AK10" s="63">
        <v>14</v>
      </c>
      <c r="AL10" s="63">
        <v>3</v>
      </c>
      <c r="AM10" s="64">
        <v>84</v>
      </c>
      <c r="AN10" s="65">
        <v>33</v>
      </c>
      <c r="AO10" s="65">
        <v>42</v>
      </c>
      <c r="AP10" s="65">
        <v>7</v>
      </c>
      <c r="AQ10" s="66">
        <v>3</v>
      </c>
      <c r="AR10" s="63">
        <v>77</v>
      </c>
      <c r="AS10" s="63">
        <v>33</v>
      </c>
      <c r="AT10" s="63">
        <v>38</v>
      </c>
      <c r="AU10" s="63">
        <v>7</v>
      </c>
      <c r="AV10" s="63">
        <v>0</v>
      </c>
      <c r="AW10" s="20" t="s">
        <v>206</v>
      </c>
      <c r="AX10" s="3">
        <v>28</v>
      </c>
      <c r="AY10" s="3">
        <v>28</v>
      </c>
      <c r="AZ10" s="3">
        <v>0</v>
      </c>
      <c r="BA10" s="3">
        <v>0</v>
      </c>
      <c r="BB10" s="3">
        <v>0</v>
      </c>
      <c r="BC10" s="100">
        <v>14</v>
      </c>
      <c r="BD10" s="101">
        <v>14</v>
      </c>
      <c r="BE10" s="101">
        <v>0</v>
      </c>
      <c r="BF10" s="101">
        <v>0</v>
      </c>
      <c r="BG10" s="102">
        <v>0</v>
      </c>
      <c r="BH10" s="3">
        <v>14</v>
      </c>
      <c r="BI10" s="3">
        <v>14</v>
      </c>
      <c r="BJ10" s="3">
        <v>0</v>
      </c>
      <c r="BK10" s="3">
        <v>0</v>
      </c>
      <c r="BL10" s="3">
        <v>0</v>
      </c>
      <c r="BM10" s="17" t="s">
        <v>206</v>
      </c>
      <c r="BN10" s="10">
        <v>107</v>
      </c>
      <c r="BO10" s="10">
        <v>22</v>
      </c>
      <c r="BP10" s="10">
        <v>42</v>
      </c>
      <c r="BQ10" s="10">
        <v>0</v>
      </c>
      <c r="BR10" s="10">
        <v>42</v>
      </c>
      <c r="BS10" s="26">
        <v>107</v>
      </c>
      <c r="BT10" s="27">
        <v>22</v>
      </c>
      <c r="BU10" s="27">
        <v>42</v>
      </c>
      <c r="BV10" s="27">
        <v>0</v>
      </c>
      <c r="BW10" s="28">
        <v>42</v>
      </c>
      <c r="BX10" s="10">
        <v>0</v>
      </c>
      <c r="BY10" s="10">
        <v>0</v>
      </c>
      <c r="BZ10" s="10">
        <v>0</v>
      </c>
      <c r="CA10" s="10">
        <v>0</v>
      </c>
      <c r="CB10" s="10">
        <v>0</v>
      </c>
    </row>
    <row r="11" spans="1:80" x14ac:dyDescent="0.2">
      <c r="A11" s="17" t="s">
        <v>181</v>
      </c>
      <c r="B11" s="73">
        <f t="shared" si="15"/>
        <v>16139</v>
      </c>
      <c r="C11" s="73">
        <f t="shared" si="16"/>
        <v>9958</v>
      </c>
      <c r="D11" s="73">
        <f t="shared" si="17"/>
        <v>3706</v>
      </c>
      <c r="E11" s="73">
        <f t="shared" si="18"/>
        <v>1241</v>
      </c>
      <c r="F11" s="73">
        <f t="shared" si="19"/>
        <v>1234</v>
      </c>
      <c r="G11" s="73">
        <f t="shared" si="20"/>
        <v>6158</v>
      </c>
      <c r="H11" s="73">
        <f t="shared" si="21"/>
        <v>3802</v>
      </c>
      <c r="I11" s="73">
        <f t="shared" si="22"/>
        <v>1509</v>
      </c>
      <c r="J11" s="73">
        <f t="shared" si="23"/>
        <v>335</v>
      </c>
      <c r="K11" s="73">
        <f t="shared" si="24"/>
        <v>513</v>
      </c>
      <c r="L11" s="73">
        <f t="shared" si="25"/>
        <v>9982</v>
      </c>
      <c r="M11" s="73">
        <f t="shared" si="26"/>
        <v>6157</v>
      </c>
      <c r="N11" s="73">
        <f t="shared" si="27"/>
        <v>2199</v>
      </c>
      <c r="O11" s="73">
        <f t="shared" si="28"/>
        <v>906</v>
      </c>
      <c r="P11" s="73">
        <f t="shared" si="29"/>
        <v>720</v>
      </c>
      <c r="Q11" s="17" t="s">
        <v>181</v>
      </c>
      <c r="R11" s="10">
        <v>3188</v>
      </c>
      <c r="S11" s="10">
        <v>1703</v>
      </c>
      <c r="T11" s="10">
        <v>923</v>
      </c>
      <c r="U11" s="10">
        <v>93</v>
      </c>
      <c r="V11" s="10">
        <v>469</v>
      </c>
      <c r="W11" s="26">
        <v>1537</v>
      </c>
      <c r="X11" s="27">
        <v>727</v>
      </c>
      <c r="Y11" s="27">
        <v>514</v>
      </c>
      <c r="Z11" s="27">
        <v>42</v>
      </c>
      <c r="AA11" s="28">
        <v>255</v>
      </c>
      <c r="AB11" s="10">
        <v>1652</v>
      </c>
      <c r="AC11" s="10">
        <v>977</v>
      </c>
      <c r="AD11" s="10">
        <v>410</v>
      </c>
      <c r="AE11" s="10">
        <v>51</v>
      </c>
      <c r="AF11" s="10">
        <v>214</v>
      </c>
      <c r="AG11" s="117" t="s">
        <v>181</v>
      </c>
      <c r="AH11" s="63">
        <v>4813</v>
      </c>
      <c r="AI11" s="63">
        <v>3953</v>
      </c>
      <c r="AJ11" s="63">
        <v>581</v>
      </c>
      <c r="AK11" s="63">
        <v>193</v>
      </c>
      <c r="AL11" s="63">
        <v>86</v>
      </c>
      <c r="AM11" s="64">
        <v>1727</v>
      </c>
      <c r="AN11" s="65">
        <v>1424</v>
      </c>
      <c r="AO11" s="65">
        <v>194</v>
      </c>
      <c r="AP11" s="65">
        <v>72</v>
      </c>
      <c r="AQ11" s="66">
        <v>37</v>
      </c>
      <c r="AR11" s="63">
        <v>3086</v>
      </c>
      <c r="AS11" s="63">
        <v>2529</v>
      </c>
      <c r="AT11" s="63">
        <v>387</v>
      </c>
      <c r="AU11" s="63">
        <v>121</v>
      </c>
      <c r="AV11" s="63">
        <v>49</v>
      </c>
      <c r="AW11" s="20" t="s">
        <v>181</v>
      </c>
      <c r="AX11" s="3">
        <v>1931</v>
      </c>
      <c r="AY11" s="3">
        <v>1247</v>
      </c>
      <c r="AZ11" s="3">
        <v>439</v>
      </c>
      <c r="BA11" s="3">
        <v>203</v>
      </c>
      <c r="BB11" s="3">
        <v>42</v>
      </c>
      <c r="BC11" s="100">
        <v>779</v>
      </c>
      <c r="BD11" s="101">
        <v>505</v>
      </c>
      <c r="BE11" s="101">
        <v>194</v>
      </c>
      <c r="BF11" s="101">
        <v>71</v>
      </c>
      <c r="BG11" s="102">
        <v>9</v>
      </c>
      <c r="BH11" s="3">
        <v>1152</v>
      </c>
      <c r="BI11" s="3">
        <v>742</v>
      </c>
      <c r="BJ11" s="3">
        <v>245</v>
      </c>
      <c r="BK11" s="3">
        <v>132</v>
      </c>
      <c r="BL11" s="3">
        <v>33</v>
      </c>
      <c r="BM11" s="17" t="s">
        <v>181</v>
      </c>
      <c r="BN11" s="10">
        <v>6207</v>
      </c>
      <c r="BO11" s="10">
        <v>3055</v>
      </c>
      <c r="BP11" s="10">
        <v>1763</v>
      </c>
      <c r="BQ11" s="10">
        <v>752</v>
      </c>
      <c r="BR11" s="10">
        <v>637</v>
      </c>
      <c r="BS11" s="26">
        <v>2115</v>
      </c>
      <c r="BT11" s="27">
        <v>1146</v>
      </c>
      <c r="BU11" s="27">
        <v>607</v>
      </c>
      <c r="BV11" s="27">
        <v>150</v>
      </c>
      <c r="BW11" s="28">
        <v>212</v>
      </c>
      <c r="BX11" s="10">
        <v>4092</v>
      </c>
      <c r="BY11" s="10">
        <v>1909</v>
      </c>
      <c r="BZ11" s="10">
        <v>1157</v>
      </c>
      <c r="CA11" s="10">
        <v>602</v>
      </c>
      <c r="CB11" s="10">
        <v>424</v>
      </c>
    </row>
    <row r="12" spans="1:80" x14ac:dyDescent="0.2">
      <c r="B12" s="10"/>
      <c r="C12" s="10"/>
      <c r="D12" s="10"/>
      <c r="E12" s="10"/>
      <c r="F12" s="10"/>
      <c r="G12" s="26"/>
      <c r="H12" s="27"/>
      <c r="I12" s="27"/>
      <c r="J12" s="27"/>
      <c r="K12" s="28"/>
      <c r="L12" s="10"/>
      <c r="M12" s="10"/>
      <c r="N12" s="10"/>
      <c r="O12" s="10"/>
      <c r="P12" s="10"/>
      <c r="Q12" s="17"/>
      <c r="R12" s="10"/>
      <c r="S12" s="10"/>
      <c r="T12" s="10"/>
      <c r="U12" s="10"/>
      <c r="V12" s="10"/>
      <c r="W12" s="26"/>
      <c r="X12" s="27"/>
      <c r="Y12" s="27"/>
      <c r="Z12" s="27"/>
      <c r="AA12" s="28"/>
      <c r="AB12" s="10"/>
      <c r="AC12" s="10"/>
      <c r="AD12" s="10"/>
      <c r="AE12" s="10"/>
      <c r="AF12" s="10"/>
      <c r="AG12" s="117"/>
      <c r="AH12" s="63"/>
      <c r="AI12" s="63"/>
      <c r="AJ12" s="63"/>
      <c r="AK12" s="63"/>
      <c r="AL12" s="63"/>
      <c r="AM12" s="64"/>
      <c r="AN12" s="65"/>
      <c r="AO12" s="65"/>
      <c r="AP12" s="65"/>
      <c r="AQ12" s="66"/>
      <c r="AR12" s="63"/>
      <c r="AS12" s="63"/>
      <c r="AT12" s="63"/>
      <c r="AU12" s="63"/>
      <c r="AV12" s="63"/>
      <c r="AW12" s="20"/>
      <c r="AX12" s="3"/>
      <c r="AY12" s="3"/>
      <c r="AZ12" s="3"/>
      <c r="BA12" s="3"/>
      <c r="BB12" s="3"/>
      <c r="BC12" s="100"/>
      <c r="BD12" s="101"/>
      <c r="BE12" s="101"/>
      <c r="BF12" s="101"/>
      <c r="BG12" s="102"/>
      <c r="BH12" s="3"/>
      <c r="BI12" s="3"/>
      <c r="BJ12" s="3"/>
      <c r="BK12" s="3"/>
      <c r="BL12" s="3"/>
      <c r="BM12" s="17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</row>
    <row r="13" spans="1:80" x14ac:dyDescent="0.2">
      <c r="A13" s="47" t="s">
        <v>581</v>
      </c>
      <c r="B13" s="10"/>
      <c r="C13" s="10"/>
      <c r="D13" s="10"/>
      <c r="E13" s="10"/>
      <c r="F13" s="10"/>
      <c r="G13" s="26"/>
      <c r="H13" s="27"/>
      <c r="I13" s="27"/>
      <c r="J13" s="27"/>
      <c r="K13" s="28"/>
      <c r="L13" s="10"/>
      <c r="M13" s="10"/>
      <c r="N13" s="10"/>
      <c r="O13" s="10"/>
      <c r="P13" s="10"/>
      <c r="Q13" s="47" t="s">
        <v>581</v>
      </c>
      <c r="R13" s="10"/>
      <c r="S13" s="10"/>
      <c r="T13" s="10"/>
      <c r="U13" s="10"/>
      <c r="V13" s="10"/>
      <c r="W13" s="26"/>
      <c r="X13" s="27"/>
      <c r="Y13" s="27"/>
      <c r="Z13" s="27"/>
      <c r="AA13" s="28"/>
      <c r="AB13" s="10"/>
      <c r="AC13" s="10"/>
      <c r="AD13" s="10"/>
      <c r="AE13" s="10"/>
      <c r="AF13" s="10"/>
      <c r="AG13" s="119" t="s">
        <v>719</v>
      </c>
      <c r="AH13" s="63"/>
      <c r="AI13" s="63"/>
      <c r="AJ13" s="63"/>
      <c r="AK13" s="63"/>
      <c r="AL13" s="63"/>
      <c r="AM13" s="64"/>
      <c r="AN13" s="65"/>
      <c r="AO13" s="65"/>
      <c r="AP13" s="65"/>
      <c r="AQ13" s="66"/>
      <c r="AR13" s="63"/>
      <c r="AS13" s="63"/>
      <c r="AT13" s="63"/>
      <c r="AU13" s="63"/>
      <c r="AV13" s="63"/>
      <c r="AW13" s="176" t="s">
        <v>721</v>
      </c>
      <c r="AX13" s="3"/>
      <c r="AY13" s="3"/>
      <c r="AZ13" s="3"/>
      <c r="BA13" s="3"/>
      <c r="BB13" s="3"/>
      <c r="BC13" s="100"/>
      <c r="BD13" s="101"/>
      <c r="BE13" s="101"/>
      <c r="BF13" s="101"/>
      <c r="BG13" s="102"/>
      <c r="BH13" s="3"/>
      <c r="BI13" s="3"/>
      <c r="BJ13" s="3"/>
      <c r="BK13" s="3"/>
      <c r="BL13" s="3"/>
      <c r="BM13" s="47" t="s">
        <v>721</v>
      </c>
      <c r="BN13" s="10"/>
      <c r="BO13" s="10"/>
      <c r="BP13" s="10"/>
      <c r="BQ13" s="10"/>
      <c r="BR13" s="10"/>
      <c r="BS13" s="26"/>
      <c r="BT13" s="27"/>
      <c r="BU13" s="27"/>
      <c r="BV13" s="27"/>
      <c r="BW13" s="28"/>
      <c r="BX13" s="10"/>
      <c r="BY13" s="10"/>
      <c r="BZ13" s="10"/>
      <c r="CA13" s="10"/>
      <c r="CB13" s="10"/>
    </row>
    <row r="14" spans="1:80" x14ac:dyDescent="0.2">
      <c r="A14" s="17" t="s">
        <v>1</v>
      </c>
      <c r="B14" s="73">
        <f t="shared" ref="B14" si="30">R14+AH14+AX14+BN14</f>
        <v>16440</v>
      </c>
      <c r="C14" s="73">
        <f t="shared" ref="C14" si="31">S14+AI14+AY14+BO14</f>
        <v>9148</v>
      </c>
      <c r="D14" s="73">
        <f t="shared" ref="D14" si="32">T14+AJ14+AZ14+BP14</f>
        <v>4147</v>
      </c>
      <c r="E14" s="73">
        <f t="shared" ref="E14" si="33">U14+AK14+BA14+BQ14</f>
        <v>2070</v>
      </c>
      <c r="F14" s="73">
        <f t="shared" ref="F14" si="34">V14+AL14+BB14+BR14</f>
        <v>1076</v>
      </c>
      <c r="G14" s="73">
        <f t="shared" ref="G14" si="35">W14+AM14+BC14+BS14</f>
        <v>9100</v>
      </c>
      <c r="H14" s="73">
        <f t="shared" ref="H14" si="36">X14+AN14+BD14+BT14</f>
        <v>4921</v>
      </c>
      <c r="I14" s="73">
        <f t="shared" ref="I14" si="37">Y14+AO14+BE14+BU14</f>
        <v>2255</v>
      </c>
      <c r="J14" s="73">
        <f t="shared" ref="J14" si="38">Z14+AP14+BF14+BV14</f>
        <v>1326</v>
      </c>
      <c r="K14" s="73">
        <f t="shared" ref="K14" si="39">AA14+AQ14+BG14+BW14</f>
        <v>598</v>
      </c>
      <c r="L14" s="73">
        <f t="shared" ref="L14" si="40">AB14+AR14+BH14+BX14</f>
        <v>7340</v>
      </c>
      <c r="M14" s="73">
        <f t="shared" ref="M14" si="41">AC14+AS14+BI14+BY14</f>
        <v>4226</v>
      </c>
      <c r="N14" s="73">
        <f t="shared" ref="N14" si="42">AD14+AT14+BJ14+BZ14</f>
        <v>1891</v>
      </c>
      <c r="O14" s="73">
        <f t="shared" ref="O14" si="43">AE14+AU14+BK14+CA14</f>
        <v>743</v>
      </c>
      <c r="P14" s="73">
        <f t="shared" ref="P14" si="44">AF14+AV14+BL14+CB14</f>
        <v>479</v>
      </c>
      <c r="Q14" s="17" t="s">
        <v>1</v>
      </c>
      <c r="R14" s="10">
        <v>1959</v>
      </c>
      <c r="S14" s="10">
        <v>1293</v>
      </c>
      <c r="T14" s="10">
        <v>398</v>
      </c>
      <c r="U14" s="10">
        <v>71</v>
      </c>
      <c r="V14" s="10">
        <v>197</v>
      </c>
      <c r="W14" s="26">
        <v>1030</v>
      </c>
      <c r="X14" s="27">
        <v>712</v>
      </c>
      <c r="Y14" s="27">
        <v>196</v>
      </c>
      <c r="Z14" s="27">
        <v>35</v>
      </c>
      <c r="AA14" s="28">
        <v>87</v>
      </c>
      <c r="AB14" s="10">
        <v>929</v>
      </c>
      <c r="AC14" s="10">
        <v>580</v>
      </c>
      <c r="AD14" s="10">
        <v>202</v>
      </c>
      <c r="AE14" s="10">
        <v>36</v>
      </c>
      <c r="AF14" s="10">
        <v>110</v>
      </c>
      <c r="AG14" s="117" t="s">
        <v>1</v>
      </c>
      <c r="AH14" s="63">
        <v>3240</v>
      </c>
      <c r="AI14" s="63">
        <v>2490</v>
      </c>
      <c r="AJ14" s="63">
        <v>581</v>
      </c>
      <c r="AK14" s="63">
        <v>121</v>
      </c>
      <c r="AL14" s="63">
        <v>49</v>
      </c>
      <c r="AM14" s="64">
        <v>1934</v>
      </c>
      <c r="AN14" s="65">
        <v>1489</v>
      </c>
      <c r="AO14" s="65">
        <v>358</v>
      </c>
      <c r="AP14" s="65">
        <v>59</v>
      </c>
      <c r="AQ14" s="66">
        <v>29</v>
      </c>
      <c r="AR14" s="63">
        <v>1306</v>
      </c>
      <c r="AS14" s="63">
        <v>1001</v>
      </c>
      <c r="AT14" s="63">
        <v>223</v>
      </c>
      <c r="AU14" s="63">
        <v>62</v>
      </c>
      <c r="AV14" s="63">
        <v>20</v>
      </c>
      <c r="AW14" s="20" t="s">
        <v>1</v>
      </c>
      <c r="AX14" s="3">
        <v>679</v>
      </c>
      <c r="AY14" s="3">
        <v>334</v>
      </c>
      <c r="AZ14" s="3">
        <v>220</v>
      </c>
      <c r="BA14" s="3">
        <v>102</v>
      </c>
      <c r="BB14" s="3">
        <v>24</v>
      </c>
      <c r="BC14" s="100">
        <v>436</v>
      </c>
      <c r="BD14" s="101">
        <v>227</v>
      </c>
      <c r="BE14" s="101">
        <v>135</v>
      </c>
      <c r="BF14" s="101">
        <v>58</v>
      </c>
      <c r="BG14" s="102">
        <v>15</v>
      </c>
      <c r="BH14" s="3">
        <v>243</v>
      </c>
      <c r="BI14" s="3">
        <v>107</v>
      </c>
      <c r="BJ14" s="3">
        <v>84</v>
      </c>
      <c r="BK14" s="3">
        <v>43</v>
      </c>
      <c r="BL14" s="3">
        <v>9</v>
      </c>
      <c r="BM14" s="17" t="s">
        <v>1</v>
      </c>
      <c r="BN14" s="10">
        <v>10562</v>
      </c>
      <c r="BO14" s="10">
        <v>5031</v>
      </c>
      <c r="BP14" s="10">
        <v>2948</v>
      </c>
      <c r="BQ14" s="10">
        <v>1776</v>
      </c>
      <c r="BR14" s="10">
        <v>806</v>
      </c>
      <c r="BS14" s="26">
        <v>5700</v>
      </c>
      <c r="BT14" s="27">
        <v>2493</v>
      </c>
      <c r="BU14" s="27">
        <v>1566</v>
      </c>
      <c r="BV14" s="27">
        <v>1174</v>
      </c>
      <c r="BW14" s="28">
        <v>467</v>
      </c>
      <c r="BX14" s="10">
        <v>4862</v>
      </c>
      <c r="BY14" s="10">
        <v>2538</v>
      </c>
      <c r="BZ14" s="10">
        <v>1382</v>
      </c>
      <c r="CA14" s="10">
        <v>602</v>
      </c>
      <c r="CB14" s="10">
        <v>340</v>
      </c>
    </row>
    <row r="15" spans="1:80" x14ac:dyDescent="0.2">
      <c r="A15" s="17" t="s">
        <v>207</v>
      </c>
      <c r="B15" s="73">
        <f t="shared" ref="B15:B19" si="45">R15+AH15+AX15+BN15</f>
        <v>641</v>
      </c>
      <c r="C15" s="73">
        <f t="shared" ref="C15:C19" si="46">S15+AI15+AY15+BO15</f>
        <v>376</v>
      </c>
      <c r="D15" s="73">
        <f t="shared" ref="D15:D19" si="47">T15+AJ15+AZ15+BP15</f>
        <v>110</v>
      </c>
      <c r="E15" s="73">
        <f t="shared" ref="E15:E19" si="48">U15+AK15+BA15+BQ15</f>
        <v>127</v>
      </c>
      <c r="F15" s="73">
        <f t="shared" ref="F15:F19" si="49">V15+AL15+BB15+BR15</f>
        <v>29</v>
      </c>
      <c r="G15" s="73">
        <f t="shared" ref="G15:G19" si="50">W15+AM15+BC15+BS15</f>
        <v>321</v>
      </c>
      <c r="H15" s="73">
        <f t="shared" ref="H15:H19" si="51">X15+AN15+BD15+BT15</f>
        <v>170</v>
      </c>
      <c r="I15" s="73">
        <f t="shared" ref="I15:I19" si="52">Y15+AO15+BE15+BU15</f>
        <v>77</v>
      </c>
      <c r="J15" s="73">
        <f t="shared" ref="J15:J19" si="53">Z15+AP15+BF15+BV15</f>
        <v>63</v>
      </c>
      <c r="K15" s="73">
        <f t="shared" ref="K15:K19" si="54">AA15+AQ15+BG15+BW15</f>
        <v>12</v>
      </c>
      <c r="L15" s="73">
        <f t="shared" ref="L15:L19" si="55">AB15+AR15+BH15+BX15</f>
        <v>319</v>
      </c>
      <c r="M15" s="73">
        <f t="shared" ref="M15:M19" si="56">AC15+AS15+BI15+BY15</f>
        <v>206</v>
      </c>
      <c r="N15" s="73">
        <f t="shared" ref="N15:N19" si="57">AD15+AT15+BJ15+BZ15</f>
        <v>32</v>
      </c>
      <c r="O15" s="73">
        <f t="shared" ref="O15:O19" si="58">AE15+AU15+BK15+CA15</f>
        <v>64</v>
      </c>
      <c r="P15" s="73">
        <f t="shared" ref="P15:P19" si="59">AF15+AV15+BL15+CB15</f>
        <v>17</v>
      </c>
      <c r="Q15" s="17" t="s">
        <v>207</v>
      </c>
      <c r="R15" s="10">
        <v>157</v>
      </c>
      <c r="S15" s="10">
        <v>90</v>
      </c>
      <c r="T15" s="10">
        <v>35</v>
      </c>
      <c r="U15" s="10">
        <v>4</v>
      </c>
      <c r="V15" s="10">
        <v>29</v>
      </c>
      <c r="W15" s="26">
        <v>103</v>
      </c>
      <c r="X15" s="27">
        <v>57</v>
      </c>
      <c r="Y15" s="27">
        <v>35</v>
      </c>
      <c r="Z15" s="27">
        <v>0</v>
      </c>
      <c r="AA15" s="28">
        <v>12</v>
      </c>
      <c r="AB15" s="10">
        <v>54</v>
      </c>
      <c r="AC15" s="10">
        <v>33</v>
      </c>
      <c r="AD15" s="10">
        <v>0</v>
      </c>
      <c r="AE15" s="10">
        <v>4</v>
      </c>
      <c r="AF15" s="10">
        <v>17</v>
      </c>
      <c r="AG15" s="117" t="s">
        <v>207</v>
      </c>
      <c r="AH15" s="63">
        <v>141</v>
      </c>
      <c r="AI15" s="63">
        <v>137</v>
      </c>
      <c r="AJ15" s="63">
        <v>4</v>
      </c>
      <c r="AK15" s="63">
        <v>0</v>
      </c>
      <c r="AL15" s="63">
        <v>0</v>
      </c>
      <c r="AM15" s="64">
        <v>59</v>
      </c>
      <c r="AN15" s="65">
        <v>59</v>
      </c>
      <c r="AO15" s="65">
        <v>0</v>
      </c>
      <c r="AP15" s="65">
        <v>0</v>
      </c>
      <c r="AQ15" s="66">
        <v>0</v>
      </c>
      <c r="AR15" s="63">
        <v>82</v>
      </c>
      <c r="AS15" s="63">
        <v>78</v>
      </c>
      <c r="AT15" s="63">
        <v>4</v>
      </c>
      <c r="AU15" s="63">
        <v>0</v>
      </c>
      <c r="AV15" s="63">
        <v>0</v>
      </c>
      <c r="AW15" s="20" t="s">
        <v>207</v>
      </c>
      <c r="AX15" s="3">
        <v>17</v>
      </c>
      <c r="AY15" s="3">
        <v>14</v>
      </c>
      <c r="AZ15" s="3">
        <v>0</v>
      </c>
      <c r="BA15" s="3">
        <v>3</v>
      </c>
      <c r="BB15" s="3">
        <v>0</v>
      </c>
      <c r="BC15" s="100">
        <v>12</v>
      </c>
      <c r="BD15" s="101">
        <v>9</v>
      </c>
      <c r="BE15" s="101">
        <v>0</v>
      </c>
      <c r="BF15" s="101">
        <v>3</v>
      </c>
      <c r="BG15" s="102">
        <v>0</v>
      </c>
      <c r="BH15" s="3">
        <v>5</v>
      </c>
      <c r="BI15" s="3">
        <v>5</v>
      </c>
      <c r="BJ15" s="3">
        <v>0</v>
      </c>
      <c r="BK15" s="3">
        <v>0</v>
      </c>
      <c r="BL15" s="3">
        <v>0</v>
      </c>
      <c r="BM15" s="17" t="s">
        <v>207</v>
      </c>
      <c r="BN15" s="10">
        <v>326</v>
      </c>
      <c r="BO15" s="10">
        <v>135</v>
      </c>
      <c r="BP15" s="10">
        <v>71</v>
      </c>
      <c r="BQ15" s="10">
        <v>120</v>
      </c>
      <c r="BR15" s="10">
        <v>0</v>
      </c>
      <c r="BS15" s="26">
        <v>147</v>
      </c>
      <c r="BT15" s="27">
        <v>45</v>
      </c>
      <c r="BU15" s="27">
        <v>42</v>
      </c>
      <c r="BV15" s="27">
        <v>60</v>
      </c>
      <c r="BW15" s="28">
        <v>0</v>
      </c>
      <c r="BX15" s="10">
        <v>178</v>
      </c>
      <c r="BY15" s="10">
        <v>90</v>
      </c>
      <c r="BZ15" s="10">
        <v>28</v>
      </c>
      <c r="CA15" s="10">
        <v>60</v>
      </c>
      <c r="CB15" s="10">
        <v>0</v>
      </c>
    </row>
    <row r="16" spans="1:80" x14ac:dyDescent="0.2">
      <c r="A16" s="17" t="s">
        <v>208</v>
      </c>
      <c r="B16" s="73">
        <f t="shared" si="45"/>
        <v>2917</v>
      </c>
      <c r="C16" s="73">
        <f t="shared" si="46"/>
        <v>1613</v>
      </c>
      <c r="D16" s="73">
        <f t="shared" si="47"/>
        <v>623</v>
      </c>
      <c r="E16" s="73">
        <f t="shared" si="48"/>
        <v>531</v>
      </c>
      <c r="F16" s="73">
        <f t="shared" si="49"/>
        <v>150</v>
      </c>
      <c r="G16" s="73">
        <f t="shared" si="50"/>
        <v>1359</v>
      </c>
      <c r="H16" s="73">
        <f t="shared" si="51"/>
        <v>694</v>
      </c>
      <c r="I16" s="73">
        <f t="shared" si="52"/>
        <v>316</v>
      </c>
      <c r="J16" s="73">
        <f t="shared" si="53"/>
        <v>296</v>
      </c>
      <c r="K16" s="73">
        <f t="shared" si="54"/>
        <v>51</v>
      </c>
      <c r="L16" s="73">
        <f t="shared" si="55"/>
        <v>1557</v>
      </c>
      <c r="M16" s="73">
        <f t="shared" si="56"/>
        <v>918</v>
      </c>
      <c r="N16" s="73">
        <f t="shared" si="57"/>
        <v>306</v>
      </c>
      <c r="O16" s="73">
        <f t="shared" si="58"/>
        <v>234</v>
      </c>
      <c r="P16" s="73">
        <f t="shared" si="59"/>
        <v>100</v>
      </c>
      <c r="Q16" s="17" t="s">
        <v>208</v>
      </c>
      <c r="R16" s="10">
        <v>455</v>
      </c>
      <c r="S16" s="10">
        <v>269</v>
      </c>
      <c r="T16" s="10">
        <v>156</v>
      </c>
      <c r="U16" s="10">
        <v>13</v>
      </c>
      <c r="V16" s="10">
        <v>17</v>
      </c>
      <c r="W16" s="26">
        <v>115</v>
      </c>
      <c r="X16" s="27">
        <v>80</v>
      </c>
      <c r="Y16" s="27">
        <v>23</v>
      </c>
      <c r="Z16" s="27">
        <v>5</v>
      </c>
      <c r="AA16" s="28">
        <v>6</v>
      </c>
      <c r="AB16" s="10">
        <v>340</v>
      </c>
      <c r="AC16" s="10">
        <v>189</v>
      </c>
      <c r="AD16" s="10">
        <v>133</v>
      </c>
      <c r="AE16" s="10">
        <v>7</v>
      </c>
      <c r="AF16" s="10">
        <v>12</v>
      </c>
      <c r="AG16" s="117" t="s">
        <v>208</v>
      </c>
      <c r="AH16" s="63">
        <v>622</v>
      </c>
      <c r="AI16" s="63">
        <v>546</v>
      </c>
      <c r="AJ16" s="63">
        <v>55</v>
      </c>
      <c r="AK16" s="63">
        <v>21</v>
      </c>
      <c r="AL16" s="63">
        <v>0</v>
      </c>
      <c r="AM16" s="64">
        <v>284</v>
      </c>
      <c r="AN16" s="65">
        <v>254</v>
      </c>
      <c r="AO16" s="65">
        <v>17</v>
      </c>
      <c r="AP16" s="65">
        <v>14</v>
      </c>
      <c r="AQ16" s="66">
        <v>0</v>
      </c>
      <c r="AR16" s="63">
        <v>337</v>
      </c>
      <c r="AS16" s="63">
        <v>293</v>
      </c>
      <c r="AT16" s="63">
        <v>38</v>
      </c>
      <c r="AU16" s="63">
        <v>7</v>
      </c>
      <c r="AV16" s="63">
        <v>0</v>
      </c>
      <c r="AW16" s="20" t="s">
        <v>208</v>
      </c>
      <c r="AX16" s="3">
        <v>117</v>
      </c>
      <c r="AY16" s="3">
        <v>79</v>
      </c>
      <c r="AZ16" s="3">
        <v>17</v>
      </c>
      <c r="BA16" s="3">
        <v>15</v>
      </c>
      <c r="BB16" s="3">
        <v>6</v>
      </c>
      <c r="BC16" s="100">
        <v>64</v>
      </c>
      <c r="BD16" s="101">
        <v>46</v>
      </c>
      <c r="BE16" s="101">
        <v>8</v>
      </c>
      <c r="BF16" s="101">
        <v>6</v>
      </c>
      <c r="BG16" s="102">
        <v>3</v>
      </c>
      <c r="BH16" s="3">
        <v>53</v>
      </c>
      <c r="BI16" s="3">
        <v>32</v>
      </c>
      <c r="BJ16" s="3">
        <v>8</v>
      </c>
      <c r="BK16" s="3">
        <v>9</v>
      </c>
      <c r="BL16" s="3">
        <v>3</v>
      </c>
      <c r="BM16" s="17" t="s">
        <v>208</v>
      </c>
      <c r="BN16" s="10">
        <v>1723</v>
      </c>
      <c r="BO16" s="10">
        <v>719</v>
      </c>
      <c r="BP16" s="10">
        <v>395</v>
      </c>
      <c r="BQ16" s="10">
        <v>482</v>
      </c>
      <c r="BR16" s="10">
        <v>127</v>
      </c>
      <c r="BS16" s="26">
        <v>896</v>
      </c>
      <c r="BT16" s="27">
        <v>314</v>
      </c>
      <c r="BU16" s="27">
        <v>268</v>
      </c>
      <c r="BV16" s="27">
        <v>271</v>
      </c>
      <c r="BW16" s="28">
        <v>42</v>
      </c>
      <c r="BX16" s="10">
        <v>827</v>
      </c>
      <c r="BY16" s="10">
        <v>404</v>
      </c>
      <c r="BZ16" s="10">
        <v>127</v>
      </c>
      <c r="CA16" s="10">
        <v>211</v>
      </c>
      <c r="CB16" s="10">
        <v>85</v>
      </c>
    </row>
    <row r="17" spans="1:80" x14ac:dyDescent="0.2">
      <c r="A17" s="17" t="s">
        <v>209</v>
      </c>
      <c r="B17" s="73">
        <f t="shared" si="45"/>
        <v>915</v>
      </c>
      <c r="C17" s="73">
        <f t="shared" si="46"/>
        <v>566</v>
      </c>
      <c r="D17" s="73">
        <f t="shared" si="47"/>
        <v>265</v>
      </c>
      <c r="E17" s="73">
        <f t="shared" si="48"/>
        <v>80</v>
      </c>
      <c r="F17" s="73">
        <f t="shared" si="49"/>
        <v>6</v>
      </c>
      <c r="G17" s="73">
        <f t="shared" si="50"/>
        <v>450</v>
      </c>
      <c r="H17" s="73">
        <f t="shared" si="51"/>
        <v>281</v>
      </c>
      <c r="I17" s="73">
        <f t="shared" si="52"/>
        <v>115</v>
      </c>
      <c r="J17" s="73">
        <f t="shared" si="53"/>
        <v>46</v>
      </c>
      <c r="K17" s="73">
        <f t="shared" si="54"/>
        <v>6</v>
      </c>
      <c r="L17" s="73">
        <f t="shared" si="55"/>
        <v>467</v>
      </c>
      <c r="M17" s="73">
        <f t="shared" si="56"/>
        <v>285</v>
      </c>
      <c r="N17" s="73">
        <f t="shared" si="57"/>
        <v>148</v>
      </c>
      <c r="O17" s="73">
        <f t="shared" si="58"/>
        <v>33</v>
      </c>
      <c r="P17" s="73">
        <f t="shared" si="59"/>
        <v>0</v>
      </c>
      <c r="Q17" s="17" t="s">
        <v>209</v>
      </c>
      <c r="R17" s="10">
        <v>80</v>
      </c>
      <c r="S17" s="10">
        <v>71</v>
      </c>
      <c r="T17" s="10">
        <v>6</v>
      </c>
      <c r="U17" s="10">
        <v>4</v>
      </c>
      <c r="V17" s="10">
        <v>0</v>
      </c>
      <c r="W17" s="26">
        <v>51</v>
      </c>
      <c r="X17" s="27">
        <v>47</v>
      </c>
      <c r="Y17" s="27">
        <v>0</v>
      </c>
      <c r="Z17" s="27">
        <v>4</v>
      </c>
      <c r="AA17" s="28">
        <v>0</v>
      </c>
      <c r="AB17" s="10">
        <v>29</v>
      </c>
      <c r="AC17" s="10">
        <v>24</v>
      </c>
      <c r="AD17" s="10">
        <v>6</v>
      </c>
      <c r="AE17" s="10">
        <v>0</v>
      </c>
      <c r="AF17" s="10">
        <v>0</v>
      </c>
      <c r="AG17" s="117" t="s">
        <v>209</v>
      </c>
      <c r="AH17" s="63">
        <v>267</v>
      </c>
      <c r="AI17" s="63">
        <v>247</v>
      </c>
      <c r="AJ17" s="63">
        <v>13</v>
      </c>
      <c r="AK17" s="63">
        <v>7</v>
      </c>
      <c r="AL17" s="63">
        <v>0</v>
      </c>
      <c r="AM17" s="64">
        <v>142</v>
      </c>
      <c r="AN17" s="65">
        <v>130</v>
      </c>
      <c r="AO17" s="65">
        <v>8</v>
      </c>
      <c r="AP17" s="65">
        <v>3</v>
      </c>
      <c r="AQ17" s="66">
        <v>0</v>
      </c>
      <c r="AR17" s="63">
        <v>125</v>
      </c>
      <c r="AS17" s="63">
        <v>117</v>
      </c>
      <c r="AT17" s="63">
        <v>4</v>
      </c>
      <c r="AU17" s="63">
        <v>3</v>
      </c>
      <c r="AV17" s="63">
        <v>0</v>
      </c>
      <c r="AW17" s="20" t="s">
        <v>209</v>
      </c>
      <c r="AX17" s="3">
        <v>72</v>
      </c>
      <c r="AY17" s="3">
        <v>23</v>
      </c>
      <c r="AZ17" s="3">
        <v>34</v>
      </c>
      <c r="BA17" s="3">
        <v>9</v>
      </c>
      <c r="BB17" s="3">
        <v>6</v>
      </c>
      <c r="BC17" s="100">
        <v>38</v>
      </c>
      <c r="BD17" s="101">
        <v>14</v>
      </c>
      <c r="BE17" s="101">
        <v>8</v>
      </c>
      <c r="BF17" s="101">
        <v>9</v>
      </c>
      <c r="BG17" s="102">
        <v>6</v>
      </c>
      <c r="BH17" s="3">
        <v>35</v>
      </c>
      <c r="BI17" s="3">
        <v>9</v>
      </c>
      <c r="BJ17" s="3">
        <v>25</v>
      </c>
      <c r="BK17" s="3">
        <v>0</v>
      </c>
      <c r="BL17" s="3">
        <v>0</v>
      </c>
      <c r="BM17" s="17" t="s">
        <v>209</v>
      </c>
      <c r="BN17" s="10">
        <v>496</v>
      </c>
      <c r="BO17" s="10">
        <v>225</v>
      </c>
      <c r="BP17" s="10">
        <v>212</v>
      </c>
      <c r="BQ17" s="10">
        <v>60</v>
      </c>
      <c r="BR17" s="10">
        <v>0</v>
      </c>
      <c r="BS17" s="26">
        <v>219</v>
      </c>
      <c r="BT17" s="27">
        <v>90</v>
      </c>
      <c r="BU17" s="27">
        <v>99</v>
      </c>
      <c r="BV17" s="27">
        <v>30</v>
      </c>
      <c r="BW17" s="28">
        <v>0</v>
      </c>
      <c r="BX17" s="10">
        <v>278</v>
      </c>
      <c r="BY17" s="10">
        <v>135</v>
      </c>
      <c r="BZ17" s="10">
        <v>113</v>
      </c>
      <c r="CA17" s="10">
        <v>30</v>
      </c>
      <c r="CB17" s="10">
        <v>0</v>
      </c>
    </row>
    <row r="18" spans="1:80" x14ac:dyDescent="0.2">
      <c r="A18" s="17">
        <v>40</v>
      </c>
      <c r="B18" s="73">
        <f t="shared" si="45"/>
        <v>9654</v>
      </c>
      <c r="C18" s="73">
        <f t="shared" si="46"/>
        <v>5628</v>
      </c>
      <c r="D18" s="73">
        <f t="shared" si="47"/>
        <v>2274</v>
      </c>
      <c r="E18" s="73">
        <f t="shared" si="48"/>
        <v>971</v>
      </c>
      <c r="F18" s="73">
        <f t="shared" si="49"/>
        <v>782</v>
      </c>
      <c r="G18" s="73">
        <f t="shared" si="50"/>
        <v>5526</v>
      </c>
      <c r="H18" s="73">
        <f t="shared" si="51"/>
        <v>3311</v>
      </c>
      <c r="I18" s="73">
        <f t="shared" si="52"/>
        <v>1187</v>
      </c>
      <c r="J18" s="73">
        <f t="shared" si="53"/>
        <v>602</v>
      </c>
      <c r="K18" s="73">
        <f t="shared" si="54"/>
        <v>429</v>
      </c>
      <c r="L18" s="73">
        <f t="shared" si="55"/>
        <v>4126</v>
      </c>
      <c r="M18" s="73">
        <f t="shared" si="56"/>
        <v>2317</v>
      </c>
      <c r="N18" s="73">
        <f t="shared" si="57"/>
        <v>1087</v>
      </c>
      <c r="O18" s="73">
        <f t="shared" si="58"/>
        <v>369</v>
      </c>
      <c r="P18" s="73">
        <f t="shared" si="59"/>
        <v>353</v>
      </c>
      <c r="Q18" s="17">
        <v>40</v>
      </c>
      <c r="R18" s="10">
        <v>991</v>
      </c>
      <c r="S18" s="10">
        <v>769</v>
      </c>
      <c r="T18" s="10">
        <v>98</v>
      </c>
      <c r="U18" s="10">
        <v>31</v>
      </c>
      <c r="V18" s="10">
        <v>93</v>
      </c>
      <c r="W18" s="26">
        <v>604</v>
      </c>
      <c r="X18" s="27">
        <v>486</v>
      </c>
      <c r="Y18" s="27">
        <v>92</v>
      </c>
      <c r="Z18" s="27">
        <v>15</v>
      </c>
      <c r="AA18" s="28">
        <v>12</v>
      </c>
      <c r="AB18" s="10">
        <v>386</v>
      </c>
      <c r="AC18" s="10">
        <v>283</v>
      </c>
      <c r="AD18" s="10">
        <v>6</v>
      </c>
      <c r="AE18" s="10">
        <v>16</v>
      </c>
      <c r="AF18" s="10">
        <v>81</v>
      </c>
      <c r="AG18" s="117">
        <v>40</v>
      </c>
      <c r="AH18" s="63">
        <v>1822</v>
      </c>
      <c r="AI18" s="63">
        <v>1359</v>
      </c>
      <c r="AJ18" s="63">
        <v>337</v>
      </c>
      <c r="AK18" s="63">
        <v>86</v>
      </c>
      <c r="AL18" s="63">
        <v>40</v>
      </c>
      <c r="AM18" s="64">
        <v>1198</v>
      </c>
      <c r="AN18" s="65">
        <v>917</v>
      </c>
      <c r="AO18" s="65">
        <v>215</v>
      </c>
      <c r="AP18" s="65">
        <v>38</v>
      </c>
      <c r="AQ18" s="66">
        <v>29</v>
      </c>
      <c r="AR18" s="63">
        <v>624</v>
      </c>
      <c r="AS18" s="63">
        <v>442</v>
      </c>
      <c r="AT18" s="63">
        <v>122</v>
      </c>
      <c r="AU18" s="63">
        <v>48</v>
      </c>
      <c r="AV18" s="63">
        <v>11</v>
      </c>
      <c r="AW18" s="20">
        <v>40</v>
      </c>
      <c r="AX18" s="3">
        <v>396</v>
      </c>
      <c r="AY18" s="3">
        <v>153</v>
      </c>
      <c r="AZ18" s="3">
        <v>160</v>
      </c>
      <c r="BA18" s="3">
        <v>71</v>
      </c>
      <c r="BB18" s="3">
        <v>12</v>
      </c>
      <c r="BC18" s="100">
        <v>272</v>
      </c>
      <c r="BD18" s="101">
        <v>111</v>
      </c>
      <c r="BE18" s="101">
        <v>118</v>
      </c>
      <c r="BF18" s="101">
        <v>37</v>
      </c>
      <c r="BG18" s="102">
        <v>6</v>
      </c>
      <c r="BH18" s="3">
        <v>124</v>
      </c>
      <c r="BI18" s="3">
        <v>42</v>
      </c>
      <c r="BJ18" s="3">
        <v>42</v>
      </c>
      <c r="BK18" s="3">
        <v>34</v>
      </c>
      <c r="BL18" s="3">
        <v>6</v>
      </c>
      <c r="BM18" s="17">
        <v>40</v>
      </c>
      <c r="BN18" s="10">
        <v>6445</v>
      </c>
      <c r="BO18" s="10">
        <v>3347</v>
      </c>
      <c r="BP18" s="10">
        <v>1679</v>
      </c>
      <c r="BQ18" s="10">
        <v>783</v>
      </c>
      <c r="BR18" s="10">
        <v>637</v>
      </c>
      <c r="BS18" s="26">
        <v>3452</v>
      </c>
      <c r="BT18" s="27">
        <v>1797</v>
      </c>
      <c r="BU18" s="27">
        <v>762</v>
      </c>
      <c r="BV18" s="27">
        <v>512</v>
      </c>
      <c r="BW18" s="28">
        <v>382</v>
      </c>
      <c r="BX18" s="10">
        <v>2992</v>
      </c>
      <c r="BY18" s="10">
        <v>1550</v>
      </c>
      <c r="BZ18" s="10">
        <v>917</v>
      </c>
      <c r="CA18" s="10">
        <v>271</v>
      </c>
      <c r="CB18" s="10">
        <v>255</v>
      </c>
    </row>
    <row r="19" spans="1:80" x14ac:dyDescent="0.2">
      <c r="A19" s="17" t="s">
        <v>210</v>
      </c>
      <c r="B19" s="73">
        <f t="shared" si="45"/>
        <v>2314</v>
      </c>
      <c r="C19" s="73">
        <f t="shared" si="46"/>
        <v>967</v>
      </c>
      <c r="D19" s="73">
        <f t="shared" si="47"/>
        <v>877</v>
      </c>
      <c r="E19" s="73">
        <f t="shared" si="48"/>
        <v>361</v>
      </c>
      <c r="F19" s="73">
        <f t="shared" si="49"/>
        <v>109</v>
      </c>
      <c r="G19" s="73">
        <f t="shared" si="50"/>
        <v>1442</v>
      </c>
      <c r="H19" s="73">
        <f t="shared" si="51"/>
        <v>465</v>
      </c>
      <c r="I19" s="73">
        <f t="shared" si="52"/>
        <v>559</v>
      </c>
      <c r="J19" s="73">
        <f t="shared" si="53"/>
        <v>318</v>
      </c>
      <c r="K19" s="73">
        <f t="shared" si="54"/>
        <v>100</v>
      </c>
      <c r="L19" s="73">
        <f t="shared" si="55"/>
        <v>871</v>
      </c>
      <c r="M19" s="73">
        <f t="shared" si="56"/>
        <v>502</v>
      </c>
      <c r="N19" s="73">
        <f t="shared" si="57"/>
        <v>318</v>
      </c>
      <c r="O19" s="73">
        <f t="shared" si="58"/>
        <v>42</v>
      </c>
      <c r="P19" s="73">
        <f t="shared" si="59"/>
        <v>9</v>
      </c>
      <c r="Q19" s="17" t="s">
        <v>210</v>
      </c>
      <c r="R19" s="10">
        <v>276</v>
      </c>
      <c r="S19" s="10">
        <v>94</v>
      </c>
      <c r="T19" s="10">
        <v>104</v>
      </c>
      <c r="U19" s="10">
        <v>20</v>
      </c>
      <c r="V19" s="10">
        <v>58</v>
      </c>
      <c r="W19" s="26">
        <v>157</v>
      </c>
      <c r="X19" s="27">
        <v>42</v>
      </c>
      <c r="Y19" s="27">
        <v>46</v>
      </c>
      <c r="Z19" s="27">
        <v>11</v>
      </c>
      <c r="AA19" s="28">
        <v>58</v>
      </c>
      <c r="AB19" s="10">
        <v>119</v>
      </c>
      <c r="AC19" s="10">
        <v>52</v>
      </c>
      <c r="AD19" s="10">
        <v>58</v>
      </c>
      <c r="AE19" s="10">
        <v>9</v>
      </c>
      <c r="AF19" s="10">
        <v>0</v>
      </c>
      <c r="AG19" s="117" t="s">
        <v>210</v>
      </c>
      <c r="AH19" s="63">
        <v>390</v>
      </c>
      <c r="AI19" s="63">
        <v>202</v>
      </c>
      <c r="AJ19" s="63">
        <v>173</v>
      </c>
      <c r="AK19" s="63">
        <v>7</v>
      </c>
      <c r="AL19" s="63">
        <v>9</v>
      </c>
      <c r="AM19" s="64">
        <v>251</v>
      </c>
      <c r="AN19" s="65">
        <v>130</v>
      </c>
      <c r="AO19" s="65">
        <v>118</v>
      </c>
      <c r="AP19" s="65">
        <v>3</v>
      </c>
      <c r="AQ19" s="66">
        <v>0</v>
      </c>
      <c r="AR19" s="63">
        <v>138</v>
      </c>
      <c r="AS19" s="63">
        <v>72</v>
      </c>
      <c r="AT19" s="63">
        <v>55</v>
      </c>
      <c r="AU19" s="63">
        <v>3</v>
      </c>
      <c r="AV19" s="63">
        <v>9</v>
      </c>
      <c r="AW19" s="20" t="s">
        <v>210</v>
      </c>
      <c r="AX19" s="3">
        <v>76</v>
      </c>
      <c r="AY19" s="3">
        <v>65</v>
      </c>
      <c r="AZ19" s="3">
        <v>8</v>
      </c>
      <c r="BA19" s="3">
        <v>3</v>
      </c>
      <c r="BB19" s="3">
        <v>0</v>
      </c>
      <c r="BC19" s="100">
        <v>49</v>
      </c>
      <c r="BD19" s="101">
        <v>46</v>
      </c>
      <c r="BE19" s="101">
        <v>0</v>
      </c>
      <c r="BF19" s="101">
        <v>3</v>
      </c>
      <c r="BG19" s="102">
        <v>0</v>
      </c>
      <c r="BH19" s="3">
        <v>27</v>
      </c>
      <c r="BI19" s="3">
        <v>19</v>
      </c>
      <c r="BJ19" s="3">
        <v>8</v>
      </c>
      <c r="BK19" s="3">
        <v>0</v>
      </c>
      <c r="BL19" s="3">
        <v>0</v>
      </c>
      <c r="BM19" s="17" t="s">
        <v>210</v>
      </c>
      <c r="BN19" s="10">
        <v>1572</v>
      </c>
      <c r="BO19" s="10">
        <v>606</v>
      </c>
      <c r="BP19" s="10">
        <v>592</v>
      </c>
      <c r="BQ19" s="10">
        <v>331</v>
      </c>
      <c r="BR19" s="10">
        <v>42</v>
      </c>
      <c r="BS19" s="26">
        <v>985</v>
      </c>
      <c r="BT19" s="27">
        <v>247</v>
      </c>
      <c r="BU19" s="27">
        <v>395</v>
      </c>
      <c r="BV19" s="27">
        <v>301</v>
      </c>
      <c r="BW19" s="28">
        <v>42</v>
      </c>
      <c r="BX19" s="10">
        <v>587</v>
      </c>
      <c r="BY19" s="10">
        <v>359</v>
      </c>
      <c r="BZ19" s="10">
        <v>197</v>
      </c>
      <c r="CA19" s="10">
        <v>30</v>
      </c>
      <c r="CB19" s="10">
        <v>0</v>
      </c>
    </row>
    <row r="20" spans="1:80" x14ac:dyDescent="0.2">
      <c r="B20" s="7" t="s">
        <v>1</v>
      </c>
      <c r="C20" s="7" t="s">
        <v>4</v>
      </c>
      <c r="D20" s="7" t="s">
        <v>504</v>
      </c>
      <c r="E20" s="7" t="s">
        <v>6</v>
      </c>
      <c r="F20" s="7" t="s">
        <v>505</v>
      </c>
      <c r="G20" s="7" t="s">
        <v>1</v>
      </c>
      <c r="H20" s="7" t="s">
        <v>4</v>
      </c>
      <c r="I20" s="7" t="s">
        <v>504</v>
      </c>
      <c r="J20" s="7" t="s">
        <v>6</v>
      </c>
      <c r="K20" s="7" t="s">
        <v>505</v>
      </c>
      <c r="L20" s="7" t="s">
        <v>1</v>
      </c>
      <c r="M20" s="7" t="s">
        <v>4</v>
      </c>
      <c r="N20" s="7" t="s">
        <v>504</v>
      </c>
      <c r="O20" s="7" t="s">
        <v>6</v>
      </c>
      <c r="P20" s="7" t="s">
        <v>505</v>
      </c>
      <c r="Q20" s="17"/>
      <c r="R20" s="10"/>
      <c r="S20" s="10"/>
      <c r="T20" s="10"/>
      <c r="U20" s="10"/>
      <c r="V20" s="10"/>
      <c r="W20" s="26"/>
      <c r="X20" s="27"/>
      <c r="Y20" s="27"/>
      <c r="Z20" s="27"/>
      <c r="AA20" s="28"/>
      <c r="AB20" s="10"/>
      <c r="AC20" s="10"/>
      <c r="AD20" s="10"/>
      <c r="AE20" s="10"/>
      <c r="AF20" s="10"/>
      <c r="AG20" s="117"/>
      <c r="AH20" s="63"/>
      <c r="AI20" s="63"/>
      <c r="AJ20" s="63"/>
      <c r="AK20" s="63"/>
      <c r="AL20" s="63"/>
      <c r="AM20" s="64"/>
      <c r="AN20" s="65"/>
      <c r="AO20" s="65"/>
      <c r="AP20" s="65"/>
      <c r="AQ20" s="66"/>
      <c r="AR20" s="63"/>
      <c r="AS20" s="63"/>
      <c r="AT20" s="63"/>
      <c r="AU20" s="63"/>
      <c r="AV20" s="63"/>
      <c r="AW20" s="20"/>
      <c r="AX20" s="3"/>
      <c r="AY20" s="3"/>
      <c r="AZ20" s="3"/>
      <c r="BA20" s="3"/>
      <c r="BB20" s="3"/>
      <c r="BC20" s="100"/>
      <c r="BD20" s="101"/>
      <c r="BE20" s="101"/>
      <c r="BF20" s="101"/>
      <c r="BG20" s="102"/>
      <c r="BH20" s="3"/>
      <c r="BI20" s="3"/>
      <c r="BJ20" s="3"/>
      <c r="BK20" s="3"/>
      <c r="BL20" s="3"/>
      <c r="BM20" s="17"/>
      <c r="BN20" s="10"/>
      <c r="BO20" s="10"/>
      <c r="BP20" s="10"/>
      <c r="BQ20" s="10"/>
      <c r="BR20" s="10"/>
      <c r="BS20" s="27"/>
      <c r="BT20" s="27"/>
      <c r="BU20" s="27"/>
      <c r="BV20" s="27"/>
      <c r="BW20" s="27"/>
      <c r="BX20" s="10"/>
      <c r="BY20" s="10"/>
      <c r="BZ20" s="10"/>
      <c r="CA20" s="10"/>
      <c r="CB20" s="10"/>
    </row>
    <row r="21" spans="1:80" x14ac:dyDescent="0.2">
      <c r="A21" s="17" t="s">
        <v>898</v>
      </c>
      <c r="B21" s="270">
        <v>72.798053527980542</v>
      </c>
      <c r="C21" s="270">
        <v>72.09226060341058</v>
      </c>
      <c r="D21" s="270">
        <v>75.982638051603573</v>
      </c>
      <c r="E21" s="270">
        <v>64.347826086956516</v>
      </c>
      <c r="F21" s="270">
        <v>82.806691449814124</v>
      </c>
      <c r="G21" s="270">
        <v>76.571428571428569</v>
      </c>
      <c r="H21" s="270">
        <v>76.732371469213575</v>
      </c>
      <c r="I21" s="270">
        <v>77.427937915742788</v>
      </c>
      <c r="J21" s="270">
        <v>69.381598793363494</v>
      </c>
      <c r="K21" s="270">
        <v>88.461538461538467</v>
      </c>
      <c r="L21" s="270">
        <v>68.079019073569484</v>
      </c>
      <c r="M21" s="270">
        <v>66.706105063890206</v>
      </c>
      <c r="N21" s="270">
        <v>74.299312533051292</v>
      </c>
      <c r="O21" s="270">
        <v>55.316285329744282</v>
      </c>
      <c r="P21" s="270">
        <v>75.5741127348643</v>
      </c>
      <c r="Q21" s="17"/>
      <c r="R21" s="10"/>
      <c r="S21" s="10"/>
      <c r="T21" s="10"/>
      <c r="U21" s="10"/>
      <c r="V21" s="10"/>
      <c r="W21" s="26"/>
      <c r="X21" s="27"/>
      <c r="Y21" s="27"/>
      <c r="Z21" s="27"/>
      <c r="AA21" s="28"/>
      <c r="AB21" s="10"/>
      <c r="AC21" s="10"/>
      <c r="AD21" s="10"/>
      <c r="AE21" s="10"/>
      <c r="AF21" s="10"/>
      <c r="AG21" s="117"/>
      <c r="AH21" s="63"/>
      <c r="AI21" s="63"/>
      <c r="AJ21" s="63"/>
      <c r="AK21" s="63"/>
      <c r="AL21" s="63"/>
      <c r="AM21" s="64"/>
      <c r="AN21" s="65"/>
      <c r="AO21" s="65"/>
      <c r="AP21" s="65"/>
      <c r="AQ21" s="66"/>
      <c r="AR21" s="63"/>
      <c r="AS21" s="63"/>
      <c r="AT21" s="63"/>
      <c r="AU21" s="63"/>
      <c r="AV21" s="63"/>
      <c r="AW21" s="20"/>
      <c r="AX21" s="3"/>
      <c r="AY21" s="3"/>
      <c r="AZ21" s="3"/>
      <c r="BA21" s="3"/>
      <c r="BB21" s="3"/>
      <c r="BC21" s="100"/>
      <c r="BD21" s="101"/>
      <c r="BE21" s="101"/>
      <c r="BF21" s="101"/>
      <c r="BG21" s="102"/>
      <c r="BH21" s="3"/>
      <c r="BI21" s="3"/>
      <c r="BJ21" s="3"/>
      <c r="BK21" s="3"/>
      <c r="BL21" s="3"/>
      <c r="BM21" s="17"/>
      <c r="BN21" s="10"/>
      <c r="BO21" s="10"/>
      <c r="BP21" s="10"/>
      <c r="BQ21" s="10"/>
      <c r="BR21" s="10"/>
      <c r="BS21" s="27"/>
      <c r="BT21" s="27"/>
      <c r="BU21" s="27"/>
      <c r="BV21" s="27"/>
      <c r="BW21" s="27"/>
      <c r="BX21" s="10"/>
      <c r="BY21" s="10"/>
      <c r="BZ21" s="10"/>
      <c r="CA21" s="10"/>
      <c r="CB21" s="10"/>
    </row>
    <row r="22" spans="1:80" x14ac:dyDescent="0.2">
      <c r="B22" s="10"/>
      <c r="C22" s="10"/>
      <c r="D22" s="10"/>
      <c r="E22" s="10"/>
      <c r="F22" s="10"/>
      <c r="G22" s="26"/>
      <c r="H22" s="27"/>
      <c r="I22" s="27"/>
      <c r="J22" s="27"/>
      <c r="K22" s="28"/>
      <c r="L22" s="10"/>
      <c r="M22" s="10"/>
      <c r="N22" s="10"/>
      <c r="O22" s="10"/>
      <c r="P22" s="10"/>
      <c r="Q22" s="17"/>
      <c r="R22" s="10"/>
      <c r="S22" s="10"/>
      <c r="T22" s="10"/>
      <c r="U22" s="10"/>
      <c r="V22" s="10"/>
      <c r="W22" s="26"/>
      <c r="X22" s="27"/>
      <c r="Y22" s="27"/>
      <c r="Z22" s="27"/>
      <c r="AA22" s="28"/>
      <c r="AB22" s="10"/>
      <c r="AC22" s="10"/>
      <c r="AD22" s="10"/>
      <c r="AE22" s="10"/>
      <c r="AF22" s="10"/>
      <c r="AG22" s="117"/>
      <c r="AH22" s="63"/>
      <c r="AI22" s="63"/>
      <c r="AJ22" s="63"/>
      <c r="AK22" s="63"/>
      <c r="AL22" s="63"/>
      <c r="AM22" s="64"/>
      <c r="AN22" s="65"/>
      <c r="AO22" s="65"/>
      <c r="AP22" s="65"/>
      <c r="AQ22" s="66"/>
      <c r="AR22" s="63"/>
      <c r="AS22" s="63"/>
      <c r="AT22" s="63"/>
      <c r="AU22" s="63"/>
      <c r="AV22" s="63"/>
      <c r="AW22" s="20"/>
      <c r="AX22" s="3"/>
      <c r="AY22" s="3"/>
      <c r="AZ22" s="3"/>
      <c r="BA22" s="3"/>
      <c r="BB22" s="3"/>
      <c r="BC22" s="100"/>
      <c r="BD22" s="101"/>
      <c r="BE22" s="101"/>
      <c r="BF22" s="101"/>
      <c r="BG22" s="102"/>
      <c r="BH22" s="3"/>
      <c r="BI22" s="3"/>
      <c r="BJ22" s="3"/>
      <c r="BK22" s="3"/>
      <c r="BL22" s="3"/>
      <c r="BM22" s="17"/>
      <c r="BN22" s="10">
        <f>(BN18+BN19)*100/BN14</f>
        <v>75.904184813482289</v>
      </c>
      <c r="BO22" s="10">
        <f t="shared" ref="BO22:CB22" si="60">(BO18+BO19)*100/BO14</f>
        <v>78.572848340290207</v>
      </c>
      <c r="BP22" s="10">
        <f t="shared" si="60"/>
        <v>77.035278154681137</v>
      </c>
      <c r="BQ22" s="10">
        <f t="shared" si="60"/>
        <v>62.725225225225223</v>
      </c>
      <c r="BR22" s="10">
        <f t="shared" si="60"/>
        <v>84.24317617866005</v>
      </c>
      <c r="BS22" s="10">
        <f t="shared" si="60"/>
        <v>77.84210526315789</v>
      </c>
      <c r="BT22" s="10">
        <f t="shared" si="60"/>
        <v>81.989570798235064</v>
      </c>
      <c r="BU22" s="10">
        <f t="shared" si="60"/>
        <v>73.88250319284802</v>
      </c>
      <c r="BV22" s="10">
        <f t="shared" si="60"/>
        <v>69.250425894378196</v>
      </c>
      <c r="BW22" s="10">
        <f t="shared" si="60"/>
        <v>90.792291220556748</v>
      </c>
      <c r="BX22" s="10">
        <f t="shared" si="60"/>
        <v>73.611682435211847</v>
      </c>
      <c r="BY22" s="10">
        <f t="shared" si="60"/>
        <v>75.216706067769891</v>
      </c>
      <c r="BZ22" s="10">
        <f t="shared" si="60"/>
        <v>80.607814761215636</v>
      </c>
      <c r="CA22" s="10">
        <f t="shared" si="60"/>
        <v>50</v>
      </c>
      <c r="CB22" s="10">
        <f t="shared" si="60"/>
        <v>75</v>
      </c>
    </row>
    <row r="23" spans="1:80" x14ac:dyDescent="0.2">
      <c r="A23" s="47" t="s">
        <v>582</v>
      </c>
      <c r="B23" s="10"/>
      <c r="C23" s="10"/>
      <c r="D23" s="10"/>
      <c r="E23" s="10"/>
      <c r="F23" s="10"/>
      <c r="G23" s="26"/>
      <c r="H23" s="27"/>
      <c r="I23" s="27"/>
      <c r="J23" s="27"/>
      <c r="K23" s="28"/>
      <c r="L23" s="10"/>
      <c r="M23" s="10"/>
      <c r="N23" s="10"/>
      <c r="O23" s="10"/>
      <c r="P23" s="10"/>
      <c r="Q23" s="47" t="s">
        <v>582</v>
      </c>
      <c r="R23" s="10"/>
      <c r="S23" s="10"/>
      <c r="T23" s="10"/>
      <c r="U23" s="10"/>
      <c r="V23" s="10"/>
      <c r="W23" s="26"/>
      <c r="X23" s="27"/>
      <c r="Y23" s="27"/>
      <c r="Z23" s="27"/>
      <c r="AA23" s="28"/>
      <c r="AB23" s="10"/>
      <c r="AC23" s="10"/>
      <c r="AD23" s="10"/>
      <c r="AE23" s="10"/>
      <c r="AF23" s="10"/>
      <c r="AG23" s="119" t="s">
        <v>582</v>
      </c>
      <c r="AH23" s="63"/>
      <c r="AI23" s="63"/>
      <c r="AJ23" s="63"/>
      <c r="AK23" s="63"/>
      <c r="AL23" s="63"/>
      <c r="AM23" s="64"/>
      <c r="AN23" s="65"/>
      <c r="AO23" s="65"/>
      <c r="AP23" s="65"/>
      <c r="AQ23" s="66"/>
      <c r="AR23" s="63"/>
      <c r="AS23" s="63"/>
      <c r="AT23" s="63"/>
      <c r="AU23" s="63"/>
      <c r="AV23" s="63"/>
      <c r="AW23" s="176" t="s">
        <v>582</v>
      </c>
      <c r="AX23" s="3"/>
      <c r="AY23" s="3"/>
      <c r="AZ23" s="3"/>
      <c r="BA23" s="3"/>
      <c r="BB23" s="3"/>
      <c r="BC23" s="100"/>
      <c r="BD23" s="101"/>
      <c r="BE23" s="101"/>
      <c r="BF23" s="101"/>
      <c r="BG23" s="102"/>
      <c r="BH23" s="3"/>
      <c r="BI23" s="3"/>
      <c r="BJ23" s="3"/>
      <c r="BK23" s="3"/>
      <c r="BL23" s="3"/>
      <c r="BM23" s="47" t="s">
        <v>582</v>
      </c>
      <c r="BN23" s="10"/>
      <c r="BO23" s="10"/>
      <c r="BP23" s="10"/>
      <c r="BQ23" s="10"/>
      <c r="BR23" s="10"/>
      <c r="BS23" s="26"/>
      <c r="BT23" s="27"/>
      <c r="BU23" s="27"/>
      <c r="BV23" s="27"/>
      <c r="BW23" s="28"/>
      <c r="BX23" s="10"/>
      <c r="BY23" s="10"/>
      <c r="BZ23" s="10"/>
      <c r="CA23" s="10"/>
      <c r="CB23" s="10"/>
    </row>
    <row r="24" spans="1:80" x14ac:dyDescent="0.2">
      <c r="A24" s="17" t="s">
        <v>1</v>
      </c>
      <c r="B24" s="73">
        <f t="shared" ref="B24" si="61">R24+AH24+AX24+BN24</f>
        <v>16440</v>
      </c>
      <c r="C24" s="73">
        <f t="shared" ref="C24" si="62">S24+AI24+AY24+BO24</f>
        <v>9148</v>
      </c>
      <c r="D24" s="73">
        <f t="shared" ref="D24" si="63">T24+AJ24+AZ24+BP24</f>
        <v>4147</v>
      </c>
      <c r="E24" s="73">
        <f t="shared" ref="E24" si="64">U24+AK24+BA24+BQ24</f>
        <v>2070</v>
      </c>
      <c r="F24" s="73">
        <f t="shared" ref="F24" si="65">V24+AL24+BB24+BR24</f>
        <v>1076</v>
      </c>
      <c r="G24" s="73">
        <f t="shared" ref="G24" si="66">W24+AM24+BC24+BS24</f>
        <v>9100</v>
      </c>
      <c r="H24" s="73">
        <f t="shared" ref="H24" si="67">X24+AN24+BD24+BT24</f>
        <v>4921</v>
      </c>
      <c r="I24" s="73">
        <f t="shared" ref="I24" si="68">Y24+AO24+BE24+BU24</f>
        <v>2255</v>
      </c>
      <c r="J24" s="73">
        <f t="shared" ref="J24" si="69">Z24+AP24+BF24+BV24</f>
        <v>1326</v>
      </c>
      <c r="K24" s="73">
        <f t="shared" ref="K24" si="70">AA24+AQ24+BG24+BW24</f>
        <v>598</v>
      </c>
      <c r="L24" s="73">
        <f t="shared" ref="L24" si="71">AB24+AR24+BH24+BX24</f>
        <v>7340</v>
      </c>
      <c r="M24" s="73">
        <f t="shared" ref="M24" si="72">AC24+AS24+BI24+BY24</f>
        <v>4226</v>
      </c>
      <c r="N24" s="73">
        <f t="shared" ref="N24" si="73">AD24+AT24+BJ24+BZ24</f>
        <v>1891</v>
      </c>
      <c r="O24" s="73">
        <f t="shared" ref="O24" si="74">AE24+AU24+BK24+CA24</f>
        <v>743</v>
      </c>
      <c r="P24" s="73">
        <f t="shared" ref="P24" si="75">AF24+AV24+BL24+CB24</f>
        <v>479</v>
      </c>
      <c r="Q24" s="17" t="s">
        <v>1</v>
      </c>
      <c r="R24" s="10">
        <v>1959</v>
      </c>
      <c r="S24" s="10">
        <v>1293</v>
      </c>
      <c r="T24" s="10">
        <v>398</v>
      </c>
      <c r="U24" s="10">
        <v>71</v>
      </c>
      <c r="V24" s="10">
        <v>197</v>
      </c>
      <c r="W24" s="26">
        <v>1030</v>
      </c>
      <c r="X24" s="27">
        <v>712</v>
      </c>
      <c r="Y24" s="27">
        <v>196</v>
      </c>
      <c r="Z24" s="27">
        <v>35</v>
      </c>
      <c r="AA24" s="28">
        <v>87</v>
      </c>
      <c r="AB24" s="10">
        <v>929</v>
      </c>
      <c r="AC24" s="10">
        <v>580</v>
      </c>
      <c r="AD24" s="10">
        <v>202</v>
      </c>
      <c r="AE24" s="10">
        <v>36</v>
      </c>
      <c r="AF24" s="10">
        <v>110</v>
      </c>
      <c r="AG24" s="117" t="s">
        <v>1</v>
      </c>
      <c r="AH24" s="63">
        <v>3240</v>
      </c>
      <c r="AI24" s="63">
        <v>2490</v>
      </c>
      <c r="AJ24" s="63">
        <v>581</v>
      </c>
      <c r="AK24" s="63">
        <v>121</v>
      </c>
      <c r="AL24" s="63">
        <v>49</v>
      </c>
      <c r="AM24" s="64">
        <v>1934</v>
      </c>
      <c r="AN24" s="65">
        <v>1489</v>
      </c>
      <c r="AO24" s="65">
        <v>358</v>
      </c>
      <c r="AP24" s="65">
        <v>59</v>
      </c>
      <c r="AQ24" s="66">
        <v>29</v>
      </c>
      <c r="AR24" s="63">
        <v>1306</v>
      </c>
      <c r="AS24" s="63">
        <v>1001</v>
      </c>
      <c r="AT24" s="63">
        <v>223</v>
      </c>
      <c r="AU24" s="63">
        <v>62</v>
      </c>
      <c r="AV24" s="63">
        <v>20</v>
      </c>
      <c r="AW24" s="20" t="s">
        <v>1</v>
      </c>
      <c r="AX24" s="3">
        <v>679</v>
      </c>
      <c r="AY24" s="3">
        <v>334</v>
      </c>
      <c r="AZ24" s="3">
        <v>220</v>
      </c>
      <c r="BA24" s="3">
        <v>102</v>
      </c>
      <c r="BB24" s="3">
        <v>24</v>
      </c>
      <c r="BC24" s="100">
        <v>436</v>
      </c>
      <c r="BD24" s="101">
        <v>227</v>
      </c>
      <c r="BE24" s="101">
        <v>135</v>
      </c>
      <c r="BF24" s="101">
        <v>58</v>
      </c>
      <c r="BG24" s="102">
        <v>15</v>
      </c>
      <c r="BH24" s="3">
        <v>243</v>
      </c>
      <c r="BI24" s="3">
        <v>107</v>
      </c>
      <c r="BJ24" s="3">
        <v>84</v>
      </c>
      <c r="BK24" s="3">
        <v>43</v>
      </c>
      <c r="BL24" s="3">
        <v>9</v>
      </c>
      <c r="BM24" s="17" t="s">
        <v>1</v>
      </c>
      <c r="BN24" s="10">
        <v>10562</v>
      </c>
      <c r="BO24" s="10">
        <v>5031</v>
      </c>
      <c r="BP24" s="10">
        <v>2948</v>
      </c>
      <c r="BQ24" s="10">
        <v>1776</v>
      </c>
      <c r="BR24" s="10">
        <v>806</v>
      </c>
      <c r="BS24" s="26">
        <v>5700</v>
      </c>
      <c r="BT24" s="27">
        <v>2493</v>
      </c>
      <c r="BU24" s="27">
        <v>1566</v>
      </c>
      <c r="BV24" s="27">
        <v>1174</v>
      </c>
      <c r="BW24" s="28">
        <v>467</v>
      </c>
      <c r="BX24" s="10">
        <v>4862</v>
      </c>
      <c r="BY24" s="10">
        <v>2538</v>
      </c>
      <c r="BZ24" s="10">
        <v>1382</v>
      </c>
      <c r="CA24" s="10">
        <v>602</v>
      </c>
      <c r="CB24" s="10">
        <v>340</v>
      </c>
    </row>
    <row r="25" spans="1:80" x14ac:dyDescent="0.2">
      <c r="A25" s="17" t="s">
        <v>211</v>
      </c>
      <c r="B25" s="73">
        <f t="shared" ref="B25:B31" si="76">R25+AH25+AX25+BN25</f>
        <v>830</v>
      </c>
      <c r="C25" s="73">
        <f t="shared" ref="C25:C31" si="77">S25+AI25+AY25+BO25</f>
        <v>380</v>
      </c>
      <c r="D25" s="73">
        <f t="shared" ref="D25:D31" si="78">T25+AJ25+AZ25+BP25</f>
        <v>324</v>
      </c>
      <c r="E25" s="73">
        <f t="shared" ref="E25:E31" si="79">U25+AK25+BA25+BQ25</f>
        <v>101</v>
      </c>
      <c r="F25" s="73">
        <f t="shared" ref="F25:F31" si="80">V25+AL25+BB25+BR25</f>
        <v>24</v>
      </c>
      <c r="G25" s="73">
        <f t="shared" ref="G25:G31" si="81">W25+AM25+BC25+BS25</f>
        <v>495</v>
      </c>
      <c r="H25" s="73">
        <f t="shared" ref="H25:H31" si="82">X25+AN25+BD25+BT25</f>
        <v>240</v>
      </c>
      <c r="I25" s="73">
        <f t="shared" ref="I25:I31" si="83">Y25+AO25+BE25+BU25</f>
        <v>170</v>
      </c>
      <c r="J25" s="73">
        <f t="shared" ref="J25:J31" si="84">Z25+AP25+BF25+BV25</f>
        <v>75</v>
      </c>
      <c r="K25" s="73">
        <f t="shared" ref="K25:K31" si="85">AA25+AQ25+BG25+BW25</f>
        <v>9</v>
      </c>
      <c r="L25" s="73">
        <f t="shared" ref="L25:L31" si="86">AB25+AR25+BH25+BX25</f>
        <v>335</v>
      </c>
      <c r="M25" s="73">
        <f t="shared" ref="M25:M31" si="87">AC25+AS25+BI25+BY25</f>
        <v>141</v>
      </c>
      <c r="N25" s="73">
        <f t="shared" ref="N25:N31" si="88">AD25+AT25+BJ25+BZ25</f>
        <v>154</v>
      </c>
      <c r="O25" s="73">
        <f t="shared" ref="O25:O31" si="89">AE25+AU25+BK25+CA25</f>
        <v>26</v>
      </c>
      <c r="P25" s="73">
        <f t="shared" ref="P25:P31" si="90">AF25+AV25+BL25+CB25</f>
        <v>15</v>
      </c>
      <c r="Q25" s="17" t="s">
        <v>211</v>
      </c>
      <c r="R25" s="10">
        <v>121</v>
      </c>
      <c r="S25" s="10">
        <v>24</v>
      </c>
      <c r="T25" s="10">
        <v>75</v>
      </c>
      <c r="U25" s="10">
        <v>16</v>
      </c>
      <c r="V25" s="10">
        <v>6</v>
      </c>
      <c r="W25" s="26">
        <v>23</v>
      </c>
      <c r="X25" s="27">
        <v>0</v>
      </c>
      <c r="Y25" s="27">
        <v>17</v>
      </c>
      <c r="Z25" s="27">
        <v>5</v>
      </c>
      <c r="AA25" s="28">
        <v>0</v>
      </c>
      <c r="AB25" s="10">
        <v>98</v>
      </c>
      <c r="AC25" s="10">
        <v>24</v>
      </c>
      <c r="AD25" s="10">
        <v>58</v>
      </c>
      <c r="AE25" s="10">
        <v>11</v>
      </c>
      <c r="AF25" s="10">
        <v>6</v>
      </c>
      <c r="AG25" s="117" t="s">
        <v>211</v>
      </c>
      <c r="AH25" s="63">
        <v>43</v>
      </c>
      <c r="AI25" s="63">
        <v>39</v>
      </c>
      <c r="AJ25" s="63">
        <v>4</v>
      </c>
      <c r="AK25" s="63">
        <v>0</v>
      </c>
      <c r="AL25" s="63">
        <v>0</v>
      </c>
      <c r="AM25" s="64">
        <v>37</v>
      </c>
      <c r="AN25" s="65">
        <v>33</v>
      </c>
      <c r="AO25" s="65">
        <v>4</v>
      </c>
      <c r="AP25" s="65">
        <v>0</v>
      </c>
      <c r="AQ25" s="66">
        <v>0</v>
      </c>
      <c r="AR25" s="63">
        <v>7</v>
      </c>
      <c r="AS25" s="63">
        <v>7</v>
      </c>
      <c r="AT25" s="63">
        <v>0</v>
      </c>
      <c r="AU25" s="63">
        <v>0</v>
      </c>
      <c r="AV25" s="63">
        <v>0</v>
      </c>
      <c r="AW25" s="20" t="s">
        <v>211</v>
      </c>
      <c r="AX25" s="3">
        <v>461</v>
      </c>
      <c r="AY25" s="3">
        <v>227</v>
      </c>
      <c r="AZ25" s="3">
        <v>160</v>
      </c>
      <c r="BA25" s="3">
        <v>55</v>
      </c>
      <c r="BB25" s="3">
        <v>18</v>
      </c>
      <c r="BC25" s="100">
        <v>304</v>
      </c>
      <c r="BD25" s="101">
        <v>162</v>
      </c>
      <c r="BE25" s="101">
        <v>93</v>
      </c>
      <c r="BF25" s="101">
        <v>40</v>
      </c>
      <c r="BG25" s="102">
        <v>9</v>
      </c>
      <c r="BH25" s="3">
        <v>157</v>
      </c>
      <c r="BI25" s="3">
        <v>65</v>
      </c>
      <c r="BJ25" s="3">
        <v>68</v>
      </c>
      <c r="BK25" s="3">
        <v>15</v>
      </c>
      <c r="BL25" s="3">
        <v>9</v>
      </c>
      <c r="BM25" s="17" t="s">
        <v>211</v>
      </c>
      <c r="BN25" s="10">
        <v>205</v>
      </c>
      <c r="BO25" s="10">
        <v>90</v>
      </c>
      <c r="BP25" s="10">
        <v>85</v>
      </c>
      <c r="BQ25" s="10">
        <v>30</v>
      </c>
      <c r="BR25" s="10">
        <v>0</v>
      </c>
      <c r="BS25" s="26">
        <v>131</v>
      </c>
      <c r="BT25" s="27">
        <v>45</v>
      </c>
      <c r="BU25" s="27">
        <v>56</v>
      </c>
      <c r="BV25" s="27">
        <v>30</v>
      </c>
      <c r="BW25" s="28">
        <v>0</v>
      </c>
      <c r="BX25" s="10">
        <v>73</v>
      </c>
      <c r="BY25" s="10">
        <v>45</v>
      </c>
      <c r="BZ25" s="10">
        <v>28</v>
      </c>
      <c r="CA25" s="10">
        <v>0</v>
      </c>
      <c r="CB25" s="10">
        <v>0</v>
      </c>
    </row>
    <row r="26" spans="1:80" x14ac:dyDescent="0.2">
      <c r="A26" s="17" t="s">
        <v>212</v>
      </c>
      <c r="B26" s="73">
        <f t="shared" si="76"/>
        <v>3677</v>
      </c>
      <c r="C26" s="73">
        <f t="shared" si="77"/>
        <v>2574</v>
      </c>
      <c r="D26" s="73">
        <f t="shared" si="78"/>
        <v>664</v>
      </c>
      <c r="E26" s="73">
        <f t="shared" si="79"/>
        <v>235</v>
      </c>
      <c r="F26" s="73">
        <f t="shared" si="80"/>
        <v>204</v>
      </c>
      <c r="G26" s="73">
        <f t="shared" si="81"/>
        <v>1734</v>
      </c>
      <c r="H26" s="73">
        <f t="shared" si="82"/>
        <v>1189</v>
      </c>
      <c r="I26" s="73">
        <f t="shared" si="83"/>
        <v>273</v>
      </c>
      <c r="J26" s="73">
        <f t="shared" si="84"/>
        <v>134</v>
      </c>
      <c r="K26" s="73">
        <f t="shared" si="85"/>
        <v>139</v>
      </c>
      <c r="L26" s="73">
        <f t="shared" si="86"/>
        <v>1944</v>
      </c>
      <c r="M26" s="73">
        <f t="shared" si="87"/>
        <v>1386</v>
      </c>
      <c r="N26" s="73">
        <f t="shared" si="88"/>
        <v>391</v>
      </c>
      <c r="O26" s="73">
        <f t="shared" si="89"/>
        <v>100</v>
      </c>
      <c r="P26" s="73">
        <f t="shared" si="90"/>
        <v>65</v>
      </c>
      <c r="Q26" s="17" t="s">
        <v>212</v>
      </c>
      <c r="R26" s="10">
        <v>443</v>
      </c>
      <c r="S26" s="10">
        <v>344</v>
      </c>
      <c r="T26" s="10">
        <v>75</v>
      </c>
      <c r="U26" s="10">
        <v>0</v>
      </c>
      <c r="V26" s="10">
        <v>23</v>
      </c>
      <c r="W26" s="26">
        <v>126</v>
      </c>
      <c r="X26" s="27">
        <v>109</v>
      </c>
      <c r="Y26" s="27">
        <v>6</v>
      </c>
      <c r="Z26" s="27">
        <v>0</v>
      </c>
      <c r="AA26" s="28">
        <v>12</v>
      </c>
      <c r="AB26" s="10">
        <v>317</v>
      </c>
      <c r="AC26" s="10">
        <v>236</v>
      </c>
      <c r="AD26" s="10">
        <v>69</v>
      </c>
      <c r="AE26" s="10">
        <v>0</v>
      </c>
      <c r="AF26" s="10">
        <v>12</v>
      </c>
      <c r="AG26" s="117" t="s">
        <v>212</v>
      </c>
      <c r="AH26" s="63">
        <v>1912</v>
      </c>
      <c r="AI26" s="63">
        <v>1515</v>
      </c>
      <c r="AJ26" s="63">
        <v>341</v>
      </c>
      <c r="AK26" s="63">
        <v>45</v>
      </c>
      <c r="AL26" s="63">
        <v>11</v>
      </c>
      <c r="AM26" s="64">
        <v>948</v>
      </c>
      <c r="AN26" s="65">
        <v>774</v>
      </c>
      <c r="AO26" s="65">
        <v>160</v>
      </c>
      <c r="AP26" s="65">
        <v>14</v>
      </c>
      <c r="AQ26" s="66">
        <v>0</v>
      </c>
      <c r="AR26" s="63">
        <v>965</v>
      </c>
      <c r="AS26" s="63">
        <v>741</v>
      </c>
      <c r="AT26" s="63">
        <v>181</v>
      </c>
      <c r="AU26" s="63">
        <v>31</v>
      </c>
      <c r="AV26" s="63">
        <v>11</v>
      </c>
      <c r="AW26" s="20" t="s">
        <v>212</v>
      </c>
      <c r="AX26" s="3">
        <v>36</v>
      </c>
      <c r="AY26" s="3">
        <v>19</v>
      </c>
      <c r="AZ26" s="3">
        <v>8</v>
      </c>
      <c r="BA26" s="3">
        <v>9</v>
      </c>
      <c r="BB26" s="3">
        <v>0</v>
      </c>
      <c r="BC26" s="100">
        <v>22</v>
      </c>
      <c r="BD26" s="101">
        <v>14</v>
      </c>
      <c r="BE26" s="101">
        <v>8</v>
      </c>
      <c r="BF26" s="101">
        <v>0</v>
      </c>
      <c r="BG26" s="102">
        <v>0</v>
      </c>
      <c r="BH26" s="3">
        <v>14</v>
      </c>
      <c r="BI26" s="3">
        <v>5</v>
      </c>
      <c r="BJ26" s="3">
        <v>0</v>
      </c>
      <c r="BK26" s="3">
        <v>9</v>
      </c>
      <c r="BL26" s="3">
        <v>0</v>
      </c>
      <c r="BM26" s="17" t="s">
        <v>212</v>
      </c>
      <c r="BN26" s="10">
        <v>1286</v>
      </c>
      <c r="BO26" s="10">
        <v>696</v>
      </c>
      <c r="BP26" s="10">
        <v>240</v>
      </c>
      <c r="BQ26" s="10">
        <v>181</v>
      </c>
      <c r="BR26" s="10">
        <v>170</v>
      </c>
      <c r="BS26" s="26">
        <v>638</v>
      </c>
      <c r="BT26" s="27">
        <v>292</v>
      </c>
      <c r="BU26" s="27">
        <v>99</v>
      </c>
      <c r="BV26" s="27">
        <v>120</v>
      </c>
      <c r="BW26" s="28">
        <v>127</v>
      </c>
      <c r="BX26" s="10">
        <v>648</v>
      </c>
      <c r="BY26" s="10">
        <v>404</v>
      </c>
      <c r="BZ26" s="10">
        <v>141</v>
      </c>
      <c r="CA26" s="10">
        <v>60</v>
      </c>
      <c r="CB26" s="10">
        <v>42</v>
      </c>
    </row>
    <row r="27" spans="1:80" x14ac:dyDescent="0.2">
      <c r="A27" s="17" t="s">
        <v>213</v>
      </c>
      <c r="B27" s="73">
        <f t="shared" si="76"/>
        <v>2605</v>
      </c>
      <c r="C27" s="73">
        <f t="shared" si="77"/>
        <v>1595</v>
      </c>
      <c r="D27" s="73">
        <f t="shared" si="78"/>
        <v>666</v>
      </c>
      <c r="E27" s="73">
        <f t="shared" si="79"/>
        <v>156</v>
      </c>
      <c r="F27" s="73">
        <f t="shared" si="80"/>
        <v>191</v>
      </c>
      <c r="G27" s="73">
        <f t="shared" si="81"/>
        <v>1355</v>
      </c>
      <c r="H27" s="73">
        <f t="shared" si="82"/>
        <v>883</v>
      </c>
      <c r="I27" s="73">
        <f t="shared" si="83"/>
        <v>376</v>
      </c>
      <c r="J27" s="73">
        <f t="shared" si="84"/>
        <v>47</v>
      </c>
      <c r="K27" s="73">
        <f t="shared" si="85"/>
        <v>48</v>
      </c>
      <c r="L27" s="73">
        <f t="shared" si="86"/>
        <v>1250</v>
      </c>
      <c r="M27" s="73">
        <f t="shared" si="87"/>
        <v>710</v>
      </c>
      <c r="N27" s="73">
        <f t="shared" si="88"/>
        <v>289</v>
      </c>
      <c r="O27" s="73">
        <f t="shared" si="89"/>
        <v>109</v>
      </c>
      <c r="P27" s="73">
        <f t="shared" si="90"/>
        <v>142</v>
      </c>
      <c r="Q27" s="17" t="s">
        <v>213</v>
      </c>
      <c r="R27" s="10">
        <v>460</v>
      </c>
      <c r="S27" s="10">
        <v>326</v>
      </c>
      <c r="T27" s="10">
        <v>110</v>
      </c>
      <c r="U27" s="10">
        <v>13</v>
      </c>
      <c r="V27" s="10">
        <v>12</v>
      </c>
      <c r="W27" s="26">
        <v>265</v>
      </c>
      <c r="X27" s="27">
        <v>198</v>
      </c>
      <c r="Y27" s="27">
        <v>63</v>
      </c>
      <c r="Z27" s="27">
        <v>4</v>
      </c>
      <c r="AA27" s="28">
        <v>0</v>
      </c>
      <c r="AB27" s="10">
        <v>194</v>
      </c>
      <c r="AC27" s="10">
        <v>127</v>
      </c>
      <c r="AD27" s="10">
        <v>46</v>
      </c>
      <c r="AE27" s="10">
        <v>9</v>
      </c>
      <c r="AF27" s="10">
        <v>12</v>
      </c>
      <c r="AG27" s="117" t="s">
        <v>213</v>
      </c>
      <c r="AH27" s="63">
        <v>524</v>
      </c>
      <c r="AI27" s="63">
        <v>423</v>
      </c>
      <c r="AJ27" s="63">
        <v>76</v>
      </c>
      <c r="AK27" s="63">
        <v>17</v>
      </c>
      <c r="AL27" s="63">
        <v>9</v>
      </c>
      <c r="AM27" s="64">
        <v>387</v>
      </c>
      <c r="AN27" s="65">
        <v>312</v>
      </c>
      <c r="AO27" s="65">
        <v>59</v>
      </c>
      <c r="AP27" s="65">
        <v>10</v>
      </c>
      <c r="AQ27" s="66">
        <v>6</v>
      </c>
      <c r="AR27" s="63">
        <v>137</v>
      </c>
      <c r="AS27" s="63">
        <v>111</v>
      </c>
      <c r="AT27" s="63">
        <v>17</v>
      </c>
      <c r="AU27" s="63">
        <v>7</v>
      </c>
      <c r="AV27" s="63">
        <v>3</v>
      </c>
      <c r="AW27" s="20" t="s">
        <v>213</v>
      </c>
      <c r="AX27" s="3">
        <v>43</v>
      </c>
      <c r="AY27" s="3">
        <v>37</v>
      </c>
      <c r="AZ27" s="3">
        <v>0</v>
      </c>
      <c r="BA27" s="3">
        <v>6</v>
      </c>
      <c r="BB27" s="3">
        <v>0</v>
      </c>
      <c r="BC27" s="100">
        <v>17</v>
      </c>
      <c r="BD27" s="101">
        <v>14</v>
      </c>
      <c r="BE27" s="101">
        <v>0</v>
      </c>
      <c r="BF27" s="101">
        <v>3</v>
      </c>
      <c r="BG27" s="102">
        <v>0</v>
      </c>
      <c r="BH27" s="3">
        <v>26</v>
      </c>
      <c r="BI27" s="3">
        <v>23</v>
      </c>
      <c r="BJ27" s="3">
        <v>0</v>
      </c>
      <c r="BK27" s="3">
        <v>3</v>
      </c>
      <c r="BL27" s="3">
        <v>0</v>
      </c>
      <c r="BM27" s="17" t="s">
        <v>213</v>
      </c>
      <c r="BN27" s="10">
        <v>1578</v>
      </c>
      <c r="BO27" s="10">
        <v>809</v>
      </c>
      <c r="BP27" s="10">
        <v>480</v>
      </c>
      <c r="BQ27" s="10">
        <v>120</v>
      </c>
      <c r="BR27" s="10">
        <v>170</v>
      </c>
      <c r="BS27" s="26">
        <v>686</v>
      </c>
      <c r="BT27" s="27">
        <v>359</v>
      </c>
      <c r="BU27" s="27">
        <v>254</v>
      </c>
      <c r="BV27" s="27">
        <v>30</v>
      </c>
      <c r="BW27" s="28">
        <v>42</v>
      </c>
      <c r="BX27" s="10">
        <v>893</v>
      </c>
      <c r="BY27" s="10">
        <v>449</v>
      </c>
      <c r="BZ27" s="10">
        <v>226</v>
      </c>
      <c r="CA27" s="10">
        <v>90</v>
      </c>
      <c r="CB27" s="10">
        <v>127</v>
      </c>
    </row>
    <row r="28" spans="1:80" x14ac:dyDescent="0.2">
      <c r="A28" s="17" t="s">
        <v>214</v>
      </c>
      <c r="B28" s="73">
        <f t="shared" si="76"/>
        <v>1929</v>
      </c>
      <c r="C28" s="73">
        <f t="shared" si="77"/>
        <v>941</v>
      </c>
      <c r="D28" s="73">
        <f t="shared" si="78"/>
        <v>486</v>
      </c>
      <c r="E28" s="73">
        <f t="shared" si="79"/>
        <v>225</v>
      </c>
      <c r="F28" s="73">
        <f t="shared" si="80"/>
        <v>277</v>
      </c>
      <c r="G28" s="73">
        <f t="shared" si="81"/>
        <v>746</v>
      </c>
      <c r="H28" s="73">
        <f t="shared" si="82"/>
        <v>351</v>
      </c>
      <c r="I28" s="73">
        <f t="shared" si="83"/>
        <v>214</v>
      </c>
      <c r="J28" s="73">
        <f t="shared" si="84"/>
        <v>102</v>
      </c>
      <c r="K28" s="73">
        <f t="shared" si="85"/>
        <v>80</v>
      </c>
      <c r="L28" s="73">
        <f t="shared" si="86"/>
        <v>1183</v>
      </c>
      <c r="M28" s="73">
        <f t="shared" si="87"/>
        <v>592</v>
      </c>
      <c r="N28" s="73">
        <f t="shared" si="88"/>
        <v>273</v>
      </c>
      <c r="O28" s="73">
        <f t="shared" si="89"/>
        <v>122</v>
      </c>
      <c r="P28" s="73">
        <f t="shared" si="90"/>
        <v>197</v>
      </c>
      <c r="Q28" s="17" t="s">
        <v>214</v>
      </c>
      <c r="R28" s="10">
        <v>303</v>
      </c>
      <c r="S28" s="10">
        <v>160</v>
      </c>
      <c r="T28" s="10">
        <v>40</v>
      </c>
      <c r="U28" s="10">
        <v>4</v>
      </c>
      <c r="V28" s="10">
        <v>98</v>
      </c>
      <c r="W28" s="26">
        <v>170</v>
      </c>
      <c r="X28" s="27">
        <v>99</v>
      </c>
      <c r="Y28" s="27">
        <v>35</v>
      </c>
      <c r="Z28" s="27">
        <v>2</v>
      </c>
      <c r="AA28" s="28">
        <v>35</v>
      </c>
      <c r="AB28" s="10">
        <v>133</v>
      </c>
      <c r="AC28" s="10">
        <v>61</v>
      </c>
      <c r="AD28" s="10">
        <v>6</v>
      </c>
      <c r="AE28" s="10">
        <v>2</v>
      </c>
      <c r="AF28" s="10">
        <v>64</v>
      </c>
      <c r="AG28" s="117" t="s">
        <v>214</v>
      </c>
      <c r="AH28" s="63">
        <v>199</v>
      </c>
      <c r="AI28" s="63">
        <v>130</v>
      </c>
      <c r="AJ28" s="63">
        <v>51</v>
      </c>
      <c r="AK28" s="63">
        <v>10</v>
      </c>
      <c r="AL28" s="63">
        <v>9</v>
      </c>
      <c r="AM28" s="64">
        <v>123</v>
      </c>
      <c r="AN28" s="65">
        <v>72</v>
      </c>
      <c r="AO28" s="65">
        <v>38</v>
      </c>
      <c r="AP28" s="65">
        <v>10</v>
      </c>
      <c r="AQ28" s="66">
        <v>3</v>
      </c>
      <c r="AR28" s="63">
        <v>77</v>
      </c>
      <c r="AS28" s="63">
        <v>59</v>
      </c>
      <c r="AT28" s="63">
        <v>13</v>
      </c>
      <c r="AU28" s="63">
        <v>0</v>
      </c>
      <c r="AV28" s="63">
        <v>6</v>
      </c>
      <c r="AW28" s="20" t="s">
        <v>214</v>
      </c>
      <c r="AX28" s="3">
        <v>0</v>
      </c>
      <c r="AY28" s="3">
        <v>0</v>
      </c>
      <c r="AZ28" s="3">
        <v>0</v>
      </c>
      <c r="BA28" s="3">
        <v>0</v>
      </c>
      <c r="BB28" s="3">
        <v>0</v>
      </c>
      <c r="BC28" s="100">
        <v>0</v>
      </c>
      <c r="BD28" s="101">
        <v>0</v>
      </c>
      <c r="BE28" s="101">
        <v>0</v>
      </c>
      <c r="BF28" s="101">
        <v>0</v>
      </c>
      <c r="BG28" s="102">
        <v>0</v>
      </c>
      <c r="BH28" s="3">
        <v>0</v>
      </c>
      <c r="BI28" s="3">
        <v>0</v>
      </c>
      <c r="BJ28" s="3">
        <v>0</v>
      </c>
      <c r="BK28" s="3">
        <v>0</v>
      </c>
      <c r="BL28" s="3">
        <v>0</v>
      </c>
      <c r="BM28" s="17" t="s">
        <v>214</v>
      </c>
      <c r="BN28" s="10">
        <v>1427</v>
      </c>
      <c r="BO28" s="10">
        <v>651</v>
      </c>
      <c r="BP28" s="10">
        <v>395</v>
      </c>
      <c r="BQ28" s="10">
        <v>211</v>
      </c>
      <c r="BR28" s="10">
        <v>170</v>
      </c>
      <c r="BS28" s="26">
        <v>453</v>
      </c>
      <c r="BT28" s="27">
        <v>180</v>
      </c>
      <c r="BU28" s="27">
        <v>141</v>
      </c>
      <c r="BV28" s="27">
        <v>90</v>
      </c>
      <c r="BW28" s="28">
        <v>42</v>
      </c>
      <c r="BX28" s="10">
        <v>973</v>
      </c>
      <c r="BY28" s="10">
        <v>472</v>
      </c>
      <c r="BZ28" s="10">
        <v>254</v>
      </c>
      <c r="CA28" s="10">
        <v>120</v>
      </c>
      <c r="CB28" s="10">
        <v>127</v>
      </c>
    </row>
    <row r="29" spans="1:80" x14ac:dyDescent="0.2">
      <c r="A29" s="17" t="s">
        <v>215</v>
      </c>
      <c r="B29" s="73">
        <f t="shared" si="76"/>
        <v>3431</v>
      </c>
      <c r="C29" s="73">
        <f t="shared" si="77"/>
        <v>1849</v>
      </c>
      <c r="D29" s="73">
        <f t="shared" si="78"/>
        <v>993</v>
      </c>
      <c r="E29" s="73">
        <f t="shared" si="79"/>
        <v>418</v>
      </c>
      <c r="F29" s="73">
        <f t="shared" si="80"/>
        <v>171</v>
      </c>
      <c r="G29" s="73">
        <f t="shared" si="81"/>
        <v>2212</v>
      </c>
      <c r="H29" s="73">
        <f t="shared" si="82"/>
        <v>1164</v>
      </c>
      <c r="I29" s="73">
        <f t="shared" si="83"/>
        <v>605</v>
      </c>
      <c r="J29" s="73">
        <f t="shared" si="84"/>
        <v>284</v>
      </c>
      <c r="K29" s="73">
        <f t="shared" si="85"/>
        <v>159</v>
      </c>
      <c r="L29" s="73">
        <f t="shared" si="86"/>
        <v>1220</v>
      </c>
      <c r="M29" s="73">
        <f t="shared" si="87"/>
        <v>686</v>
      </c>
      <c r="N29" s="73">
        <f t="shared" si="88"/>
        <v>389</v>
      </c>
      <c r="O29" s="73">
        <f t="shared" si="89"/>
        <v>134</v>
      </c>
      <c r="P29" s="73">
        <f t="shared" si="90"/>
        <v>12</v>
      </c>
      <c r="Q29" s="17" t="s">
        <v>215</v>
      </c>
      <c r="R29" s="10">
        <v>427</v>
      </c>
      <c r="S29" s="10">
        <v>307</v>
      </c>
      <c r="T29" s="10">
        <v>75</v>
      </c>
      <c r="U29" s="10">
        <v>11</v>
      </c>
      <c r="V29" s="10">
        <v>35</v>
      </c>
      <c r="W29" s="26">
        <v>299</v>
      </c>
      <c r="X29" s="27">
        <v>217</v>
      </c>
      <c r="Y29" s="27">
        <v>52</v>
      </c>
      <c r="Z29" s="27">
        <v>7</v>
      </c>
      <c r="AA29" s="28">
        <v>23</v>
      </c>
      <c r="AB29" s="10">
        <v>128</v>
      </c>
      <c r="AC29" s="10">
        <v>90</v>
      </c>
      <c r="AD29" s="10">
        <v>23</v>
      </c>
      <c r="AE29" s="10">
        <v>4</v>
      </c>
      <c r="AF29" s="10">
        <v>12</v>
      </c>
      <c r="AG29" s="117" t="s">
        <v>215</v>
      </c>
      <c r="AH29" s="63">
        <v>305</v>
      </c>
      <c r="AI29" s="63">
        <v>234</v>
      </c>
      <c r="AJ29" s="63">
        <v>55</v>
      </c>
      <c r="AK29" s="63">
        <v>10</v>
      </c>
      <c r="AL29" s="63">
        <v>6</v>
      </c>
      <c r="AM29" s="64">
        <v>220</v>
      </c>
      <c r="AN29" s="65">
        <v>169</v>
      </c>
      <c r="AO29" s="65">
        <v>42</v>
      </c>
      <c r="AP29" s="65">
        <v>3</v>
      </c>
      <c r="AQ29" s="66">
        <v>6</v>
      </c>
      <c r="AR29" s="63">
        <v>85</v>
      </c>
      <c r="AS29" s="63">
        <v>65</v>
      </c>
      <c r="AT29" s="63">
        <v>13</v>
      </c>
      <c r="AU29" s="63">
        <v>7</v>
      </c>
      <c r="AV29" s="63">
        <v>0</v>
      </c>
      <c r="AW29" s="20" t="s">
        <v>215</v>
      </c>
      <c r="AX29" s="3">
        <v>54</v>
      </c>
      <c r="AY29" s="3">
        <v>28</v>
      </c>
      <c r="AZ29" s="3">
        <v>17</v>
      </c>
      <c r="BA29" s="3">
        <v>6</v>
      </c>
      <c r="BB29" s="3">
        <v>3</v>
      </c>
      <c r="BC29" s="100">
        <v>37</v>
      </c>
      <c r="BD29" s="101">
        <v>14</v>
      </c>
      <c r="BE29" s="101">
        <v>17</v>
      </c>
      <c r="BF29" s="101">
        <v>3</v>
      </c>
      <c r="BG29" s="102">
        <v>3</v>
      </c>
      <c r="BH29" s="3">
        <v>17</v>
      </c>
      <c r="BI29" s="3">
        <v>14</v>
      </c>
      <c r="BJ29" s="3">
        <v>0</v>
      </c>
      <c r="BK29" s="3">
        <v>3</v>
      </c>
      <c r="BL29" s="3">
        <v>0</v>
      </c>
      <c r="BM29" s="17" t="s">
        <v>215</v>
      </c>
      <c r="BN29" s="10">
        <v>2645</v>
      </c>
      <c r="BO29" s="10">
        <v>1280</v>
      </c>
      <c r="BP29" s="10">
        <v>846</v>
      </c>
      <c r="BQ29" s="10">
        <v>391</v>
      </c>
      <c r="BR29" s="10">
        <v>127</v>
      </c>
      <c r="BS29" s="26">
        <v>1656</v>
      </c>
      <c r="BT29" s="27">
        <v>764</v>
      </c>
      <c r="BU29" s="27">
        <v>494</v>
      </c>
      <c r="BV29" s="27">
        <v>271</v>
      </c>
      <c r="BW29" s="28">
        <v>127</v>
      </c>
      <c r="BX29" s="10">
        <v>990</v>
      </c>
      <c r="BY29" s="10">
        <v>517</v>
      </c>
      <c r="BZ29" s="10">
        <v>353</v>
      </c>
      <c r="CA29" s="10">
        <v>120</v>
      </c>
      <c r="CB29" s="10">
        <v>0</v>
      </c>
    </row>
    <row r="30" spans="1:80" x14ac:dyDescent="0.2">
      <c r="A30" s="17" t="s">
        <v>216</v>
      </c>
      <c r="B30" s="73">
        <f t="shared" si="76"/>
        <v>1756</v>
      </c>
      <c r="C30" s="73">
        <f t="shared" si="77"/>
        <v>1027</v>
      </c>
      <c r="D30" s="73">
        <f t="shared" si="78"/>
        <v>364</v>
      </c>
      <c r="E30" s="73">
        <f t="shared" si="79"/>
        <v>305</v>
      </c>
      <c r="F30" s="73">
        <f t="shared" si="80"/>
        <v>60</v>
      </c>
      <c r="G30" s="73">
        <f t="shared" si="81"/>
        <v>981</v>
      </c>
      <c r="H30" s="73">
        <f t="shared" si="82"/>
        <v>560</v>
      </c>
      <c r="I30" s="73">
        <f t="shared" si="83"/>
        <v>166</v>
      </c>
      <c r="J30" s="73">
        <f t="shared" si="84"/>
        <v>195</v>
      </c>
      <c r="K30" s="73">
        <f t="shared" si="85"/>
        <v>60</v>
      </c>
      <c r="L30" s="73">
        <f t="shared" si="86"/>
        <v>775</v>
      </c>
      <c r="M30" s="73">
        <f t="shared" si="87"/>
        <v>467</v>
      </c>
      <c r="N30" s="73">
        <f t="shared" si="88"/>
        <v>197</v>
      </c>
      <c r="O30" s="73">
        <f t="shared" si="89"/>
        <v>110</v>
      </c>
      <c r="P30" s="73">
        <f t="shared" si="90"/>
        <v>0</v>
      </c>
      <c r="Q30" s="17" t="s">
        <v>216</v>
      </c>
      <c r="R30" s="10">
        <v>45</v>
      </c>
      <c r="S30" s="10">
        <v>33</v>
      </c>
      <c r="T30" s="10">
        <v>0</v>
      </c>
      <c r="U30" s="10">
        <v>0</v>
      </c>
      <c r="V30" s="10">
        <v>12</v>
      </c>
      <c r="W30" s="26">
        <v>40</v>
      </c>
      <c r="X30" s="27">
        <v>28</v>
      </c>
      <c r="Y30" s="27">
        <v>0</v>
      </c>
      <c r="Z30" s="27">
        <v>0</v>
      </c>
      <c r="AA30" s="28">
        <v>12</v>
      </c>
      <c r="AB30" s="10">
        <v>5</v>
      </c>
      <c r="AC30" s="10">
        <v>5</v>
      </c>
      <c r="AD30" s="10">
        <v>0</v>
      </c>
      <c r="AE30" s="10">
        <v>0</v>
      </c>
      <c r="AF30" s="10">
        <v>0</v>
      </c>
      <c r="AG30" s="117" t="s">
        <v>216</v>
      </c>
      <c r="AH30" s="63">
        <v>153</v>
      </c>
      <c r="AI30" s="63">
        <v>91</v>
      </c>
      <c r="AJ30" s="63">
        <v>25</v>
      </c>
      <c r="AK30" s="63">
        <v>31</v>
      </c>
      <c r="AL30" s="63">
        <v>6</v>
      </c>
      <c r="AM30" s="64">
        <v>123</v>
      </c>
      <c r="AN30" s="65">
        <v>78</v>
      </c>
      <c r="AO30" s="65">
        <v>25</v>
      </c>
      <c r="AP30" s="65">
        <v>14</v>
      </c>
      <c r="AQ30" s="66">
        <v>6</v>
      </c>
      <c r="AR30" s="63">
        <v>30</v>
      </c>
      <c r="AS30" s="63">
        <v>13</v>
      </c>
      <c r="AT30" s="63">
        <v>0</v>
      </c>
      <c r="AU30" s="63">
        <v>17</v>
      </c>
      <c r="AV30" s="63">
        <v>0</v>
      </c>
      <c r="AW30" s="20" t="s">
        <v>216</v>
      </c>
      <c r="AX30" s="3">
        <v>8</v>
      </c>
      <c r="AY30" s="3">
        <v>5</v>
      </c>
      <c r="AZ30" s="3">
        <v>0</v>
      </c>
      <c r="BA30" s="3">
        <v>3</v>
      </c>
      <c r="BB30" s="3">
        <v>0</v>
      </c>
      <c r="BC30" s="100">
        <v>5</v>
      </c>
      <c r="BD30" s="101">
        <v>5</v>
      </c>
      <c r="BE30" s="101">
        <v>0</v>
      </c>
      <c r="BF30" s="101">
        <v>0</v>
      </c>
      <c r="BG30" s="102">
        <v>0</v>
      </c>
      <c r="BH30" s="3">
        <v>3</v>
      </c>
      <c r="BI30" s="3">
        <v>0</v>
      </c>
      <c r="BJ30" s="3">
        <v>0</v>
      </c>
      <c r="BK30" s="3">
        <v>3</v>
      </c>
      <c r="BL30" s="3">
        <v>0</v>
      </c>
      <c r="BM30" s="17" t="s">
        <v>216</v>
      </c>
      <c r="BN30" s="10">
        <v>1550</v>
      </c>
      <c r="BO30" s="10">
        <v>898</v>
      </c>
      <c r="BP30" s="10">
        <v>339</v>
      </c>
      <c r="BQ30" s="10">
        <v>271</v>
      </c>
      <c r="BR30" s="10">
        <v>42</v>
      </c>
      <c r="BS30" s="26">
        <v>813</v>
      </c>
      <c r="BT30" s="27">
        <v>449</v>
      </c>
      <c r="BU30" s="27">
        <v>141</v>
      </c>
      <c r="BV30" s="27">
        <v>181</v>
      </c>
      <c r="BW30" s="28">
        <v>42</v>
      </c>
      <c r="BX30" s="10">
        <v>737</v>
      </c>
      <c r="BY30" s="10">
        <v>449</v>
      </c>
      <c r="BZ30" s="10">
        <v>197</v>
      </c>
      <c r="CA30" s="10">
        <v>90</v>
      </c>
      <c r="CB30" s="10">
        <v>0</v>
      </c>
    </row>
    <row r="31" spans="1:80" x14ac:dyDescent="0.2">
      <c r="A31" s="17" t="s">
        <v>217</v>
      </c>
      <c r="B31" s="73">
        <f t="shared" si="76"/>
        <v>2211</v>
      </c>
      <c r="C31" s="73">
        <f t="shared" si="77"/>
        <v>783</v>
      </c>
      <c r="D31" s="73">
        <f t="shared" si="78"/>
        <v>650</v>
      </c>
      <c r="E31" s="73">
        <f t="shared" si="79"/>
        <v>628</v>
      </c>
      <c r="F31" s="73">
        <f t="shared" si="80"/>
        <v>151</v>
      </c>
      <c r="G31" s="73">
        <f t="shared" si="81"/>
        <v>1577</v>
      </c>
      <c r="H31" s="73">
        <f t="shared" si="82"/>
        <v>536</v>
      </c>
      <c r="I31" s="73">
        <f t="shared" si="83"/>
        <v>450</v>
      </c>
      <c r="J31" s="73">
        <f t="shared" si="84"/>
        <v>486</v>
      </c>
      <c r="K31" s="73">
        <f t="shared" si="85"/>
        <v>103</v>
      </c>
      <c r="L31" s="73">
        <f t="shared" si="86"/>
        <v>635</v>
      </c>
      <c r="M31" s="73">
        <f t="shared" si="87"/>
        <v>247</v>
      </c>
      <c r="N31" s="73">
        <f t="shared" si="88"/>
        <v>200</v>
      </c>
      <c r="O31" s="73">
        <f t="shared" si="89"/>
        <v>140</v>
      </c>
      <c r="P31" s="73">
        <f t="shared" si="90"/>
        <v>48</v>
      </c>
      <c r="Q31" s="17" t="s">
        <v>217</v>
      </c>
      <c r="R31" s="10">
        <v>161</v>
      </c>
      <c r="S31" s="10">
        <v>99</v>
      </c>
      <c r="T31" s="10">
        <v>23</v>
      </c>
      <c r="U31" s="10">
        <v>27</v>
      </c>
      <c r="V31" s="10">
        <v>12</v>
      </c>
      <c r="W31" s="26">
        <v>107</v>
      </c>
      <c r="X31" s="27">
        <v>61</v>
      </c>
      <c r="Y31" s="27">
        <v>23</v>
      </c>
      <c r="Z31" s="27">
        <v>16</v>
      </c>
      <c r="AA31" s="28">
        <v>6</v>
      </c>
      <c r="AB31" s="10">
        <v>54</v>
      </c>
      <c r="AC31" s="10">
        <v>38</v>
      </c>
      <c r="AD31" s="10">
        <v>0</v>
      </c>
      <c r="AE31" s="10">
        <v>11</v>
      </c>
      <c r="AF31" s="10">
        <v>6</v>
      </c>
      <c r="AG31" s="117" t="s">
        <v>217</v>
      </c>
      <c r="AH31" s="63">
        <v>103</v>
      </c>
      <c r="AI31" s="63">
        <v>59</v>
      </c>
      <c r="AJ31" s="63">
        <v>29</v>
      </c>
      <c r="AK31" s="63">
        <v>7</v>
      </c>
      <c r="AL31" s="63">
        <v>9</v>
      </c>
      <c r="AM31" s="64">
        <v>97</v>
      </c>
      <c r="AN31" s="65">
        <v>52</v>
      </c>
      <c r="AO31" s="65">
        <v>29</v>
      </c>
      <c r="AP31" s="65">
        <v>7</v>
      </c>
      <c r="AQ31" s="66">
        <v>9</v>
      </c>
      <c r="AR31" s="63">
        <v>7</v>
      </c>
      <c r="AS31" s="63">
        <v>7</v>
      </c>
      <c r="AT31" s="63">
        <v>0</v>
      </c>
      <c r="AU31" s="63">
        <v>0</v>
      </c>
      <c r="AV31" s="63">
        <v>0</v>
      </c>
      <c r="AW31" s="20" t="s">
        <v>217</v>
      </c>
      <c r="AX31" s="3">
        <v>77</v>
      </c>
      <c r="AY31" s="3">
        <v>19</v>
      </c>
      <c r="AZ31" s="3">
        <v>34</v>
      </c>
      <c r="BA31" s="3">
        <v>22</v>
      </c>
      <c r="BB31" s="3">
        <v>3</v>
      </c>
      <c r="BC31" s="100">
        <v>51</v>
      </c>
      <c r="BD31" s="101">
        <v>19</v>
      </c>
      <c r="BE31" s="101">
        <v>17</v>
      </c>
      <c r="BF31" s="101">
        <v>12</v>
      </c>
      <c r="BG31" s="102">
        <v>3</v>
      </c>
      <c r="BH31" s="3">
        <v>26</v>
      </c>
      <c r="BI31" s="3">
        <v>0</v>
      </c>
      <c r="BJ31" s="3">
        <v>17</v>
      </c>
      <c r="BK31" s="3">
        <v>9</v>
      </c>
      <c r="BL31" s="3">
        <v>0</v>
      </c>
      <c r="BM31" s="17" t="s">
        <v>217</v>
      </c>
      <c r="BN31" s="10">
        <v>1870</v>
      </c>
      <c r="BO31" s="10">
        <v>606</v>
      </c>
      <c r="BP31" s="10">
        <v>564</v>
      </c>
      <c r="BQ31" s="10">
        <v>572</v>
      </c>
      <c r="BR31" s="10">
        <v>127</v>
      </c>
      <c r="BS31" s="26">
        <v>1322</v>
      </c>
      <c r="BT31" s="27">
        <v>404</v>
      </c>
      <c r="BU31" s="27">
        <v>381</v>
      </c>
      <c r="BV31" s="27">
        <v>451</v>
      </c>
      <c r="BW31" s="28">
        <v>85</v>
      </c>
      <c r="BX31" s="10">
        <v>548</v>
      </c>
      <c r="BY31" s="10">
        <v>202</v>
      </c>
      <c r="BZ31" s="10">
        <v>183</v>
      </c>
      <c r="CA31" s="10">
        <v>120</v>
      </c>
      <c r="CB31" s="10">
        <v>42</v>
      </c>
    </row>
    <row r="32" spans="1:80" x14ac:dyDescent="0.2">
      <c r="B32" s="277">
        <v>10.488501824817519</v>
      </c>
      <c r="C32" s="277">
        <v>10.031991692173152</v>
      </c>
      <c r="D32" s="277">
        <v>10.599529780564263</v>
      </c>
      <c r="E32" s="277">
        <v>12.308362318840578</v>
      </c>
      <c r="F32" s="277">
        <v>10.467723048327137</v>
      </c>
      <c r="G32" s="277">
        <v>10.917009890109892</v>
      </c>
      <c r="H32" s="277">
        <v>10.31969518390571</v>
      </c>
      <c r="I32" s="277">
        <v>11.017405764966741</v>
      </c>
      <c r="J32" s="277">
        <v>12.840852187028659</v>
      </c>
      <c r="K32" s="277">
        <v>11.137642140468227</v>
      </c>
      <c r="L32" s="277">
        <v>9.9621866485013619</v>
      </c>
      <c r="M32" s="277">
        <v>9.7050851869380033</v>
      </c>
      <c r="N32" s="277">
        <v>10.106028556319409</v>
      </c>
      <c r="O32" s="277">
        <v>11.304576043068639</v>
      </c>
      <c r="P32" s="277">
        <v>9.5917745302713993</v>
      </c>
      <c r="Q32" s="277" t="e">
        <v>#VALUE!</v>
      </c>
      <c r="R32" s="277">
        <v>9.5853598774885143</v>
      </c>
      <c r="S32" s="277">
        <v>9.7424439288476403</v>
      </c>
      <c r="T32" s="277">
        <v>8.5093216080402012</v>
      </c>
      <c r="U32" s="277">
        <v>11.285774647887324</v>
      </c>
      <c r="V32" s="277">
        <v>10.129390862944163</v>
      </c>
      <c r="W32" s="277">
        <v>10.370281553398058</v>
      </c>
      <c r="X32" s="277">
        <v>10.303328651685394</v>
      </c>
      <c r="Y32" s="277">
        <v>10.00234693877551</v>
      </c>
      <c r="Z32" s="277">
        <v>12.273428571428571</v>
      </c>
      <c r="AA32" s="277">
        <v>10.935287356321838</v>
      </c>
      <c r="AB32" s="277">
        <v>8.7059526372443479</v>
      </c>
      <c r="AC32" s="277">
        <v>9.0689827586206899</v>
      </c>
      <c r="AD32" s="277">
        <v>7.0655940594059405</v>
      </c>
      <c r="AE32" s="277">
        <v>10.325555555555557</v>
      </c>
      <c r="AF32" s="277">
        <v>9.6465454545454534</v>
      </c>
      <c r="AG32" s="277" t="e">
        <v>#VALUE!</v>
      </c>
      <c r="AH32" s="277">
        <v>8.6958518518518524</v>
      </c>
      <c r="AI32" s="277">
        <v>8.5329036144578314</v>
      </c>
      <c r="AJ32" s="277">
        <v>8.9028915662650601</v>
      </c>
      <c r="AK32" s="277">
        <v>10.234628099173555</v>
      </c>
      <c r="AL32" s="277">
        <v>11.268979591836736</v>
      </c>
      <c r="AM32" s="277">
        <v>9.0812771458117876</v>
      </c>
      <c r="AN32" s="277">
        <v>8.8255809267965084</v>
      </c>
      <c r="AO32" s="277">
        <v>9.4995251396648044</v>
      </c>
      <c r="AP32" s="277">
        <v>10.743898305084745</v>
      </c>
      <c r="AQ32" s="277">
        <v>13.351034482758621</v>
      </c>
      <c r="AR32" s="277">
        <v>8.1542036753445633</v>
      </c>
      <c r="AS32" s="277">
        <v>8.110529470529471</v>
      </c>
      <c r="AT32" s="277">
        <v>7.945067264573991</v>
      </c>
      <c r="AU32" s="277">
        <v>9.75</v>
      </c>
      <c r="AV32" s="277">
        <v>8.25</v>
      </c>
      <c r="AW32" s="277" t="e">
        <v>#VALUE!</v>
      </c>
      <c r="AX32" s="277">
        <v>6.3557290132547868</v>
      </c>
      <c r="AY32" s="277">
        <v>5.8926047904191616</v>
      </c>
      <c r="AZ32" s="277">
        <v>6.3951363636363627</v>
      </c>
      <c r="BA32" s="277">
        <v>7.8940196078431377</v>
      </c>
      <c r="BB32" s="277">
        <v>6.2212500000000004</v>
      </c>
      <c r="BC32" s="277">
        <v>6.31197247706422</v>
      </c>
      <c r="BD32" s="277">
        <v>5.9477092511013216</v>
      </c>
      <c r="BE32" s="277">
        <v>6.4784444444444436</v>
      </c>
      <c r="BF32" s="277">
        <v>7.0601724137931035</v>
      </c>
      <c r="BG32" s="277">
        <v>7.8540000000000001</v>
      </c>
      <c r="BH32" s="277">
        <v>6.434238683127572</v>
      </c>
      <c r="BI32" s="277">
        <v>5.7757009345794392</v>
      </c>
      <c r="BJ32" s="277">
        <v>6.3790476190476184</v>
      </c>
      <c r="BK32" s="277">
        <v>8.7948837209302333</v>
      </c>
      <c r="BL32" s="277">
        <v>3.5</v>
      </c>
      <c r="BM32" s="277" t="e">
        <v>#VALUE!</v>
      </c>
      <c r="BN32" s="277">
        <v>11.471610490437417</v>
      </c>
      <c r="BO32" s="277">
        <v>11.123160405485987</v>
      </c>
      <c r="BP32" s="277">
        <v>11.529860922659429</v>
      </c>
      <c r="BQ32" s="277">
        <v>12.744054054054056</v>
      </c>
      <c r="BR32" s="277">
        <v>10.628151364764269</v>
      </c>
      <c r="BS32" s="277">
        <v>11.99091052631579</v>
      </c>
      <c r="BT32" s="277">
        <v>11.614853590052146</v>
      </c>
      <c r="BU32" s="277">
        <v>11.882739463601531</v>
      </c>
      <c r="BV32" s="277">
        <v>13.248739352640545</v>
      </c>
      <c r="BW32" s="277">
        <v>11.143361884368307</v>
      </c>
      <c r="BX32" s="277">
        <v>10.864193747429042</v>
      </c>
      <c r="BY32" s="277">
        <v>10.64501182033097</v>
      </c>
      <c r="BZ32" s="277">
        <v>11.125658465991316</v>
      </c>
      <c r="CA32" s="277">
        <v>11.702491694352158</v>
      </c>
      <c r="CB32" s="277">
        <v>9.8142352941176476</v>
      </c>
    </row>
    <row r="33" spans="1:80" x14ac:dyDescent="0.2">
      <c r="A33" s="47" t="s">
        <v>583</v>
      </c>
      <c r="B33" s="10"/>
      <c r="C33" s="10"/>
      <c r="D33" s="10"/>
      <c r="E33" s="10"/>
      <c r="F33" s="10"/>
      <c r="G33" s="26"/>
      <c r="H33" s="27"/>
      <c r="I33" s="27"/>
      <c r="J33" s="27"/>
      <c r="K33" s="28"/>
      <c r="L33" s="10"/>
      <c r="M33" s="10"/>
      <c r="N33" s="10"/>
      <c r="O33" s="10"/>
      <c r="P33" s="10"/>
      <c r="Q33" s="47" t="s">
        <v>583</v>
      </c>
      <c r="R33" s="10"/>
      <c r="S33" s="10"/>
      <c r="T33" s="10"/>
      <c r="U33" s="10"/>
      <c r="V33" s="10"/>
      <c r="W33" s="26"/>
      <c r="X33" s="27"/>
      <c r="Y33" s="27"/>
      <c r="Z33" s="27"/>
      <c r="AA33" s="28"/>
      <c r="AB33" s="10"/>
      <c r="AC33" s="10"/>
      <c r="AD33" s="10"/>
      <c r="AE33" s="10"/>
      <c r="AF33" s="10"/>
      <c r="AG33" s="119" t="s">
        <v>583</v>
      </c>
      <c r="AH33" s="63"/>
      <c r="AI33" s="63"/>
      <c r="AJ33" s="63"/>
      <c r="AK33" s="63"/>
      <c r="AL33" s="63"/>
      <c r="AM33" s="64"/>
      <c r="AN33" s="65"/>
      <c r="AO33" s="65"/>
      <c r="AP33" s="65"/>
      <c r="AQ33" s="66"/>
      <c r="AR33" s="63"/>
      <c r="AS33" s="63"/>
      <c r="AT33" s="63"/>
      <c r="AU33" s="63"/>
      <c r="AV33" s="63"/>
      <c r="AW33" s="176" t="s">
        <v>583</v>
      </c>
      <c r="AX33" s="3"/>
      <c r="AY33" s="3"/>
      <c r="AZ33" s="3"/>
      <c r="BA33" s="3"/>
      <c r="BB33" s="3"/>
      <c r="BC33" s="100"/>
      <c r="BD33" s="101"/>
      <c r="BE33" s="101"/>
      <c r="BF33" s="101"/>
      <c r="BG33" s="102"/>
      <c r="BH33" s="3"/>
      <c r="BI33" s="3"/>
      <c r="BJ33" s="3"/>
      <c r="BK33" s="3"/>
      <c r="BL33" s="3"/>
      <c r="BM33" s="47" t="s">
        <v>583</v>
      </c>
      <c r="BN33" s="10"/>
      <c r="BO33" s="10"/>
      <c r="BP33" s="10"/>
      <c r="BQ33" s="10"/>
      <c r="BR33" s="10"/>
      <c r="BS33" s="26"/>
      <c r="BT33" s="27"/>
      <c r="BU33" s="27"/>
      <c r="BV33" s="27"/>
      <c r="BW33" s="28"/>
      <c r="BX33" s="10"/>
      <c r="BY33" s="10"/>
      <c r="BZ33" s="10"/>
      <c r="CA33" s="10"/>
      <c r="CB33" s="10"/>
    </row>
    <row r="34" spans="1:80" x14ac:dyDescent="0.2">
      <c r="A34" s="17" t="s">
        <v>1</v>
      </c>
      <c r="B34" s="73">
        <f t="shared" ref="B34" si="91">R34+AH34+AX34+BN34</f>
        <v>16440</v>
      </c>
      <c r="C34" s="73">
        <f t="shared" ref="C34" si="92">S34+AI34+AY34+BO34</f>
        <v>9148</v>
      </c>
      <c r="D34" s="73">
        <f t="shared" ref="D34" si="93">T34+AJ34+AZ34+BP34</f>
        <v>4147</v>
      </c>
      <c r="E34" s="73">
        <f t="shared" ref="E34" si="94">U34+AK34+BA34+BQ34</f>
        <v>2070</v>
      </c>
      <c r="F34" s="73">
        <f t="shared" ref="F34" si="95">V34+AL34+BB34+BR34</f>
        <v>1076</v>
      </c>
      <c r="G34" s="73">
        <f t="shared" ref="G34" si="96">W34+AM34+BC34+BS34</f>
        <v>9100</v>
      </c>
      <c r="H34" s="73">
        <f t="shared" ref="H34" si="97">X34+AN34+BD34+BT34</f>
        <v>4921</v>
      </c>
      <c r="I34" s="73">
        <f t="shared" ref="I34" si="98">Y34+AO34+BE34+BU34</f>
        <v>2255</v>
      </c>
      <c r="J34" s="73">
        <f t="shared" ref="J34" si="99">Z34+AP34+BF34+BV34</f>
        <v>1326</v>
      </c>
      <c r="K34" s="73">
        <f t="shared" ref="K34" si="100">AA34+AQ34+BG34+BW34</f>
        <v>598</v>
      </c>
      <c r="L34" s="73">
        <f t="shared" ref="L34" si="101">AB34+AR34+BH34+BX34</f>
        <v>7340</v>
      </c>
      <c r="M34" s="73">
        <f t="shared" ref="M34" si="102">AC34+AS34+BI34+BY34</f>
        <v>4226</v>
      </c>
      <c r="N34" s="73">
        <f t="shared" ref="N34" si="103">AD34+AT34+BJ34+BZ34</f>
        <v>1891</v>
      </c>
      <c r="O34" s="73">
        <f t="shared" ref="O34" si="104">AE34+AU34+BK34+CA34</f>
        <v>743</v>
      </c>
      <c r="P34" s="73">
        <f t="shared" ref="P34" si="105">AF34+AV34+BL34+CB34</f>
        <v>479</v>
      </c>
      <c r="Q34" s="17" t="s">
        <v>1</v>
      </c>
      <c r="R34" s="10">
        <v>1959</v>
      </c>
      <c r="S34" s="10">
        <v>1293</v>
      </c>
      <c r="T34" s="10">
        <v>398</v>
      </c>
      <c r="U34" s="10">
        <v>71</v>
      </c>
      <c r="V34" s="10">
        <v>197</v>
      </c>
      <c r="W34" s="26">
        <v>1030</v>
      </c>
      <c r="X34" s="27">
        <v>712</v>
      </c>
      <c r="Y34" s="27">
        <v>196</v>
      </c>
      <c r="Z34" s="27">
        <v>35</v>
      </c>
      <c r="AA34" s="28">
        <v>87</v>
      </c>
      <c r="AB34" s="10">
        <v>929</v>
      </c>
      <c r="AC34" s="10">
        <v>580</v>
      </c>
      <c r="AD34" s="10">
        <v>202</v>
      </c>
      <c r="AE34" s="10">
        <v>36</v>
      </c>
      <c r="AF34" s="10">
        <v>110</v>
      </c>
      <c r="AG34" s="117" t="s">
        <v>1</v>
      </c>
      <c r="AH34" s="63">
        <v>3240</v>
      </c>
      <c r="AI34" s="63">
        <v>2490</v>
      </c>
      <c r="AJ34" s="63">
        <v>581</v>
      </c>
      <c r="AK34" s="63">
        <v>121</v>
      </c>
      <c r="AL34" s="63">
        <v>49</v>
      </c>
      <c r="AM34" s="64">
        <v>1934</v>
      </c>
      <c r="AN34" s="65">
        <v>1489</v>
      </c>
      <c r="AO34" s="65">
        <v>358</v>
      </c>
      <c r="AP34" s="65">
        <v>59</v>
      </c>
      <c r="AQ34" s="66">
        <v>29</v>
      </c>
      <c r="AR34" s="63">
        <v>1306</v>
      </c>
      <c r="AS34" s="63">
        <v>1001</v>
      </c>
      <c r="AT34" s="63">
        <v>223</v>
      </c>
      <c r="AU34" s="63">
        <v>62</v>
      </c>
      <c r="AV34" s="63">
        <v>20</v>
      </c>
      <c r="AW34" s="20" t="s">
        <v>1</v>
      </c>
      <c r="AX34" s="3">
        <v>679</v>
      </c>
      <c r="AY34" s="3">
        <v>334</v>
      </c>
      <c r="AZ34" s="3">
        <v>220</v>
      </c>
      <c r="BA34" s="3">
        <v>102</v>
      </c>
      <c r="BB34" s="3">
        <v>24</v>
      </c>
      <c r="BC34" s="100">
        <v>436</v>
      </c>
      <c r="BD34" s="101">
        <v>227</v>
      </c>
      <c r="BE34" s="101">
        <v>135</v>
      </c>
      <c r="BF34" s="101">
        <v>58</v>
      </c>
      <c r="BG34" s="102">
        <v>15</v>
      </c>
      <c r="BH34" s="3">
        <v>243</v>
      </c>
      <c r="BI34" s="3">
        <v>107</v>
      </c>
      <c r="BJ34" s="3">
        <v>84</v>
      </c>
      <c r="BK34" s="3">
        <v>43</v>
      </c>
      <c r="BL34" s="3">
        <v>9</v>
      </c>
      <c r="BM34" s="17" t="s">
        <v>1</v>
      </c>
      <c r="BN34" s="10">
        <v>10562</v>
      </c>
      <c r="BO34" s="10">
        <v>5031</v>
      </c>
      <c r="BP34" s="10">
        <v>2948</v>
      </c>
      <c r="BQ34" s="10">
        <v>1776</v>
      </c>
      <c r="BR34" s="10">
        <v>806</v>
      </c>
      <c r="BS34" s="26">
        <v>5700</v>
      </c>
      <c r="BT34" s="27">
        <v>2493</v>
      </c>
      <c r="BU34" s="27">
        <v>1566</v>
      </c>
      <c r="BV34" s="27">
        <v>1174</v>
      </c>
      <c r="BW34" s="28">
        <v>467</v>
      </c>
      <c r="BX34" s="10">
        <v>4862</v>
      </c>
      <c r="BY34" s="10">
        <v>2538</v>
      </c>
      <c r="BZ34" s="10">
        <v>1382</v>
      </c>
      <c r="CA34" s="10">
        <v>602</v>
      </c>
      <c r="CB34" s="10">
        <v>340</v>
      </c>
    </row>
    <row r="35" spans="1:80" x14ac:dyDescent="0.2">
      <c r="A35" s="17" t="s">
        <v>218</v>
      </c>
      <c r="B35" s="73">
        <f t="shared" ref="B35:B39" si="106">R35+AH35+AX35+BN35</f>
        <v>14720</v>
      </c>
      <c r="C35" s="73">
        <f t="shared" ref="C35:C39" si="107">S35+AI35+AY35+BO35</f>
        <v>8525</v>
      </c>
      <c r="D35" s="73">
        <f t="shared" ref="D35:D39" si="108">T35+AJ35+AZ35+BP35</f>
        <v>3528</v>
      </c>
      <c r="E35" s="73">
        <f t="shared" ref="E35:E39" si="109">U35+AK35+BA35+BQ35</f>
        <v>1650</v>
      </c>
      <c r="F35" s="73">
        <f t="shared" ref="F35:F39" si="110">V35+AL35+BB35+BR35</f>
        <v>1016</v>
      </c>
      <c r="G35" s="73">
        <f t="shared" ref="G35:G39" si="111">W35+AM35+BC35+BS35</f>
        <v>8220</v>
      </c>
      <c r="H35" s="73">
        <f t="shared" ref="H35:H39" si="112">X35+AN35+BD35+BT35</f>
        <v>4589</v>
      </c>
      <c r="I35" s="73">
        <f t="shared" ref="I35:I39" si="113">Y35+AO35+BE35+BU35</f>
        <v>1976</v>
      </c>
      <c r="J35" s="73">
        <f t="shared" ref="J35:J39" si="114">Z35+AP35+BF35+BV35</f>
        <v>1106</v>
      </c>
      <c r="K35" s="73">
        <f t="shared" ref="K35:K39" si="115">AA35+AQ35+BG35+BW35</f>
        <v>549</v>
      </c>
      <c r="L35" s="73">
        <f t="shared" ref="L35:L39" si="116">AB35+AR35+BH35+BX35</f>
        <v>6499</v>
      </c>
      <c r="M35" s="73">
        <f t="shared" ref="M35:M39" si="117">AC35+AS35+BI35+BY35</f>
        <v>3936</v>
      </c>
      <c r="N35" s="73">
        <f t="shared" ref="N35:N39" si="118">AD35+AT35+BJ35+BZ35</f>
        <v>1553</v>
      </c>
      <c r="O35" s="73">
        <f t="shared" ref="O35:O39" si="119">AE35+AU35+BK35+CA35</f>
        <v>543</v>
      </c>
      <c r="P35" s="73">
        <f t="shared" ref="P35:P39" si="120">AF35+AV35+BL35+CB35</f>
        <v>467</v>
      </c>
      <c r="Q35" s="17" t="s">
        <v>218</v>
      </c>
      <c r="R35" s="10">
        <v>1590</v>
      </c>
      <c r="S35" s="10">
        <v>1057</v>
      </c>
      <c r="T35" s="10">
        <v>294</v>
      </c>
      <c r="U35" s="10">
        <v>47</v>
      </c>
      <c r="V35" s="10">
        <v>191</v>
      </c>
      <c r="W35" s="26">
        <v>877</v>
      </c>
      <c r="X35" s="27">
        <v>580</v>
      </c>
      <c r="Y35" s="27">
        <v>185</v>
      </c>
      <c r="Z35" s="27">
        <v>25</v>
      </c>
      <c r="AA35" s="28">
        <v>87</v>
      </c>
      <c r="AB35" s="10">
        <v>712</v>
      </c>
      <c r="AC35" s="10">
        <v>477</v>
      </c>
      <c r="AD35" s="10">
        <v>110</v>
      </c>
      <c r="AE35" s="10">
        <v>22</v>
      </c>
      <c r="AF35" s="10">
        <v>104</v>
      </c>
      <c r="AG35" s="117" t="s">
        <v>218</v>
      </c>
      <c r="AH35" s="63">
        <v>3004</v>
      </c>
      <c r="AI35" s="63">
        <v>2308</v>
      </c>
      <c r="AJ35" s="63">
        <v>560</v>
      </c>
      <c r="AK35" s="63">
        <v>93</v>
      </c>
      <c r="AL35" s="63">
        <v>43</v>
      </c>
      <c r="AM35" s="64">
        <v>1799</v>
      </c>
      <c r="AN35" s="65">
        <v>1385</v>
      </c>
      <c r="AO35" s="65">
        <v>341</v>
      </c>
      <c r="AP35" s="65">
        <v>45</v>
      </c>
      <c r="AQ35" s="66">
        <v>29</v>
      </c>
      <c r="AR35" s="63">
        <v>1205</v>
      </c>
      <c r="AS35" s="63">
        <v>923</v>
      </c>
      <c r="AT35" s="63">
        <v>219</v>
      </c>
      <c r="AU35" s="63">
        <v>48</v>
      </c>
      <c r="AV35" s="63">
        <v>14</v>
      </c>
      <c r="AW35" s="20" t="s">
        <v>218</v>
      </c>
      <c r="AX35" s="3">
        <v>417</v>
      </c>
      <c r="AY35" s="3">
        <v>241</v>
      </c>
      <c r="AZ35" s="3">
        <v>93</v>
      </c>
      <c r="BA35" s="3">
        <v>65</v>
      </c>
      <c r="BB35" s="3">
        <v>18</v>
      </c>
      <c r="BC35" s="100">
        <v>296</v>
      </c>
      <c r="BD35" s="101">
        <v>176</v>
      </c>
      <c r="BE35" s="101">
        <v>68</v>
      </c>
      <c r="BF35" s="101">
        <v>43</v>
      </c>
      <c r="BG35" s="102">
        <v>9</v>
      </c>
      <c r="BH35" s="3">
        <v>121</v>
      </c>
      <c r="BI35" s="3">
        <v>65</v>
      </c>
      <c r="BJ35" s="3">
        <v>25</v>
      </c>
      <c r="BK35" s="3">
        <v>22</v>
      </c>
      <c r="BL35" s="3">
        <v>9</v>
      </c>
      <c r="BM35" s="17" t="s">
        <v>218</v>
      </c>
      <c r="BN35" s="10">
        <v>9709</v>
      </c>
      <c r="BO35" s="10">
        <v>4919</v>
      </c>
      <c r="BP35" s="10">
        <v>2581</v>
      </c>
      <c r="BQ35" s="10">
        <v>1445</v>
      </c>
      <c r="BR35" s="10">
        <v>764</v>
      </c>
      <c r="BS35" s="26">
        <v>5248</v>
      </c>
      <c r="BT35" s="27">
        <v>2448</v>
      </c>
      <c r="BU35" s="27">
        <v>1382</v>
      </c>
      <c r="BV35" s="27">
        <v>993</v>
      </c>
      <c r="BW35" s="28">
        <v>424</v>
      </c>
      <c r="BX35" s="10">
        <v>4461</v>
      </c>
      <c r="BY35" s="10">
        <v>2471</v>
      </c>
      <c r="BZ35" s="10">
        <v>1199</v>
      </c>
      <c r="CA35" s="10">
        <v>451</v>
      </c>
      <c r="CB35" s="10">
        <v>340</v>
      </c>
    </row>
    <row r="36" spans="1:80" x14ac:dyDescent="0.2">
      <c r="B36" s="7" t="s">
        <v>1</v>
      </c>
      <c r="C36" s="7" t="s">
        <v>4</v>
      </c>
      <c r="D36" s="7" t="s">
        <v>504</v>
      </c>
      <c r="E36" s="7" t="s">
        <v>6</v>
      </c>
      <c r="F36" s="7" t="s">
        <v>505</v>
      </c>
      <c r="G36" s="7" t="s">
        <v>1</v>
      </c>
      <c r="H36" s="7" t="s">
        <v>4</v>
      </c>
      <c r="I36" s="7" t="s">
        <v>504</v>
      </c>
      <c r="J36" s="7" t="s">
        <v>6</v>
      </c>
      <c r="K36" s="7" t="s">
        <v>505</v>
      </c>
      <c r="L36" s="7" t="s">
        <v>1</v>
      </c>
      <c r="M36" s="7" t="s">
        <v>4</v>
      </c>
      <c r="N36" s="7" t="s">
        <v>504</v>
      </c>
      <c r="O36" s="7" t="s">
        <v>6</v>
      </c>
      <c r="P36" s="7" t="s">
        <v>505</v>
      </c>
      <c r="Q36" s="17"/>
      <c r="R36" s="10"/>
      <c r="S36" s="10"/>
      <c r="T36" s="10"/>
      <c r="U36" s="10"/>
      <c r="V36" s="10"/>
      <c r="W36" s="26"/>
      <c r="X36" s="27"/>
      <c r="Y36" s="27"/>
      <c r="Z36" s="27"/>
      <c r="AA36" s="28"/>
      <c r="AB36" s="10"/>
      <c r="AC36" s="10"/>
      <c r="AD36" s="10"/>
      <c r="AE36" s="10"/>
      <c r="AF36" s="10"/>
      <c r="AG36" s="117"/>
      <c r="AH36" s="63"/>
      <c r="AI36" s="63"/>
      <c r="AJ36" s="63"/>
      <c r="AK36" s="63"/>
      <c r="AL36" s="63"/>
      <c r="AM36" s="64"/>
      <c r="AN36" s="65"/>
      <c r="AO36" s="65"/>
      <c r="AP36" s="65"/>
      <c r="AQ36" s="66"/>
      <c r="AR36" s="63"/>
      <c r="AS36" s="63"/>
      <c r="AT36" s="63"/>
      <c r="AU36" s="63"/>
      <c r="AV36" s="63"/>
      <c r="AW36" s="20"/>
      <c r="AX36" s="3"/>
      <c r="AY36" s="3"/>
      <c r="AZ36" s="3"/>
      <c r="BA36" s="3"/>
      <c r="BB36" s="3"/>
      <c r="BC36" s="100"/>
      <c r="BD36" s="101"/>
      <c r="BE36" s="101"/>
      <c r="BF36" s="101"/>
      <c r="BG36" s="102"/>
      <c r="BH36" s="3"/>
      <c r="BI36" s="3"/>
      <c r="BJ36" s="3"/>
      <c r="BK36" s="3"/>
      <c r="BL36" s="3"/>
      <c r="BM36" s="17"/>
      <c r="BN36" s="10"/>
      <c r="BO36" s="10"/>
      <c r="BP36" s="10"/>
      <c r="BQ36" s="10"/>
      <c r="BR36" s="10"/>
      <c r="BS36" s="26"/>
      <c r="BT36" s="27"/>
      <c r="BU36" s="27"/>
      <c r="BV36" s="27"/>
      <c r="BW36" s="28"/>
      <c r="BX36" s="10"/>
      <c r="BY36" s="10"/>
      <c r="BZ36" s="10"/>
      <c r="CA36" s="10"/>
      <c r="CB36" s="10"/>
    </row>
    <row r="37" spans="1:80" x14ac:dyDescent="0.2">
      <c r="A37" s="17" t="s">
        <v>901</v>
      </c>
      <c r="B37" s="270">
        <v>89.537712895377126</v>
      </c>
      <c r="C37" s="270">
        <v>93.189768255356356</v>
      </c>
      <c r="D37" s="270">
        <v>85.073547142512666</v>
      </c>
      <c r="E37" s="270">
        <v>79.710144927536234</v>
      </c>
      <c r="F37" s="270">
        <v>94.423791821561338</v>
      </c>
      <c r="G37" s="270">
        <v>90.329670329670336</v>
      </c>
      <c r="H37" s="270">
        <v>93.253403779719562</v>
      </c>
      <c r="I37" s="270">
        <v>87.627494456762747</v>
      </c>
      <c r="J37" s="270">
        <v>83.40874811463047</v>
      </c>
      <c r="K37" s="270">
        <v>91.80602006688963</v>
      </c>
      <c r="L37" s="270">
        <v>88.542234332425068</v>
      </c>
      <c r="M37" s="270">
        <v>93.137718883104597</v>
      </c>
      <c r="N37" s="270">
        <v>82.125859333685881</v>
      </c>
      <c r="O37" s="270">
        <v>73.082099596231501</v>
      </c>
      <c r="P37" s="270">
        <v>97.494780793319421</v>
      </c>
      <c r="Q37" s="17"/>
      <c r="R37" s="10"/>
      <c r="S37" s="10"/>
      <c r="T37" s="10"/>
      <c r="U37" s="10"/>
      <c r="V37" s="10"/>
      <c r="W37" s="26"/>
      <c r="X37" s="27"/>
      <c r="Y37" s="27"/>
      <c r="Z37" s="27"/>
      <c r="AA37" s="28"/>
      <c r="AB37" s="10"/>
      <c r="AC37" s="10"/>
      <c r="AD37" s="10"/>
      <c r="AE37" s="10"/>
      <c r="AF37" s="10"/>
      <c r="AG37" s="117"/>
      <c r="AH37" s="63"/>
      <c r="AI37" s="63"/>
      <c r="AJ37" s="63"/>
      <c r="AK37" s="63"/>
      <c r="AL37" s="63"/>
      <c r="AM37" s="64"/>
      <c r="AN37" s="65"/>
      <c r="AO37" s="65"/>
      <c r="AP37" s="65"/>
      <c r="AQ37" s="66"/>
      <c r="AR37" s="63"/>
      <c r="AS37" s="63"/>
      <c r="AT37" s="63"/>
      <c r="AU37" s="63"/>
      <c r="AV37" s="63"/>
      <c r="AW37" s="20"/>
      <c r="AX37" s="3"/>
      <c r="AY37" s="3"/>
      <c r="AZ37" s="3"/>
      <c r="BA37" s="3"/>
      <c r="BB37" s="3"/>
      <c r="BC37" s="100"/>
      <c r="BD37" s="101"/>
      <c r="BE37" s="101"/>
      <c r="BF37" s="101"/>
      <c r="BG37" s="102"/>
      <c r="BH37" s="3"/>
      <c r="BI37" s="3"/>
      <c r="BJ37" s="3"/>
      <c r="BK37" s="3"/>
      <c r="BL37" s="3"/>
      <c r="BM37" s="17"/>
      <c r="BN37" s="10"/>
      <c r="BO37" s="10"/>
      <c r="BP37" s="10"/>
      <c r="BQ37" s="10"/>
      <c r="BR37" s="10"/>
      <c r="BS37" s="26"/>
      <c r="BT37" s="27"/>
      <c r="BU37" s="27"/>
      <c r="BV37" s="27"/>
      <c r="BW37" s="28"/>
      <c r="BX37" s="10"/>
      <c r="BY37" s="10"/>
      <c r="BZ37" s="10"/>
      <c r="CA37" s="10"/>
      <c r="CB37" s="10"/>
    </row>
    <row r="38" spans="1:80" x14ac:dyDescent="0.2">
      <c r="A38" s="17" t="s">
        <v>219</v>
      </c>
      <c r="B38" s="73">
        <f t="shared" si="106"/>
        <v>1392</v>
      </c>
      <c r="C38" s="73">
        <f t="shared" si="107"/>
        <v>416</v>
      </c>
      <c r="D38" s="73">
        <f t="shared" si="108"/>
        <v>535</v>
      </c>
      <c r="E38" s="73">
        <f t="shared" si="109"/>
        <v>382</v>
      </c>
      <c r="F38" s="73">
        <f t="shared" si="110"/>
        <v>60</v>
      </c>
      <c r="G38" s="73">
        <f t="shared" si="111"/>
        <v>665</v>
      </c>
      <c r="H38" s="73">
        <f t="shared" si="112"/>
        <v>175</v>
      </c>
      <c r="I38" s="73">
        <f t="shared" si="113"/>
        <v>228</v>
      </c>
      <c r="J38" s="73">
        <f t="shared" si="114"/>
        <v>215</v>
      </c>
      <c r="K38" s="73">
        <f t="shared" si="115"/>
        <v>48</v>
      </c>
      <c r="L38" s="73">
        <f t="shared" si="116"/>
        <v>728</v>
      </c>
      <c r="M38" s="73">
        <f t="shared" si="117"/>
        <v>241</v>
      </c>
      <c r="N38" s="73">
        <f t="shared" si="118"/>
        <v>307</v>
      </c>
      <c r="O38" s="73">
        <f t="shared" si="119"/>
        <v>167</v>
      </c>
      <c r="P38" s="73">
        <f t="shared" si="120"/>
        <v>12</v>
      </c>
      <c r="Q38" s="17" t="s">
        <v>219</v>
      </c>
      <c r="R38" s="10">
        <v>243</v>
      </c>
      <c r="S38" s="10">
        <v>137</v>
      </c>
      <c r="T38" s="10">
        <v>81</v>
      </c>
      <c r="U38" s="10">
        <v>20</v>
      </c>
      <c r="V38" s="10">
        <v>6</v>
      </c>
      <c r="W38" s="26">
        <v>67</v>
      </c>
      <c r="X38" s="27">
        <v>52</v>
      </c>
      <c r="Y38" s="27">
        <v>6</v>
      </c>
      <c r="Z38" s="27">
        <v>9</v>
      </c>
      <c r="AA38" s="28">
        <v>0</v>
      </c>
      <c r="AB38" s="10">
        <v>177</v>
      </c>
      <c r="AC38" s="10">
        <v>85</v>
      </c>
      <c r="AD38" s="10">
        <v>75</v>
      </c>
      <c r="AE38" s="10">
        <v>11</v>
      </c>
      <c r="AF38" s="10">
        <v>6</v>
      </c>
      <c r="AG38" s="117" t="s">
        <v>219</v>
      </c>
      <c r="AH38" s="63">
        <v>170</v>
      </c>
      <c r="AI38" s="63">
        <v>124</v>
      </c>
      <c r="AJ38" s="63">
        <v>17</v>
      </c>
      <c r="AK38" s="63">
        <v>24</v>
      </c>
      <c r="AL38" s="63">
        <v>6</v>
      </c>
      <c r="AM38" s="64">
        <v>94</v>
      </c>
      <c r="AN38" s="65">
        <v>72</v>
      </c>
      <c r="AO38" s="65">
        <v>13</v>
      </c>
      <c r="AP38" s="65">
        <v>10</v>
      </c>
      <c r="AQ38" s="66">
        <v>0</v>
      </c>
      <c r="AR38" s="63">
        <v>76</v>
      </c>
      <c r="AS38" s="63">
        <v>52</v>
      </c>
      <c r="AT38" s="63">
        <v>4</v>
      </c>
      <c r="AU38" s="63">
        <v>14</v>
      </c>
      <c r="AV38" s="63">
        <v>6</v>
      </c>
      <c r="AW38" s="20" t="s">
        <v>219</v>
      </c>
      <c r="AX38" s="3">
        <v>258</v>
      </c>
      <c r="AY38" s="3">
        <v>88</v>
      </c>
      <c r="AZ38" s="3">
        <v>127</v>
      </c>
      <c r="BA38" s="3">
        <v>37</v>
      </c>
      <c r="BB38" s="3">
        <v>6</v>
      </c>
      <c r="BC38" s="100">
        <v>140</v>
      </c>
      <c r="BD38" s="101">
        <v>51</v>
      </c>
      <c r="BE38" s="101">
        <v>68</v>
      </c>
      <c r="BF38" s="101">
        <v>15</v>
      </c>
      <c r="BG38" s="102">
        <v>6</v>
      </c>
      <c r="BH38" s="3">
        <v>118</v>
      </c>
      <c r="BI38" s="3">
        <v>37</v>
      </c>
      <c r="BJ38" s="3">
        <v>59</v>
      </c>
      <c r="BK38" s="3">
        <v>22</v>
      </c>
      <c r="BL38" s="3">
        <v>0</v>
      </c>
      <c r="BM38" s="17" t="s">
        <v>219</v>
      </c>
      <c r="BN38" s="10">
        <v>721</v>
      </c>
      <c r="BO38" s="10">
        <v>67</v>
      </c>
      <c r="BP38" s="10">
        <v>310</v>
      </c>
      <c r="BQ38" s="10">
        <v>301</v>
      </c>
      <c r="BR38" s="10">
        <v>42</v>
      </c>
      <c r="BS38" s="26">
        <v>364</v>
      </c>
      <c r="BT38" s="27">
        <v>0</v>
      </c>
      <c r="BU38" s="27">
        <v>141</v>
      </c>
      <c r="BV38" s="27">
        <v>181</v>
      </c>
      <c r="BW38" s="28">
        <v>42</v>
      </c>
      <c r="BX38" s="10">
        <v>357</v>
      </c>
      <c r="BY38" s="10">
        <v>67</v>
      </c>
      <c r="BZ38" s="10">
        <v>169</v>
      </c>
      <c r="CA38" s="10">
        <v>120</v>
      </c>
      <c r="CB38" s="10">
        <v>0</v>
      </c>
    </row>
    <row r="39" spans="1:80" x14ac:dyDescent="0.2">
      <c r="A39" s="17" t="s">
        <v>220</v>
      </c>
      <c r="B39" s="73">
        <f t="shared" si="106"/>
        <v>328</v>
      </c>
      <c r="C39" s="73">
        <f t="shared" si="107"/>
        <v>208</v>
      </c>
      <c r="D39" s="73">
        <f t="shared" si="108"/>
        <v>83</v>
      </c>
      <c r="E39" s="73">
        <f t="shared" si="109"/>
        <v>37</v>
      </c>
      <c r="F39" s="73">
        <f t="shared" si="110"/>
        <v>0</v>
      </c>
      <c r="G39" s="73">
        <f t="shared" si="111"/>
        <v>213</v>
      </c>
      <c r="H39" s="73">
        <f t="shared" si="112"/>
        <v>158</v>
      </c>
      <c r="I39" s="73">
        <f t="shared" si="113"/>
        <v>52</v>
      </c>
      <c r="J39" s="73">
        <f t="shared" si="114"/>
        <v>3</v>
      </c>
      <c r="K39" s="73">
        <f t="shared" si="115"/>
        <v>0</v>
      </c>
      <c r="L39" s="73">
        <f t="shared" si="116"/>
        <v>115</v>
      </c>
      <c r="M39" s="73">
        <f t="shared" si="117"/>
        <v>50</v>
      </c>
      <c r="N39" s="73">
        <f t="shared" si="118"/>
        <v>31</v>
      </c>
      <c r="O39" s="73">
        <f t="shared" si="119"/>
        <v>34</v>
      </c>
      <c r="P39" s="73">
        <f t="shared" si="120"/>
        <v>0</v>
      </c>
      <c r="Q39" s="17" t="s">
        <v>220</v>
      </c>
      <c r="R39" s="10">
        <v>126</v>
      </c>
      <c r="S39" s="10">
        <v>99</v>
      </c>
      <c r="T39" s="10">
        <v>23</v>
      </c>
      <c r="U39" s="10">
        <v>4</v>
      </c>
      <c r="V39" s="10">
        <v>0</v>
      </c>
      <c r="W39" s="26">
        <v>86</v>
      </c>
      <c r="X39" s="27">
        <v>80</v>
      </c>
      <c r="Y39" s="27">
        <v>6</v>
      </c>
      <c r="Z39" s="27">
        <v>0</v>
      </c>
      <c r="AA39" s="28">
        <v>0</v>
      </c>
      <c r="AB39" s="10">
        <v>40</v>
      </c>
      <c r="AC39" s="10">
        <v>19</v>
      </c>
      <c r="AD39" s="10">
        <v>17</v>
      </c>
      <c r="AE39" s="10">
        <v>4</v>
      </c>
      <c r="AF39" s="10">
        <v>0</v>
      </c>
      <c r="AG39" s="117" t="s">
        <v>220</v>
      </c>
      <c r="AH39" s="63">
        <v>66</v>
      </c>
      <c r="AI39" s="63">
        <v>59</v>
      </c>
      <c r="AJ39" s="63">
        <v>4</v>
      </c>
      <c r="AK39" s="63">
        <v>3</v>
      </c>
      <c r="AL39" s="63">
        <v>0</v>
      </c>
      <c r="AM39" s="67">
        <v>40</v>
      </c>
      <c r="AN39" s="68">
        <v>33</v>
      </c>
      <c r="AO39" s="68">
        <v>4</v>
      </c>
      <c r="AP39" s="68">
        <v>3</v>
      </c>
      <c r="AQ39" s="69">
        <v>0</v>
      </c>
      <c r="AR39" s="63">
        <v>26</v>
      </c>
      <c r="AS39" s="63">
        <v>26</v>
      </c>
      <c r="AT39" s="63">
        <v>0</v>
      </c>
      <c r="AU39" s="63">
        <v>0</v>
      </c>
      <c r="AV39" s="63">
        <v>0</v>
      </c>
      <c r="AW39" s="20" t="s">
        <v>220</v>
      </c>
      <c r="AX39" s="3">
        <v>5</v>
      </c>
      <c r="AY39" s="3">
        <v>5</v>
      </c>
      <c r="AZ39" s="3">
        <v>0</v>
      </c>
      <c r="BA39" s="3">
        <v>0</v>
      </c>
      <c r="BB39" s="3">
        <v>0</v>
      </c>
      <c r="BC39" s="100">
        <v>0</v>
      </c>
      <c r="BD39" s="101">
        <v>0</v>
      </c>
      <c r="BE39" s="101">
        <v>0</v>
      </c>
      <c r="BF39" s="101">
        <v>0</v>
      </c>
      <c r="BG39" s="102">
        <v>0</v>
      </c>
      <c r="BH39" s="3">
        <v>5</v>
      </c>
      <c r="BI39" s="3">
        <v>5</v>
      </c>
      <c r="BJ39" s="3">
        <v>0</v>
      </c>
      <c r="BK39" s="3">
        <v>0</v>
      </c>
      <c r="BL39" s="3">
        <v>0</v>
      </c>
      <c r="BM39" s="17" t="s">
        <v>220</v>
      </c>
      <c r="BN39" s="10">
        <v>131</v>
      </c>
      <c r="BO39" s="10">
        <v>45</v>
      </c>
      <c r="BP39" s="10">
        <v>56</v>
      </c>
      <c r="BQ39" s="10">
        <v>30</v>
      </c>
      <c r="BR39" s="10">
        <v>0</v>
      </c>
      <c r="BS39" s="26">
        <v>87</v>
      </c>
      <c r="BT39" s="27">
        <v>45</v>
      </c>
      <c r="BU39" s="27">
        <v>42</v>
      </c>
      <c r="BV39" s="27">
        <v>0</v>
      </c>
      <c r="BW39" s="28">
        <v>0</v>
      </c>
      <c r="BX39" s="10">
        <v>44</v>
      </c>
      <c r="BY39" s="10">
        <v>0</v>
      </c>
      <c r="BZ39" s="10">
        <v>14</v>
      </c>
      <c r="CA39" s="10">
        <v>30</v>
      </c>
      <c r="CB39" s="10">
        <v>0</v>
      </c>
    </row>
    <row r="40" spans="1:80" ht="15" x14ac:dyDescent="0.25">
      <c r="A40" s="19" t="s">
        <v>500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19" t="s">
        <v>500</v>
      </c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3" t="s">
        <v>501</v>
      </c>
      <c r="AH40"/>
      <c r="AI40"/>
      <c r="AJ40"/>
      <c r="AK40"/>
      <c r="AL40"/>
      <c r="AM40"/>
      <c r="AN40"/>
      <c r="AO40"/>
      <c r="AP40"/>
      <c r="AQ40"/>
      <c r="AR40" s="63"/>
      <c r="AS40" s="63"/>
      <c r="AT40" s="63"/>
      <c r="AU40" s="63"/>
      <c r="AV40" s="63"/>
      <c r="AW40" s="2" t="s">
        <v>500</v>
      </c>
      <c r="AX40" s="94"/>
      <c r="AY40" s="94"/>
      <c r="AZ40" s="94"/>
      <c r="BA40" s="94"/>
      <c r="BB40" s="94"/>
      <c r="BC40" s="94"/>
      <c r="BD40" s="94"/>
      <c r="BE40" s="94"/>
      <c r="BF40" s="94"/>
      <c r="BG40" s="94"/>
      <c r="BH40" s="94"/>
      <c r="BI40" s="94"/>
      <c r="BJ40" s="94"/>
      <c r="BK40" s="94"/>
      <c r="BL40" s="94"/>
    </row>
    <row r="41" spans="1:80" ht="15" x14ac:dyDescent="0.25">
      <c r="A41" s="20" t="s">
        <v>501</v>
      </c>
      <c r="Q41" s="20" t="s">
        <v>501</v>
      </c>
      <c r="AW41" s="3" t="s">
        <v>501</v>
      </c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 s="2" t="s">
        <v>500</v>
      </c>
      <c r="BN41" s="94"/>
      <c r="BO41" s="94"/>
      <c r="BP41" s="94"/>
      <c r="BQ41" s="94"/>
      <c r="BR41" s="94"/>
      <c r="BS41" s="94"/>
      <c r="BT41" s="94"/>
      <c r="BU41" s="94"/>
      <c r="BV41" s="94"/>
      <c r="BW41" s="94"/>
      <c r="BX41" s="94"/>
      <c r="BY41" s="94"/>
      <c r="BZ41" s="94"/>
      <c r="CA41" s="94"/>
      <c r="CB41" s="94"/>
    </row>
    <row r="42" spans="1:80" ht="15" x14ac:dyDescent="0.25">
      <c r="BM42" s="3" t="s">
        <v>610</v>
      </c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</row>
    <row r="45" spans="1:80" x14ac:dyDescent="0.2">
      <c r="A45" s="17" t="s">
        <v>899</v>
      </c>
    </row>
    <row r="46" spans="1:80" x14ac:dyDescent="0.2">
      <c r="B46" s="7" t="s">
        <v>1</v>
      </c>
      <c r="C46" s="7" t="s">
        <v>4</v>
      </c>
      <c r="D46" s="7" t="s">
        <v>5</v>
      </c>
      <c r="E46" s="7" t="s">
        <v>6</v>
      </c>
      <c r="F46" s="7" t="s">
        <v>7</v>
      </c>
    </row>
    <row r="47" spans="1:80" x14ac:dyDescent="0.2">
      <c r="A47" s="17" t="s">
        <v>1</v>
      </c>
      <c r="B47" s="270">
        <v>49.395997355610312</v>
      </c>
      <c r="C47" s="270">
        <v>47.264555457973863</v>
      </c>
      <c r="D47" s="270">
        <v>50.95846645367412</v>
      </c>
      <c r="E47" s="270">
        <v>61.768219832735959</v>
      </c>
      <c r="F47" s="270">
        <v>44.188911704312112</v>
      </c>
    </row>
    <row r="48" spans="1:80" x14ac:dyDescent="0.2">
      <c r="A48" s="17" t="s">
        <v>859</v>
      </c>
      <c r="B48" s="270">
        <v>58.0209130323897</v>
      </c>
      <c r="C48" s="270">
        <v>55.441640378548897</v>
      </c>
      <c r="D48" s="270">
        <v>56.947953511874687</v>
      </c>
      <c r="E48" s="270">
        <v>79.069767441860463</v>
      </c>
      <c r="F48" s="270">
        <v>50.936967632027255</v>
      </c>
    </row>
    <row r="49" spans="1:6" x14ac:dyDescent="0.2">
      <c r="A49" s="17" t="s">
        <v>860</v>
      </c>
      <c r="B49" s="270">
        <v>41.718767761736956</v>
      </c>
      <c r="C49" s="270">
        <v>40.32058009731896</v>
      </c>
      <c r="D49" s="270">
        <v>45.28708133971292</v>
      </c>
      <c r="E49" s="270">
        <v>44.491017964071858</v>
      </c>
      <c r="F49" s="270">
        <v>37.925574030087091</v>
      </c>
    </row>
    <row r="52" spans="1:6" x14ac:dyDescent="0.2">
      <c r="A52" s="17" t="s">
        <v>900</v>
      </c>
    </row>
    <row r="53" spans="1:6" x14ac:dyDescent="0.2">
      <c r="B53" s="7" t="s">
        <v>1</v>
      </c>
      <c r="C53" s="7" t="s">
        <v>4</v>
      </c>
      <c r="D53" s="7" t="s">
        <v>5</v>
      </c>
      <c r="E53" s="7" t="s">
        <v>6</v>
      </c>
      <c r="F53" s="7" t="s">
        <v>7</v>
      </c>
    </row>
    <row r="54" spans="1:6" x14ac:dyDescent="0.2">
      <c r="A54" s="17" t="s">
        <v>1</v>
      </c>
      <c r="B54" s="270">
        <v>72.798053527980542</v>
      </c>
      <c r="C54" s="270">
        <v>72.09226060341058</v>
      </c>
      <c r="D54" s="270">
        <v>75.982638051603573</v>
      </c>
      <c r="E54" s="270">
        <v>64.347826086956516</v>
      </c>
      <c r="F54" s="270">
        <v>82.806691449814124</v>
      </c>
    </row>
    <row r="55" spans="1:6" x14ac:dyDescent="0.2">
      <c r="A55" s="17" t="s">
        <v>859</v>
      </c>
      <c r="B55" s="270">
        <v>76.571428571428569</v>
      </c>
      <c r="C55" s="270">
        <v>76.732371469213575</v>
      </c>
      <c r="D55" s="270">
        <v>77.427937915742788</v>
      </c>
      <c r="E55" s="270">
        <v>69.381598793363494</v>
      </c>
      <c r="F55" s="270">
        <v>88.461538461538467</v>
      </c>
    </row>
    <row r="56" spans="1:6" x14ac:dyDescent="0.2">
      <c r="A56" s="17" t="s">
        <v>860</v>
      </c>
      <c r="B56" s="270">
        <v>68.079019073569484</v>
      </c>
      <c r="C56" s="270">
        <v>66.706105063890206</v>
      </c>
      <c r="D56" s="270">
        <v>74.299312533051292</v>
      </c>
      <c r="E56" s="270">
        <v>55.316285329744282</v>
      </c>
      <c r="F56" s="270">
        <v>75.5741127348643</v>
      </c>
    </row>
    <row r="59" spans="1:6" x14ac:dyDescent="0.2">
      <c r="A59" s="17" t="s">
        <v>900</v>
      </c>
    </row>
    <row r="60" spans="1:6" x14ac:dyDescent="0.2">
      <c r="B60" s="7" t="s">
        <v>1</v>
      </c>
      <c r="C60" s="7" t="s">
        <v>4</v>
      </c>
      <c r="D60" s="7" t="s">
        <v>5</v>
      </c>
      <c r="E60" s="7" t="s">
        <v>6</v>
      </c>
      <c r="F60" s="7" t="s">
        <v>7</v>
      </c>
    </row>
    <row r="61" spans="1:6" x14ac:dyDescent="0.2">
      <c r="A61" s="17" t="s">
        <v>1</v>
      </c>
      <c r="B61" s="270">
        <v>89.537712895377126</v>
      </c>
      <c r="C61" s="270">
        <v>93.189768255356356</v>
      </c>
      <c r="D61" s="270">
        <v>85.073547142512666</v>
      </c>
      <c r="E61" s="270">
        <v>79.710144927536234</v>
      </c>
      <c r="F61" s="270">
        <v>94.423791821561338</v>
      </c>
    </row>
    <row r="62" spans="1:6" x14ac:dyDescent="0.2">
      <c r="A62" s="17" t="s">
        <v>859</v>
      </c>
      <c r="B62" s="270">
        <v>90.329670329670336</v>
      </c>
      <c r="C62" s="270">
        <v>93.253403779719562</v>
      </c>
      <c r="D62" s="270">
        <v>87.627494456762747</v>
      </c>
      <c r="E62" s="270">
        <v>83.40874811463047</v>
      </c>
      <c r="F62" s="270">
        <v>91.80602006688963</v>
      </c>
    </row>
    <row r="63" spans="1:6" x14ac:dyDescent="0.2">
      <c r="A63" s="17" t="s">
        <v>860</v>
      </c>
      <c r="B63" s="270">
        <v>88.542234332425068</v>
      </c>
      <c r="C63" s="270">
        <v>93.137718883104597</v>
      </c>
      <c r="D63" s="270">
        <v>82.125859333685881</v>
      </c>
      <c r="E63" s="270">
        <v>73.082099596231501</v>
      </c>
      <c r="F63" s="270">
        <v>97.494780793319421</v>
      </c>
    </row>
  </sheetData>
  <mergeCells count="15">
    <mergeCell ref="B2:F2"/>
    <mergeCell ref="G2:K2"/>
    <mergeCell ref="L2:P2"/>
    <mergeCell ref="R2:V2"/>
    <mergeCell ref="W2:AA2"/>
    <mergeCell ref="AB2:AF2"/>
    <mergeCell ref="AH2:AL2"/>
    <mergeCell ref="AM2:AQ2"/>
    <mergeCell ref="AR2:AV2"/>
    <mergeCell ref="AX2:BB2"/>
    <mergeCell ref="BC2:BG2"/>
    <mergeCell ref="BH2:BL2"/>
    <mergeCell ref="BN2:BR2"/>
    <mergeCell ref="BS2:BW2"/>
    <mergeCell ref="BX2:CB2"/>
  </mergeCells>
  <pageMargins left="0.7" right="0.7" top="0.75" bottom="0.75" header="0.3" footer="0.3"/>
  <pageSetup scale="98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49"/>
  <sheetViews>
    <sheetView view="pageBreakPreview" zoomScaleNormal="100" zoomScaleSheetLayoutView="100" workbookViewId="0">
      <selection sqref="A1:XFD1048576"/>
    </sheetView>
  </sheetViews>
  <sheetFormatPr defaultRowHeight="11.25" x14ac:dyDescent="0.2"/>
  <cols>
    <col min="1" max="1" width="14.28515625" style="4" customWidth="1"/>
    <col min="2" max="2" width="5.42578125" style="4" customWidth="1"/>
    <col min="3" max="3" width="5.5703125" style="4" customWidth="1"/>
    <col min="4" max="6" width="4.28515625" style="4" customWidth="1"/>
    <col min="7" max="7" width="4.5703125" style="4" customWidth="1"/>
    <col min="8" max="16" width="4.28515625" style="4" customWidth="1"/>
    <col min="17" max="17" width="14.28515625" style="4" customWidth="1"/>
    <col min="18" max="18" width="5.42578125" style="4" customWidth="1"/>
    <col min="19" max="19" width="5.5703125" style="4" customWidth="1"/>
    <col min="20" max="22" width="4.28515625" style="4" customWidth="1"/>
    <col min="23" max="23" width="4.5703125" style="4" customWidth="1"/>
    <col min="24" max="32" width="4.28515625" style="4" customWidth="1"/>
    <col min="33" max="16384" width="9.140625" style="4"/>
  </cols>
  <sheetData>
    <row r="1" spans="1:80" x14ac:dyDescent="0.2">
      <c r="A1" s="4" t="s">
        <v>841</v>
      </c>
      <c r="Q1" s="4" t="s">
        <v>520</v>
      </c>
      <c r="AG1" s="56" t="s">
        <v>725</v>
      </c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3" t="s">
        <v>728</v>
      </c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4" t="s">
        <v>731</v>
      </c>
    </row>
    <row r="2" spans="1:80" x14ac:dyDescent="0.2">
      <c r="A2" s="5"/>
      <c r="B2" s="278" t="s">
        <v>1</v>
      </c>
      <c r="C2" s="278"/>
      <c r="D2" s="278"/>
      <c r="E2" s="278"/>
      <c r="F2" s="278"/>
      <c r="G2" s="278" t="s">
        <v>2</v>
      </c>
      <c r="H2" s="278"/>
      <c r="I2" s="278"/>
      <c r="J2" s="278"/>
      <c r="K2" s="278"/>
      <c r="L2" s="278" t="s">
        <v>3</v>
      </c>
      <c r="M2" s="278"/>
      <c r="N2" s="278"/>
      <c r="O2" s="278"/>
      <c r="P2" s="279"/>
      <c r="Q2" s="5"/>
      <c r="R2" s="278" t="s">
        <v>1</v>
      </c>
      <c r="S2" s="278"/>
      <c r="T2" s="278"/>
      <c r="U2" s="278"/>
      <c r="V2" s="278"/>
      <c r="W2" s="278" t="s">
        <v>2</v>
      </c>
      <c r="X2" s="278"/>
      <c r="Y2" s="278"/>
      <c r="Z2" s="278"/>
      <c r="AA2" s="278"/>
      <c r="AB2" s="278" t="s">
        <v>3</v>
      </c>
      <c r="AC2" s="278"/>
      <c r="AD2" s="278"/>
      <c r="AE2" s="278"/>
      <c r="AF2" s="279"/>
      <c r="AG2" s="57"/>
      <c r="AH2" s="283" t="s">
        <v>1</v>
      </c>
      <c r="AI2" s="283"/>
      <c r="AJ2" s="283"/>
      <c r="AK2" s="283"/>
      <c r="AL2" s="283"/>
      <c r="AM2" s="283" t="s">
        <v>2</v>
      </c>
      <c r="AN2" s="283"/>
      <c r="AO2" s="283"/>
      <c r="AP2" s="283"/>
      <c r="AQ2" s="283"/>
      <c r="AR2" s="283" t="s">
        <v>3</v>
      </c>
      <c r="AS2" s="283"/>
      <c r="AT2" s="283"/>
      <c r="AU2" s="283"/>
      <c r="AV2" s="284"/>
      <c r="AW2" s="95"/>
      <c r="AX2" s="281" t="s">
        <v>1</v>
      </c>
      <c r="AY2" s="281"/>
      <c r="AZ2" s="281"/>
      <c r="BA2" s="281"/>
      <c r="BB2" s="281"/>
      <c r="BC2" s="281" t="s">
        <v>2</v>
      </c>
      <c r="BD2" s="281"/>
      <c r="BE2" s="281"/>
      <c r="BF2" s="281"/>
      <c r="BG2" s="281"/>
      <c r="BH2" s="281" t="s">
        <v>3</v>
      </c>
      <c r="BI2" s="281"/>
      <c r="BJ2" s="281"/>
      <c r="BK2" s="281"/>
      <c r="BL2" s="282"/>
      <c r="BM2" s="5"/>
      <c r="BN2" s="278" t="s">
        <v>1</v>
      </c>
      <c r="BO2" s="278"/>
      <c r="BP2" s="278"/>
      <c r="BQ2" s="278"/>
      <c r="BR2" s="278"/>
      <c r="BS2" s="278" t="s">
        <v>2</v>
      </c>
      <c r="BT2" s="278"/>
      <c r="BU2" s="278"/>
      <c r="BV2" s="278"/>
      <c r="BW2" s="278"/>
      <c r="BX2" s="278" t="s">
        <v>3</v>
      </c>
      <c r="BY2" s="278"/>
      <c r="BZ2" s="278"/>
      <c r="CA2" s="278"/>
      <c r="CB2" s="279"/>
    </row>
    <row r="3" spans="1:80" x14ac:dyDescent="0.2">
      <c r="A3" s="6" t="s">
        <v>600</v>
      </c>
      <c r="B3" s="7" t="s">
        <v>1</v>
      </c>
      <c r="C3" s="7" t="s">
        <v>4</v>
      </c>
      <c r="D3" s="7" t="s">
        <v>504</v>
      </c>
      <c r="E3" s="7" t="s">
        <v>6</v>
      </c>
      <c r="F3" s="7" t="s">
        <v>505</v>
      </c>
      <c r="G3" s="7" t="s">
        <v>1</v>
      </c>
      <c r="H3" s="7" t="s">
        <v>4</v>
      </c>
      <c r="I3" s="7" t="s">
        <v>504</v>
      </c>
      <c r="J3" s="7" t="s">
        <v>6</v>
      </c>
      <c r="K3" s="7" t="s">
        <v>505</v>
      </c>
      <c r="L3" s="7" t="s">
        <v>1</v>
      </c>
      <c r="M3" s="7" t="s">
        <v>4</v>
      </c>
      <c r="N3" s="7" t="s">
        <v>504</v>
      </c>
      <c r="O3" s="7" t="s">
        <v>6</v>
      </c>
      <c r="P3" s="7" t="s">
        <v>505</v>
      </c>
      <c r="Q3" s="6" t="s">
        <v>600</v>
      </c>
      <c r="R3" s="7" t="s">
        <v>1</v>
      </c>
      <c r="S3" s="7" t="s">
        <v>4</v>
      </c>
      <c r="T3" s="7" t="s">
        <v>504</v>
      </c>
      <c r="U3" s="7" t="s">
        <v>6</v>
      </c>
      <c r="V3" s="7" t="s">
        <v>505</v>
      </c>
      <c r="W3" s="7" t="s">
        <v>1</v>
      </c>
      <c r="X3" s="7" t="s">
        <v>4</v>
      </c>
      <c r="Y3" s="7" t="s">
        <v>504</v>
      </c>
      <c r="Z3" s="7" t="s">
        <v>6</v>
      </c>
      <c r="AA3" s="7" t="s">
        <v>505</v>
      </c>
      <c r="AB3" s="7" t="s">
        <v>1</v>
      </c>
      <c r="AC3" s="7" t="s">
        <v>4</v>
      </c>
      <c r="AD3" s="7" t="s">
        <v>504</v>
      </c>
      <c r="AE3" s="7" t="s">
        <v>6</v>
      </c>
      <c r="AF3" s="7" t="s">
        <v>505</v>
      </c>
      <c r="AG3" s="86" t="s">
        <v>600</v>
      </c>
      <c r="AH3" s="87" t="s">
        <v>1</v>
      </c>
      <c r="AI3" s="87" t="s">
        <v>4</v>
      </c>
      <c r="AJ3" s="87" t="s">
        <v>5</v>
      </c>
      <c r="AK3" s="87" t="s">
        <v>6</v>
      </c>
      <c r="AL3" s="87" t="s">
        <v>7</v>
      </c>
      <c r="AM3" s="87" t="s">
        <v>1</v>
      </c>
      <c r="AN3" s="87" t="s">
        <v>4</v>
      </c>
      <c r="AO3" s="87" t="s">
        <v>5</v>
      </c>
      <c r="AP3" s="87" t="s">
        <v>6</v>
      </c>
      <c r="AQ3" s="87" t="s">
        <v>7</v>
      </c>
      <c r="AR3" s="87" t="s">
        <v>1</v>
      </c>
      <c r="AS3" s="87" t="s">
        <v>4</v>
      </c>
      <c r="AT3" s="87" t="s">
        <v>5</v>
      </c>
      <c r="AU3" s="87" t="s">
        <v>6</v>
      </c>
      <c r="AV3" s="88" t="s">
        <v>7</v>
      </c>
      <c r="AW3" s="109" t="s">
        <v>600</v>
      </c>
      <c r="AX3" s="96" t="s">
        <v>1</v>
      </c>
      <c r="AY3" s="96" t="s">
        <v>4</v>
      </c>
      <c r="AZ3" s="96" t="s">
        <v>504</v>
      </c>
      <c r="BA3" s="96" t="s">
        <v>6</v>
      </c>
      <c r="BB3" s="96" t="s">
        <v>505</v>
      </c>
      <c r="BC3" s="96" t="s">
        <v>1</v>
      </c>
      <c r="BD3" s="96" t="s">
        <v>4</v>
      </c>
      <c r="BE3" s="96" t="s">
        <v>504</v>
      </c>
      <c r="BF3" s="96" t="s">
        <v>6</v>
      </c>
      <c r="BG3" s="96" t="s">
        <v>505</v>
      </c>
      <c r="BH3" s="96" t="s">
        <v>1</v>
      </c>
      <c r="BI3" s="96" t="s">
        <v>4</v>
      </c>
      <c r="BJ3" s="96" t="s">
        <v>504</v>
      </c>
      <c r="BK3" s="96" t="s">
        <v>6</v>
      </c>
      <c r="BL3" s="97" t="s">
        <v>505</v>
      </c>
      <c r="BM3" s="6" t="s">
        <v>600</v>
      </c>
      <c r="BN3" s="7" t="s">
        <v>1</v>
      </c>
      <c r="BO3" s="7" t="s">
        <v>4</v>
      </c>
      <c r="BP3" s="7" t="s">
        <v>504</v>
      </c>
      <c r="BQ3" s="7" t="s">
        <v>6</v>
      </c>
      <c r="BR3" s="7" t="s">
        <v>505</v>
      </c>
      <c r="BS3" s="7" t="s">
        <v>1</v>
      </c>
      <c r="BT3" s="7" t="s">
        <v>4</v>
      </c>
      <c r="BU3" s="7" t="s">
        <v>504</v>
      </c>
      <c r="BV3" s="7" t="s">
        <v>6</v>
      </c>
      <c r="BW3" s="7" t="s">
        <v>505</v>
      </c>
      <c r="BX3" s="7" t="s">
        <v>1</v>
      </c>
      <c r="BY3" s="7" t="s">
        <v>4</v>
      </c>
      <c r="BZ3" s="7" t="s">
        <v>504</v>
      </c>
      <c r="CA3" s="7" t="s">
        <v>6</v>
      </c>
      <c r="CB3" s="8" t="s">
        <v>505</v>
      </c>
    </row>
    <row r="4" spans="1:80" x14ac:dyDescent="0.2">
      <c r="A4" s="15" t="s">
        <v>221</v>
      </c>
      <c r="G4" s="25"/>
      <c r="H4" s="9"/>
      <c r="I4" s="9"/>
      <c r="J4" s="9"/>
      <c r="K4" s="5"/>
      <c r="Q4" s="15" t="s">
        <v>221</v>
      </c>
      <c r="W4" s="25"/>
      <c r="X4" s="9"/>
      <c r="Y4" s="9"/>
      <c r="Z4" s="9"/>
      <c r="AA4" s="5"/>
      <c r="AG4" s="56" t="s">
        <v>726</v>
      </c>
      <c r="AH4" s="63"/>
      <c r="AI4" s="63"/>
      <c r="AJ4" s="63"/>
      <c r="AK4" s="63"/>
      <c r="AL4" s="63"/>
      <c r="AM4" s="113"/>
      <c r="AN4" s="112"/>
      <c r="AO4" s="112"/>
      <c r="AP4" s="112"/>
      <c r="AQ4" s="111"/>
      <c r="AR4" s="63"/>
      <c r="AS4" s="63"/>
      <c r="AT4" s="63"/>
      <c r="AU4" s="63"/>
      <c r="AV4" s="63"/>
      <c r="AW4" s="98" t="s">
        <v>726</v>
      </c>
      <c r="AX4" s="3"/>
      <c r="AY4" s="3"/>
      <c r="AZ4" s="3"/>
      <c r="BA4" s="3"/>
      <c r="BB4" s="3"/>
      <c r="BC4" s="99"/>
      <c r="BD4" s="2"/>
      <c r="BE4" s="2"/>
      <c r="BF4" s="2"/>
      <c r="BG4" s="95"/>
      <c r="BH4" s="3"/>
      <c r="BI4" s="3"/>
      <c r="BJ4" s="3"/>
      <c r="BK4" s="3"/>
      <c r="BL4" s="3"/>
      <c r="BM4" s="15" t="s">
        <v>221</v>
      </c>
      <c r="BS4" s="25"/>
      <c r="BT4" s="9"/>
      <c r="BU4" s="9"/>
      <c r="BV4" s="9"/>
      <c r="BW4" s="5"/>
    </row>
    <row r="5" spans="1:80" x14ac:dyDescent="0.2">
      <c r="A5" s="4" t="s">
        <v>1</v>
      </c>
      <c r="B5" s="73">
        <f t="shared" ref="B5" si="0">R5+AH5+AX5+BN5</f>
        <v>16440</v>
      </c>
      <c r="C5" s="73">
        <f t="shared" ref="C5" si="1">S5+AI5+AY5+BO5</f>
        <v>9148</v>
      </c>
      <c r="D5" s="73">
        <f t="shared" ref="D5" si="2">T5+AJ5+AZ5+BP5</f>
        <v>4147</v>
      </c>
      <c r="E5" s="73">
        <f t="shared" ref="E5" si="3">U5+AK5+BA5+BQ5</f>
        <v>2070</v>
      </c>
      <c r="F5" s="73">
        <f t="shared" ref="F5" si="4">V5+AL5+BB5+BR5</f>
        <v>1076</v>
      </c>
      <c r="G5" s="73">
        <f t="shared" ref="G5" si="5">W5+AM5+BC5+BS5</f>
        <v>9100</v>
      </c>
      <c r="H5" s="73">
        <f t="shared" ref="H5" si="6">X5+AN5+BD5+BT5</f>
        <v>4921</v>
      </c>
      <c r="I5" s="73">
        <f t="shared" ref="I5" si="7">Y5+AO5+BE5+BU5</f>
        <v>2255</v>
      </c>
      <c r="J5" s="73">
        <f t="shared" ref="J5" si="8">Z5+AP5+BF5+BV5</f>
        <v>1326</v>
      </c>
      <c r="K5" s="73">
        <f t="shared" ref="K5" si="9">AA5+AQ5+BG5+BW5</f>
        <v>598</v>
      </c>
      <c r="L5" s="73">
        <f t="shared" ref="L5" si="10">AB5+AR5+BH5+BX5</f>
        <v>7340</v>
      </c>
      <c r="M5" s="73">
        <f t="shared" ref="M5" si="11">AC5+AS5+BI5+BY5</f>
        <v>4226</v>
      </c>
      <c r="N5" s="73">
        <f t="shared" ref="N5" si="12">AD5+AT5+BJ5+BZ5</f>
        <v>1891</v>
      </c>
      <c r="O5" s="73">
        <f t="shared" ref="O5" si="13">AE5+AU5+BK5+CA5</f>
        <v>743</v>
      </c>
      <c r="P5" s="73">
        <f t="shared" ref="P5" si="14">AF5+AV5+BL5+CB5</f>
        <v>479</v>
      </c>
      <c r="Q5" s="4" t="s">
        <v>1</v>
      </c>
      <c r="R5" s="10">
        <v>1959</v>
      </c>
      <c r="S5" s="10">
        <v>1293</v>
      </c>
      <c r="T5" s="10">
        <v>398</v>
      </c>
      <c r="U5" s="10">
        <v>71</v>
      </c>
      <c r="V5" s="10">
        <v>197</v>
      </c>
      <c r="W5" s="26">
        <v>1030</v>
      </c>
      <c r="X5" s="27">
        <v>712</v>
      </c>
      <c r="Y5" s="27">
        <v>196</v>
      </c>
      <c r="Z5" s="27">
        <v>35</v>
      </c>
      <c r="AA5" s="28">
        <v>87</v>
      </c>
      <c r="AB5" s="10">
        <v>929</v>
      </c>
      <c r="AC5" s="10">
        <v>580</v>
      </c>
      <c r="AD5" s="10">
        <v>202</v>
      </c>
      <c r="AE5" s="10">
        <v>36</v>
      </c>
      <c r="AF5" s="10">
        <v>110</v>
      </c>
      <c r="AG5" s="56" t="s">
        <v>1</v>
      </c>
      <c r="AH5" s="63">
        <v>3240</v>
      </c>
      <c r="AI5" s="63">
        <v>2490</v>
      </c>
      <c r="AJ5" s="63">
        <v>581</v>
      </c>
      <c r="AK5" s="63">
        <v>121</v>
      </c>
      <c r="AL5" s="63">
        <v>49</v>
      </c>
      <c r="AM5" s="64">
        <v>1934</v>
      </c>
      <c r="AN5" s="65">
        <v>1489</v>
      </c>
      <c r="AO5" s="65">
        <v>358</v>
      </c>
      <c r="AP5" s="65">
        <v>59</v>
      </c>
      <c r="AQ5" s="66">
        <v>29</v>
      </c>
      <c r="AR5" s="63">
        <v>1306</v>
      </c>
      <c r="AS5" s="63">
        <v>1001</v>
      </c>
      <c r="AT5" s="63">
        <v>223</v>
      </c>
      <c r="AU5" s="63">
        <v>62</v>
      </c>
      <c r="AV5" s="63">
        <v>20</v>
      </c>
      <c r="AW5" s="3" t="s">
        <v>1</v>
      </c>
      <c r="AX5" s="3">
        <v>679</v>
      </c>
      <c r="AY5" s="3">
        <v>334</v>
      </c>
      <c r="AZ5" s="3">
        <v>220</v>
      </c>
      <c r="BA5" s="3">
        <v>102</v>
      </c>
      <c r="BB5" s="3">
        <v>24</v>
      </c>
      <c r="BC5" s="100">
        <v>436</v>
      </c>
      <c r="BD5" s="101">
        <v>227</v>
      </c>
      <c r="BE5" s="101">
        <v>135</v>
      </c>
      <c r="BF5" s="101">
        <v>58</v>
      </c>
      <c r="BG5" s="102">
        <v>15</v>
      </c>
      <c r="BH5" s="3">
        <v>243</v>
      </c>
      <c r="BI5" s="3">
        <v>107</v>
      </c>
      <c r="BJ5" s="3">
        <v>84</v>
      </c>
      <c r="BK5" s="3">
        <v>43</v>
      </c>
      <c r="BL5" s="3">
        <v>9</v>
      </c>
      <c r="BM5" s="4" t="s">
        <v>1</v>
      </c>
      <c r="BN5" s="10">
        <v>10562</v>
      </c>
      <c r="BO5" s="10">
        <v>5031</v>
      </c>
      <c r="BP5" s="10">
        <v>2948</v>
      </c>
      <c r="BQ5" s="10">
        <v>1776</v>
      </c>
      <c r="BR5" s="10">
        <v>806</v>
      </c>
      <c r="BS5" s="26">
        <v>5700</v>
      </c>
      <c r="BT5" s="27">
        <v>2493</v>
      </c>
      <c r="BU5" s="27">
        <v>1566</v>
      </c>
      <c r="BV5" s="27">
        <v>1174</v>
      </c>
      <c r="BW5" s="28">
        <v>467</v>
      </c>
      <c r="BX5" s="10">
        <v>4862</v>
      </c>
      <c r="BY5" s="10">
        <v>2538</v>
      </c>
      <c r="BZ5" s="10">
        <v>1382</v>
      </c>
      <c r="CA5" s="10">
        <v>602</v>
      </c>
      <c r="CB5" s="10">
        <v>340</v>
      </c>
    </row>
    <row r="6" spans="1:80" x14ac:dyDescent="0.2">
      <c r="A6" s="4" t="s">
        <v>222</v>
      </c>
      <c r="B6" s="73">
        <f t="shared" ref="B6:B9" si="15">R6+AH6+AX6+BN6</f>
        <v>12427</v>
      </c>
      <c r="C6" s="73">
        <f t="shared" ref="C6:C9" si="16">S6+AI6+AY6+BO6</f>
        <v>6664</v>
      </c>
      <c r="D6" s="73">
        <f t="shared" ref="D6:D9" si="17">T6+AJ6+AZ6+BP6</f>
        <v>3146</v>
      </c>
      <c r="E6" s="73">
        <f t="shared" ref="E6:E9" si="18">U6+AK6+BA6+BQ6</f>
        <v>1675</v>
      </c>
      <c r="F6" s="73">
        <f t="shared" ref="F6:F9" si="19">V6+AL6+BB6+BR6</f>
        <v>941</v>
      </c>
      <c r="G6" s="73">
        <f t="shared" ref="G6:G9" si="20">W6+AM6+BC6+BS6</f>
        <v>6849</v>
      </c>
      <c r="H6" s="73">
        <f t="shared" ref="H6:H9" si="21">X6+AN6+BD6+BT6</f>
        <v>3602</v>
      </c>
      <c r="I6" s="73">
        <f t="shared" ref="I6:I9" si="22">Y6+AO6+BE6+BU6</f>
        <v>1644</v>
      </c>
      <c r="J6" s="73">
        <f t="shared" ref="J6:J9" si="23">Z6+AP6+BF6+BV6</f>
        <v>1093</v>
      </c>
      <c r="K6" s="73">
        <f t="shared" ref="K6:K9" si="24">AA6+AQ6+BG6+BW6</f>
        <v>508</v>
      </c>
      <c r="L6" s="73">
        <f t="shared" ref="L6:L9" si="25">AB6+AR6+BH6+BX6</f>
        <v>5579</v>
      </c>
      <c r="M6" s="73">
        <f t="shared" ref="M6:M9" si="26">AC6+AS6+BI6+BY6</f>
        <v>3063</v>
      </c>
      <c r="N6" s="73">
        <f t="shared" ref="N6:N9" si="27">AD6+AT6+BJ6+BZ6</f>
        <v>1502</v>
      </c>
      <c r="O6" s="73">
        <f t="shared" ref="O6:O9" si="28">AE6+AU6+BK6+CA6</f>
        <v>582</v>
      </c>
      <c r="P6" s="73">
        <f t="shared" ref="P6:P9" si="29">AF6+AV6+BL6+CB6</f>
        <v>433</v>
      </c>
      <c r="Q6" s="4" t="s">
        <v>222</v>
      </c>
      <c r="R6" s="10">
        <v>1213</v>
      </c>
      <c r="S6" s="10">
        <v>812</v>
      </c>
      <c r="T6" s="10">
        <v>219</v>
      </c>
      <c r="U6" s="10">
        <v>49</v>
      </c>
      <c r="V6" s="10">
        <v>133</v>
      </c>
      <c r="W6" s="26">
        <v>642</v>
      </c>
      <c r="X6" s="27">
        <v>453</v>
      </c>
      <c r="Y6" s="27">
        <v>104</v>
      </c>
      <c r="Z6" s="27">
        <v>27</v>
      </c>
      <c r="AA6" s="28">
        <v>58</v>
      </c>
      <c r="AB6" s="10">
        <v>571</v>
      </c>
      <c r="AC6" s="10">
        <v>359</v>
      </c>
      <c r="AD6" s="10">
        <v>115</v>
      </c>
      <c r="AE6" s="10">
        <v>22</v>
      </c>
      <c r="AF6" s="10">
        <v>75</v>
      </c>
      <c r="AG6" s="56" t="s">
        <v>222</v>
      </c>
      <c r="AH6" s="63">
        <v>2084</v>
      </c>
      <c r="AI6" s="63">
        <v>1671</v>
      </c>
      <c r="AJ6" s="63">
        <v>307</v>
      </c>
      <c r="AK6" s="63">
        <v>86</v>
      </c>
      <c r="AL6" s="63">
        <v>20</v>
      </c>
      <c r="AM6" s="64">
        <v>1293</v>
      </c>
      <c r="AN6" s="65">
        <v>1027</v>
      </c>
      <c r="AO6" s="65">
        <v>206</v>
      </c>
      <c r="AP6" s="65">
        <v>48</v>
      </c>
      <c r="AQ6" s="66">
        <v>11</v>
      </c>
      <c r="AR6" s="63">
        <v>791</v>
      </c>
      <c r="AS6" s="63">
        <v>644</v>
      </c>
      <c r="AT6" s="63">
        <v>101</v>
      </c>
      <c r="AU6" s="63">
        <v>38</v>
      </c>
      <c r="AV6" s="63">
        <v>9</v>
      </c>
      <c r="AW6" s="3" t="s">
        <v>222</v>
      </c>
      <c r="AX6" s="3">
        <v>587</v>
      </c>
      <c r="AY6" s="3">
        <v>273</v>
      </c>
      <c r="AZ6" s="3">
        <v>194</v>
      </c>
      <c r="BA6" s="3">
        <v>95</v>
      </c>
      <c r="BB6" s="3">
        <v>24</v>
      </c>
      <c r="BC6" s="100">
        <v>396</v>
      </c>
      <c r="BD6" s="101">
        <v>190</v>
      </c>
      <c r="BE6" s="101">
        <v>135</v>
      </c>
      <c r="BF6" s="101">
        <v>55</v>
      </c>
      <c r="BG6" s="102">
        <v>15</v>
      </c>
      <c r="BH6" s="3">
        <v>192</v>
      </c>
      <c r="BI6" s="3">
        <v>83</v>
      </c>
      <c r="BJ6" s="3">
        <v>59</v>
      </c>
      <c r="BK6" s="3">
        <v>40</v>
      </c>
      <c r="BL6" s="3">
        <v>9</v>
      </c>
      <c r="BM6" s="4" t="s">
        <v>222</v>
      </c>
      <c r="BN6" s="10">
        <v>8543</v>
      </c>
      <c r="BO6" s="10">
        <v>3908</v>
      </c>
      <c r="BP6" s="10">
        <v>2426</v>
      </c>
      <c r="BQ6" s="10">
        <v>1445</v>
      </c>
      <c r="BR6" s="10">
        <v>764</v>
      </c>
      <c r="BS6" s="26">
        <v>4518</v>
      </c>
      <c r="BT6" s="27">
        <v>1932</v>
      </c>
      <c r="BU6" s="27">
        <v>1199</v>
      </c>
      <c r="BV6" s="27">
        <v>963</v>
      </c>
      <c r="BW6" s="28">
        <v>424</v>
      </c>
      <c r="BX6" s="10">
        <v>4025</v>
      </c>
      <c r="BY6" s="10">
        <v>1977</v>
      </c>
      <c r="BZ6" s="10">
        <v>1227</v>
      </c>
      <c r="CA6" s="10">
        <v>482</v>
      </c>
      <c r="CB6" s="10">
        <v>340</v>
      </c>
    </row>
    <row r="7" spans="1:80" x14ac:dyDescent="0.2">
      <c r="B7" s="73" t="s">
        <v>1</v>
      </c>
      <c r="C7" s="73" t="s">
        <v>4</v>
      </c>
      <c r="D7" s="73" t="s">
        <v>5</v>
      </c>
      <c r="E7" s="73" t="s">
        <v>6</v>
      </c>
      <c r="F7" s="73" t="s">
        <v>7</v>
      </c>
      <c r="G7" s="73"/>
      <c r="H7" s="73"/>
      <c r="I7" s="73"/>
      <c r="J7" s="73"/>
      <c r="K7" s="73"/>
      <c r="L7" s="73"/>
      <c r="M7" s="73"/>
      <c r="N7" s="73"/>
      <c r="O7" s="73"/>
      <c r="P7" s="73"/>
      <c r="R7" s="10"/>
      <c r="S7" s="10"/>
      <c r="T7" s="10"/>
      <c r="U7" s="10"/>
      <c r="V7" s="10"/>
      <c r="W7" s="26"/>
      <c r="X7" s="27"/>
      <c r="Y7" s="27"/>
      <c r="Z7" s="27"/>
      <c r="AA7" s="28"/>
      <c r="AB7" s="10"/>
      <c r="AC7" s="10"/>
      <c r="AD7" s="10"/>
      <c r="AE7" s="10"/>
      <c r="AF7" s="10"/>
      <c r="AG7" s="56"/>
      <c r="AH7" s="63"/>
      <c r="AI7" s="63"/>
      <c r="AJ7" s="63"/>
      <c r="AK7" s="63"/>
      <c r="AL7" s="63"/>
      <c r="AM7" s="64"/>
      <c r="AN7" s="65"/>
      <c r="AO7" s="65"/>
      <c r="AP7" s="65"/>
      <c r="AQ7" s="66"/>
      <c r="AR7" s="63"/>
      <c r="AS7" s="63"/>
      <c r="AT7" s="63"/>
      <c r="AU7" s="63"/>
      <c r="AV7" s="63"/>
      <c r="AW7" s="3"/>
      <c r="AX7" s="3"/>
      <c r="AY7" s="3"/>
      <c r="AZ7" s="3"/>
      <c r="BA7" s="3"/>
      <c r="BB7" s="3"/>
      <c r="BC7" s="100"/>
      <c r="BD7" s="101"/>
      <c r="BE7" s="101"/>
      <c r="BF7" s="101"/>
      <c r="BG7" s="102"/>
      <c r="BH7" s="3"/>
      <c r="BI7" s="3"/>
      <c r="BJ7" s="3"/>
      <c r="BK7" s="3"/>
      <c r="BL7" s="3"/>
      <c r="BN7" s="10"/>
      <c r="BO7" s="10"/>
      <c r="BP7" s="10"/>
      <c r="BQ7" s="10"/>
      <c r="BR7" s="10"/>
      <c r="BS7" s="26"/>
      <c r="BT7" s="27"/>
      <c r="BU7" s="27"/>
      <c r="BV7" s="27"/>
      <c r="BW7" s="28"/>
      <c r="BX7" s="10"/>
      <c r="BY7" s="10"/>
      <c r="BZ7" s="10"/>
      <c r="CA7" s="10"/>
      <c r="CB7" s="10"/>
    </row>
    <row r="8" spans="1:80" x14ac:dyDescent="0.2">
      <c r="A8" s="4" t="s">
        <v>222</v>
      </c>
      <c r="B8" s="270">
        <v>75.590024330900249</v>
      </c>
      <c r="C8" s="270">
        <v>72.846523830345433</v>
      </c>
      <c r="D8" s="270">
        <v>75.862068965517238</v>
      </c>
      <c r="E8" s="270">
        <v>80.917874396135261</v>
      </c>
      <c r="F8" s="270">
        <v>87.45353159851301</v>
      </c>
      <c r="G8" s="270">
        <v>75.263736263736263</v>
      </c>
      <c r="H8" s="270">
        <v>73.196504775452141</v>
      </c>
      <c r="I8" s="270">
        <v>72.904656319290467</v>
      </c>
      <c r="J8" s="270">
        <v>82.428355957767721</v>
      </c>
      <c r="K8" s="270">
        <v>84.949832775919731</v>
      </c>
      <c r="L8" s="270">
        <v>76.008174386920984</v>
      </c>
      <c r="M8" s="270">
        <v>72.479886417415997</v>
      </c>
      <c r="N8" s="270">
        <v>79.428873611845589</v>
      </c>
      <c r="O8" s="270">
        <v>78.331090174966349</v>
      </c>
      <c r="P8" s="270">
        <v>90.396659707724424</v>
      </c>
      <c r="R8" s="10"/>
      <c r="S8" s="10"/>
      <c r="T8" s="10"/>
      <c r="U8" s="10"/>
      <c r="V8" s="10"/>
      <c r="W8" s="26"/>
      <c r="X8" s="27"/>
      <c r="Y8" s="27"/>
      <c r="Z8" s="27"/>
      <c r="AA8" s="28"/>
      <c r="AB8" s="10"/>
      <c r="AC8" s="10"/>
      <c r="AD8" s="10"/>
      <c r="AE8" s="10"/>
      <c r="AF8" s="10"/>
      <c r="AG8" s="56"/>
      <c r="AH8" s="63"/>
      <c r="AI8" s="63"/>
      <c r="AJ8" s="63"/>
      <c r="AK8" s="63"/>
      <c r="AL8" s="63"/>
      <c r="AM8" s="64"/>
      <c r="AN8" s="65"/>
      <c r="AO8" s="65"/>
      <c r="AP8" s="65"/>
      <c r="AQ8" s="66"/>
      <c r="AR8" s="63"/>
      <c r="AS8" s="63"/>
      <c r="AT8" s="63"/>
      <c r="AU8" s="63"/>
      <c r="AV8" s="63"/>
      <c r="AW8" s="3"/>
      <c r="AX8" s="3"/>
      <c r="AY8" s="3"/>
      <c r="AZ8" s="3"/>
      <c r="BA8" s="3"/>
      <c r="BB8" s="3"/>
      <c r="BC8" s="100"/>
      <c r="BD8" s="101"/>
      <c r="BE8" s="101"/>
      <c r="BF8" s="101"/>
      <c r="BG8" s="102"/>
      <c r="BH8" s="3"/>
      <c r="BI8" s="3"/>
      <c r="BJ8" s="3"/>
      <c r="BK8" s="3"/>
      <c r="BL8" s="3"/>
      <c r="BN8" s="10"/>
      <c r="BO8" s="10"/>
      <c r="BP8" s="10"/>
      <c r="BQ8" s="10"/>
      <c r="BR8" s="10"/>
      <c r="BS8" s="26"/>
      <c r="BT8" s="27"/>
      <c r="BU8" s="27"/>
      <c r="BV8" s="27"/>
      <c r="BW8" s="28"/>
      <c r="BX8" s="10"/>
      <c r="BY8" s="10"/>
      <c r="BZ8" s="10"/>
      <c r="CA8" s="10"/>
      <c r="CB8" s="10"/>
    </row>
    <row r="9" spans="1:80" x14ac:dyDescent="0.2">
      <c r="A9" s="4" t="s">
        <v>223</v>
      </c>
      <c r="B9" s="73">
        <f t="shared" si="15"/>
        <v>4013</v>
      </c>
      <c r="C9" s="73">
        <f t="shared" si="16"/>
        <v>2483</v>
      </c>
      <c r="D9" s="73">
        <f t="shared" si="17"/>
        <v>1000</v>
      </c>
      <c r="E9" s="73">
        <f t="shared" si="18"/>
        <v>393</v>
      </c>
      <c r="F9" s="73">
        <f t="shared" si="19"/>
        <v>135</v>
      </c>
      <c r="G9" s="73">
        <f t="shared" si="20"/>
        <v>2250</v>
      </c>
      <c r="H9" s="73">
        <f t="shared" si="21"/>
        <v>1320</v>
      </c>
      <c r="I9" s="73">
        <f t="shared" si="22"/>
        <v>611</v>
      </c>
      <c r="J9" s="73">
        <f t="shared" si="23"/>
        <v>231</v>
      </c>
      <c r="K9" s="73">
        <f t="shared" si="24"/>
        <v>88</v>
      </c>
      <c r="L9" s="73">
        <f t="shared" si="25"/>
        <v>1762</v>
      </c>
      <c r="M9" s="73">
        <f t="shared" si="26"/>
        <v>1165</v>
      </c>
      <c r="N9" s="73">
        <f t="shared" si="27"/>
        <v>389</v>
      </c>
      <c r="O9" s="73">
        <f t="shared" si="28"/>
        <v>162</v>
      </c>
      <c r="P9" s="73">
        <f t="shared" si="29"/>
        <v>46</v>
      </c>
      <c r="Q9" s="4" t="s">
        <v>223</v>
      </c>
      <c r="R9" s="10">
        <v>746</v>
      </c>
      <c r="S9" s="10">
        <v>481</v>
      </c>
      <c r="T9" s="10">
        <v>179</v>
      </c>
      <c r="U9" s="10">
        <v>22</v>
      </c>
      <c r="V9" s="10">
        <v>64</v>
      </c>
      <c r="W9" s="26">
        <v>388</v>
      </c>
      <c r="X9" s="27">
        <v>259</v>
      </c>
      <c r="Y9" s="27">
        <v>92</v>
      </c>
      <c r="Z9" s="27">
        <v>7</v>
      </c>
      <c r="AA9" s="28">
        <v>29</v>
      </c>
      <c r="AB9" s="10">
        <v>358</v>
      </c>
      <c r="AC9" s="10">
        <v>222</v>
      </c>
      <c r="AD9" s="10">
        <v>87</v>
      </c>
      <c r="AE9" s="10">
        <v>15</v>
      </c>
      <c r="AF9" s="10">
        <v>35</v>
      </c>
      <c r="AG9" s="56" t="s">
        <v>223</v>
      </c>
      <c r="AH9" s="63">
        <v>1156</v>
      </c>
      <c r="AI9" s="63">
        <v>819</v>
      </c>
      <c r="AJ9" s="63">
        <v>274</v>
      </c>
      <c r="AK9" s="63">
        <v>34</v>
      </c>
      <c r="AL9" s="63">
        <v>29</v>
      </c>
      <c r="AM9" s="64">
        <v>641</v>
      </c>
      <c r="AN9" s="65">
        <v>462</v>
      </c>
      <c r="AO9" s="65">
        <v>152</v>
      </c>
      <c r="AP9" s="65">
        <v>10</v>
      </c>
      <c r="AQ9" s="66">
        <v>17</v>
      </c>
      <c r="AR9" s="63">
        <v>515</v>
      </c>
      <c r="AS9" s="63">
        <v>358</v>
      </c>
      <c r="AT9" s="63">
        <v>122</v>
      </c>
      <c r="AU9" s="63">
        <v>24</v>
      </c>
      <c r="AV9" s="63">
        <v>11</v>
      </c>
      <c r="AW9" s="3" t="s">
        <v>223</v>
      </c>
      <c r="AX9" s="3">
        <v>92</v>
      </c>
      <c r="AY9" s="3">
        <v>60</v>
      </c>
      <c r="AZ9" s="3">
        <v>25</v>
      </c>
      <c r="BA9" s="3">
        <v>6</v>
      </c>
      <c r="BB9" s="3">
        <v>0</v>
      </c>
      <c r="BC9" s="100">
        <v>40</v>
      </c>
      <c r="BD9" s="101">
        <v>37</v>
      </c>
      <c r="BE9" s="101">
        <v>0</v>
      </c>
      <c r="BF9" s="101">
        <v>3</v>
      </c>
      <c r="BG9" s="102">
        <v>0</v>
      </c>
      <c r="BH9" s="3">
        <v>52</v>
      </c>
      <c r="BI9" s="3">
        <v>23</v>
      </c>
      <c r="BJ9" s="3">
        <v>25</v>
      </c>
      <c r="BK9" s="3">
        <v>3</v>
      </c>
      <c r="BL9" s="3">
        <v>0</v>
      </c>
      <c r="BM9" s="4" t="s">
        <v>223</v>
      </c>
      <c r="BN9" s="10">
        <v>2019</v>
      </c>
      <c r="BO9" s="10">
        <v>1123</v>
      </c>
      <c r="BP9" s="10">
        <v>522</v>
      </c>
      <c r="BQ9" s="10">
        <v>331</v>
      </c>
      <c r="BR9" s="10">
        <v>42</v>
      </c>
      <c r="BS9" s="26">
        <v>1181</v>
      </c>
      <c r="BT9" s="27">
        <v>562</v>
      </c>
      <c r="BU9" s="27">
        <v>367</v>
      </c>
      <c r="BV9" s="27">
        <v>211</v>
      </c>
      <c r="BW9" s="28">
        <v>42</v>
      </c>
      <c r="BX9" s="10">
        <v>837</v>
      </c>
      <c r="BY9" s="10">
        <v>562</v>
      </c>
      <c r="BZ9" s="10">
        <v>155</v>
      </c>
      <c r="CA9" s="10">
        <v>120</v>
      </c>
      <c r="CB9" s="10">
        <v>0</v>
      </c>
    </row>
    <row r="10" spans="1:80" x14ac:dyDescent="0.2">
      <c r="B10" s="10"/>
      <c r="C10" s="10"/>
      <c r="D10" s="10"/>
      <c r="E10" s="10"/>
      <c r="F10" s="10"/>
      <c r="G10" s="26"/>
      <c r="H10" s="27"/>
      <c r="I10" s="27"/>
      <c r="J10" s="27"/>
      <c r="K10" s="28"/>
      <c r="L10" s="10"/>
      <c r="M10" s="10"/>
      <c r="N10" s="10"/>
      <c r="O10" s="10"/>
      <c r="P10" s="10"/>
      <c r="R10" s="10"/>
      <c r="S10" s="10"/>
      <c r="T10" s="10"/>
      <c r="U10" s="10"/>
      <c r="V10" s="10"/>
      <c r="W10" s="26"/>
      <c r="X10" s="27"/>
      <c r="Y10" s="27"/>
      <c r="Z10" s="27"/>
      <c r="AA10" s="28"/>
      <c r="AB10" s="10"/>
      <c r="AC10" s="10"/>
      <c r="AD10" s="10"/>
      <c r="AE10" s="10"/>
      <c r="AF10" s="10"/>
      <c r="AG10" s="56"/>
      <c r="AH10" s="63"/>
      <c r="AI10" s="63"/>
      <c r="AJ10" s="63"/>
      <c r="AK10" s="63"/>
      <c r="AL10" s="63"/>
      <c r="AM10" s="64"/>
      <c r="AN10" s="65"/>
      <c r="AO10" s="65"/>
      <c r="AP10" s="65"/>
      <c r="AQ10" s="66"/>
      <c r="AR10" s="63"/>
      <c r="AS10" s="63"/>
      <c r="AT10" s="63"/>
      <c r="AU10" s="63"/>
      <c r="AV10" s="63"/>
      <c r="AW10" s="3"/>
      <c r="AX10" s="3"/>
      <c r="AY10" s="3"/>
      <c r="AZ10" s="3"/>
      <c r="BA10" s="3"/>
      <c r="BB10" s="3"/>
      <c r="BC10" s="100"/>
      <c r="BD10" s="101"/>
      <c r="BE10" s="101"/>
      <c r="BF10" s="101"/>
      <c r="BG10" s="102"/>
      <c r="BH10" s="3"/>
      <c r="BI10" s="3"/>
      <c r="BJ10" s="3"/>
      <c r="BK10" s="3"/>
      <c r="BL10" s="3"/>
      <c r="BN10" s="10"/>
      <c r="BO10" s="10"/>
      <c r="BP10" s="10"/>
      <c r="BQ10" s="10"/>
      <c r="BR10" s="10"/>
      <c r="BS10" s="26"/>
      <c r="BT10" s="27"/>
      <c r="BU10" s="27"/>
      <c r="BV10" s="27"/>
      <c r="BW10" s="28"/>
      <c r="BX10" s="10"/>
      <c r="BY10" s="10"/>
      <c r="BZ10" s="10"/>
      <c r="CA10" s="10"/>
      <c r="CB10" s="10"/>
    </row>
    <row r="11" spans="1:80" x14ac:dyDescent="0.2">
      <c r="A11" s="15" t="s">
        <v>587</v>
      </c>
      <c r="B11" s="10"/>
      <c r="C11" s="10"/>
      <c r="D11" s="10"/>
      <c r="E11" s="10"/>
      <c r="F11" s="10"/>
      <c r="G11" s="26"/>
      <c r="H11" s="27"/>
      <c r="I11" s="27"/>
      <c r="J11" s="27"/>
      <c r="K11" s="28"/>
      <c r="L11" s="10"/>
      <c r="M11" s="10"/>
      <c r="N11" s="10"/>
      <c r="O11" s="10"/>
      <c r="P11" s="10"/>
      <c r="Q11" s="15" t="s">
        <v>587</v>
      </c>
      <c r="R11" s="10"/>
      <c r="S11" s="10"/>
      <c r="T11" s="10"/>
      <c r="U11" s="10"/>
      <c r="V11" s="10"/>
      <c r="W11" s="26"/>
      <c r="X11" s="27"/>
      <c r="Y11" s="27"/>
      <c r="Z11" s="27"/>
      <c r="AA11" s="28"/>
      <c r="AB11" s="10"/>
      <c r="AC11" s="10"/>
      <c r="AD11" s="10"/>
      <c r="AE11" s="10"/>
      <c r="AF11" s="10"/>
      <c r="AG11" s="60" t="s">
        <v>727</v>
      </c>
      <c r="AH11" s="63"/>
      <c r="AI11" s="63"/>
      <c r="AJ11" s="63"/>
      <c r="AK11" s="63"/>
      <c r="AL11" s="63"/>
      <c r="AM11" s="64"/>
      <c r="AN11" s="65"/>
      <c r="AO11" s="65"/>
      <c r="AP11" s="65"/>
      <c r="AQ11" s="66"/>
      <c r="AR11" s="63"/>
      <c r="AS11" s="63"/>
      <c r="AT11" s="63"/>
      <c r="AU11" s="63"/>
      <c r="AV11" s="63"/>
      <c r="AW11" s="3" t="s">
        <v>729</v>
      </c>
      <c r="AX11" s="3"/>
      <c r="AY11" s="3"/>
      <c r="AZ11" s="3"/>
      <c r="BA11" s="3"/>
      <c r="BB11" s="3"/>
      <c r="BC11" s="100"/>
      <c r="BD11" s="101"/>
      <c r="BE11" s="101"/>
      <c r="BF11" s="101"/>
      <c r="BG11" s="102"/>
      <c r="BH11" s="3"/>
      <c r="BI11" s="3"/>
      <c r="BJ11" s="3"/>
      <c r="BK11" s="3"/>
      <c r="BL11" s="3"/>
      <c r="BM11" s="15" t="s">
        <v>732</v>
      </c>
      <c r="BN11" s="10"/>
      <c r="BO11" s="10"/>
      <c r="BP11" s="10"/>
      <c r="BQ11" s="10"/>
      <c r="BR11" s="10"/>
      <c r="BS11" s="26"/>
      <c r="BT11" s="27"/>
      <c r="BU11" s="27"/>
      <c r="BV11" s="27"/>
      <c r="BW11" s="28"/>
      <c r="BX11" s="10"/>
      <c r="BY11" s="10"/>
      <c r="BZ11" s="10"/>
      <c r="CA11" s="10"/>
      <c r="CB11" s="10"/>
    </row>
    <row r="12" spans="1:80" x14ac:dyDescent="0.2">
      <c r="A12" s="4" t="s">
        <v>1</v>
      </c>
      <c r="B12" s="73">
        <f t="shared" ref="B12" si="30">R12+AH12+AX12+BN12</f>
        <v>12427</v>
      </c>
      <c r="C12" s="73">
        <f t="shared" ref="C12" si="31">S12+AI12+AY12+BO12</f>
        <v>6664</v>
      </c>
      <c r="D12" s="73">
        <f t="shared" ref="D12" si="32">T12+AJ12+AZ12+BP12</f>
        <v>3146</v>
      </c>
      <c r="E12" s="73">
        <f t="shared" ref="E12" si="33">U12+AK12+BA12+BQ12</f>
        <v>1675</v>
      </c>
      <c r="F12" s="73">
        <f t="shared" ref="F12" si="34">V12+AL12+BB12+BR12</f>
        <v>941</v>
      </c>
      <c r="G12" s="73">
        <f t="shared" ref="G12" si="35">W12+AM12+BC12+BS12</f>
        <v>6849</v>
      </c>
      <c r="H12" s="73">
        <f t="shared" ref="H12" si="36">X12+AN12+BD12+BT12</f>
        <v>3602</v>
      </c>
      <c r="I12" s="73">
        <f t="shared" ref="I12" si="37">Y12+AO12+BE12+BU12</f>
        <v>1644</v>
      </c>
      <c r="J12" s="73">
        <f t="shared" ref="J12" si="38">Z12+AP12+BF12+BV12</f>
        <v>1093</v>
      </c>
      <c r="K12" s="73">
        <f t="shared" ref="K12" si="39">AA12+AQ12+BG12+BW12</f>
        <v>508</v>
      </c>
      <c r="L12" s="73">
        <f t="shared" ref="L12" si="40">AB12+AR12+BH12+BX12</f>
        <v>5579</v>
      </c>
      <c r="M12" s="73">
        <f t="shared" ref="M12" si="41">AC12+AS12+BI12+BY12</f>
        <v>3063</v>
      </c>
      <c r="N12" s="73">
        <f t="shared" ref="N12" si="42">AD12+AT12+BJ12+BZ12</f>
        <v>1502</v>
      </c>
      <c r="O12" s="73">
        <f t="shared" ref="O12" si="43">AE12+AU12+BK12+CA12</f>
        <v>582</v>
      </c>
      <c r="P12" s="73">
        <f t="shared" ref="P12" si="44">AF12+AV12+BL12+CB12</f>
        <v>433</v>
      </c>
      <c r="Q12" s="4" t="s">
        <v>1</v>
      </c>
      <c r="R12" s="10">
        <v>1213</v>
      </c>
      <c r="S12" s="10">
        <v>812</v>
      </c>
      <c r="T12" s="10">
        <v>219</v>
      </c>
      <c r="U12" s="10">
        <v>49</v>
      </c>
      <c r="V12" s="10">
        <v>133</v>
      </c>
      <c r="W12" s="26">
        <v>642</v>
      </c>
      <c r="X12" s="27">
        <v>453</v>
      </c>
      <c r="Y12" s="27">
        <v>104</v>
      </c>
      <c r="Z12" s="27">
        <v>27</v>
      </c>
      <c r="AA12" s="28">
        <v>58</v>
      </c>
      <c r="AB12" s="10">
        <v>571</v>
      </c>
      <c r="AC12" s="10">
        <v>359</v>
      </c>
      <c r="AD12" s="10">
        <v>115</v>
      </c>
      <c r="AE12" s="10">
        <v>22</v>
      </c>
      <c r="AF12" s="10">
        <v>75</v>
      </c>
      <c r="AG12" s="56" t="s">
        <v>1</v>
      </c>
      <c r="AH12" s="63">
        <v>2084</v>
      </c>
      <c r="AI12" s="63">
        <v>1671</v>
      </c>
      <c r="AJ12" s="63">
        <v>307</v>
      </c>
      <c r="AK12" s="63">
        <v>86</v>
      </c>
      <c r="AL12" s="63">
        <v>20</v>
      </c>
      <c r="AM12" s="64">
        <v>1293</v>
      </c>
      <c r="AN12" s="65">
        <v>1027</v>
      </c>
      <c r="AO12" s="65">
        <v>206</v>
      </c>
      <c r="AP12" s="65">
        <v>48</v>
      </c>
      <c r="AQ12" s="66">
        <v>11</v>
      </c>
      <c r="AR12" s="63">
        <v>791</v>
      </c>
      <c r="AS12" s="63">
        <v>644</v>
      </c>
      <c r="AT12" s="63">
        <v>101</v>
      </c>
      <c r="AU12" s="63">
        <v>38</v>
      </c>
      <c r="AV12" s="63">
        <v>9</v>
      </c>
      <c r="AW12" s="3" t="s">
        <v>1</v>
      </c>
      <c r="AX12" s="3">
        <v>587</v>
      </c>
      <c r="AY12" s="3">
        <v>273</v>
      </c>
      <c r="AZ12" s="3">
        <v>194</v>
      </c>
      <c r="BA12" s="3">
        <v>95</v>
      </c>
      <c r="BB12" s="3">
        <v>24</v>
      </c>
      <c r="BC12" s="100">
        <v>396</v>
      </c>
      <c r="BD12" s="101">
        <v>190</v>
      </c>
      <c r="BE12" s="101">
        <v>135</v>
      </c>
      <c r="BF12" s="101">
        <v>55</v>
      </c>
      <c r="BG12" s="102">
        <v>15</v>
      </c>
      <c r="BH12" s="3">
        <v>192</v>
      </c>
      <c r="BI12" s="3">
        <v>83</v>
      </c>
      <c r="BJ12" s="3">
        <v>59</v>
      </c>
      <c r="BK12" s="3">
        <v>40</v>
      </c>
      <c r="BL12" s="3">
        <v>9</v>
      </c>
      <c r="BM12" s="4" t="s">
        <v>1</v>
      </c>
      <c r="BN12" s="10">
        <v>8543</v>
      </c>
      <c r="BO12" s="10">
        <v>3908</v>
      </c>
      <c r="BP12" s="10">
        <v>2426</v>
      </c>
      <c r="BQ12" s="10">
        <v>1445</v>
      </c>
      <c r="BR12" s="10">
        <v>764</v>
      </c>
      <c r="BS12" s="26">
        <v>4518</v>
      </c>
      <c r="BT12" s="27">
        <v>1932</v>
      </c>
      <c r="BU12" s="27">
        <v>1199</v>
      </c>
      <c r="BV12" s="27">
        <v>963</v>
      </c>
      <c r="BW12" s="28">
        <v>424</v>
      </c>
      <c r="BX12" s="10">
        <v>4025</v>
      </c>
      <c r="BY12" s="10">
        <v>1977</v>
      </c>
      <c r="BZ12" s="10">
        <v>1227</v>
      </c>
      <c r="CA12" s="10">
        <v>482</v>
      </c>
      <c r="CB12" s="10">
        <v>340</v>
      </c>
    </row>
    <row r="13" spans="1:80" x14ac:dyDescent="0.2">
      <c r="A13" s="4" t="s">
        <v>224</v>
      </c>
      <c r="B13" s="73">
        <f t="shared" ref="B13:B17" si="45">R13+AH13+AX13+BN13</f>
        <v>395</v>
      </c>
      <c r="C13" s="73">
        <f t="shared" ref="C13:C17" si="46">S13+AI13+AY13+BO13</f>
        <v>243</v>
      </c>
      <c r="D13" s="73">
        <f t="shared" ref="D13:D17" si="47">T13+AJ13+AZ13+BP13</f>
        <v>44</v>
      </c>
      <c r="E13" s="73">
        <f t="shared" ref="E13:E17" si="48">U13+AK13+BA13+BQ13</f>
        <v>69</v>
      </c>
      <c r="F13" s="73">
        <f t="shared" ref="F13:F17" si="49">V13+AL13+BB13+BR13</f>
        <v>38</v>
      </c>
      <c r="G13" s="73">
        <f t="shared" ref="G13:G17" si="50">W13+AM13+BC13+BS13</f>
        <v>170</v>
      </c>
      <c r="H13" s="73">
        <f t="shared" ref="H13:H17" si="51">X13+AN13+BD13+BT13</f>
        <v>122</v>
      </c>
      <c r="I13" s="73">
        <f t="shared" ref="I13:I17" si="52">Y13+AO13+BE13+BU13</f>
        <v>18</v>
      </c>
      <c r="J13" s="73">
        <f t="shared" ref="J13:J17" si="53">Z13+AP13+BF13+BV13</f>
        <v>30</v>
      </c>
      <c r="K13" s="73">
        <f t="shared" ref="K13:K17" si="54">AA13+AQ13+BG13+BW13</f>
        <v>0</v>
      </c>
      <c r="L13" s="73">
        <f t="shared" ref="L13:L17" si="55">AB13+AR13+BH13+BX13</f>
        <v>225</v>
      </c>
      <c r="M13" s="73">
        <f t="shared" ref="M13:M17" si="56">AC13+AS13+BI13+BY13</f>
        <v>121</v>
      </c>
      <c r="N13" s="73">
        <f t="shared" ref="N13:N17" si="57">AD13+AT13+BJ13+BZ13</f>
        <v>26</v>
      </c>
      <c r="O13" s="73">
        <f t="shared" ref="O13:O17" si="58">AE13+AU13+BK13+CA13</f>
        <v>39</v>
      </c>
      <c r="P13" s="73">
        <f t="shared" ref="P13:P17" si="59">AF13+AV13+BL13+CB13</f>
        <v>38</v>
      </c>
      <c r="Q13" s="4" t="s">
        <v>224</v>
      </c>
      <c r="R13" s="10">
        <v>117</v>
      </c>
      <c r="S13" s="10">
        <v>61</v>
      </c>
      <c r="T13" s="10">
        <v>12</v>
      </c>
      <c r="U13" s="10">
        <v>9</v>
      </c>
      <c r="V13" s="10">
        <v>35</v>
      </c>
      <c r="W13" s="26">
        <v>33</v>
      </c>
      <c r="X13" s="27">
        <v>33</v>
      </c>
      <c r="Y13" s="27">
        <v>0</v>
      </c>
      <c r="Z13" s="27">
        <v>0</v>
      </c>
      <c r="AA13" s="28">
        <v>0</v>
      </c>
      <c r="AB13" s="10">
        <v>84</v>
      </c>
      <c r="AC13" s="10">
        <v>28</v>
      </c>
      <c r="AD13" s="10">
        <v>12</v>
      </c>
      <c r="AE13" s="10">
        <v>9</v>
      </c>
      <c r="AF13" s="10">
        <v>35</v>
      </c>
      <c r="AG13" s="56" t="s">
        <v>224</v>
      </c>
      <c r="AH13" s="63">
        <v>72</v>
      </c>
      <c r="AI13" s="63">
        <v>65</v>
      </c>
      <c r="AJ13" s="63">
        <v>4</v>
      </c>
      <c r="AK13" s="63">
        <v>0</v>
      </c>
      <c r="AL13" s="63">
        <v>3</v>
      </c>
      <c r="AM13" s="64">
        <v>43</v>
      </c>
      <c r="AN13" s="65">
        <v>39</v>
      </c>
      <c r="AO13" s="65">
        <v>4</v>
      </c>
      <c r="AP13" s="65">
        <v>0</v>
      </c>
      <c r="AQ13" s="66">
        <v>0</v>
      </c>
      <c r="AR13" s="63">
        <v>29</v>
      </c>
      <c r="AS13" s="63">
        <v>26</v>
      </c>
      <c r="AT13" s="63">
        <v>0</v>
      </c>
      <c r="AU13" s="63">
        <v>0</v>
      </c>
      <c r="AV13" s="63">
        <v>3</v>
      </c>
      <c r="AW13" s="3" t="s">
        <v>224</v>
      </c>
      <c r="AX13" s="3">
        <v>5</v>
      </c>
      <c r="AY13" s="3">
        <v>5</v>
      </c>
      <c r="AZ13" s="3">
        <v>0</v>
      </c>
      <c r="BA13" s="3">
        <v>0</v>
      </c>
      <c r="BB13" s="3">
        <v>0</v>
      </c>
      <c r="BC13" s="100">
        <v>5</v>
      </c>
      <c r="BD13" s="101">
        <v>5</v>
      </c>
      <c r="BE13" s="101">
        <v>0</v>
      </c>
      <c r="BF13" s="101">
        <v>0</v>
      </c>
      <c r="BG13" s="102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4" t="s">
        <v>224</v>
      </c>
      <c r="BN13" s="10">
        <v>201</v>
      </c>
      <c r="BO13" s="10">
        <v>112</v>
      </c>
      <c r="BP13" s="10">
        <v>28</v>
      </c>
      <c r="BQ13" s="10">
        <v>60</v>
      </c>
      <c r="BR13" s="10">
        <v>0</v>
      </c>
      <c r="BS13" s="26">
        <v>89</v>
      </c>
      <c r="BT13" s="27">
        <v>45</v>
      </c>
      <c r="BU13" s="27">
        <v>14</v>
      </c>
      <c r="BV13" s="27">
        <v>30</v>
      </c>
      <c r="BW13" s="28">
        <v>0</v>
      </c>
      <c r="BX13" s="10">
        <v>112</v>
      </c>
      <c r="BY13" s="10">
        <v>67</v>
      </c>
      <c r="BZ13" s="10">
        <v>14</v>
      </c>
      <c r="CA13" s="10">
        <v>30</v>
      </c>
      <c r="CB13" s="10">
        <v>0</v>
      </c>
    </row>
    <row r="14" spans="1:80" x14ac:dyDescent="0.2">
      <c r="A14" s="4" t="s">
        <v>225</v>
      </c>
      <c r="B14" s="73">
        <f t="shared" si="45"/>
        <v>1332</v>
      </c>
      <c r="C14" s="73">
        <f t="shared" si="46"/>
        <v>865</v>
      </c>
      <c r="D14" s="73">
        <f t="shared" si="47"/>
        <v>276</v>
      </c>
      <c r="E14" s="73">
        <f t="shared" si="48"/>
        <v>112</v>
      </c>
      <c r="F14" s="73">
        <f t="shared" si="49"/>
        <v>77</v>
      </c>
      <c r="G14" s="73">
        <f t="shared" si="50"/>
        <v>594</v>
      </c>
      <c r="H14" s="73">
        <f t="shared" si="51"/>
        <v>411</v>
      </c>
      <c r="I14" s="73">
        <f t="shared" si="52"/>
        <v>130</v>
      </c>
      <c r="J14" s="73">
        <f t="shared" si="53"/>
        <v>44</v>
      </c>
      <c r="K14" s="73">
        <f t="shared" si="54"/>
        <v>9</v>
      </c>
      <c r="L14" s="73">
        <f t="shared" si="55"/>
        <v>737</v>
      </c>
      <c r="M14" s="73">
        <f t="shared" si="56"/>
        <v>455</v>
      </c>
      <c r="N14" s="73">
        <f t="shared" si="57"/>
        <v>145</v>
      </c>
      <c r="O14" s="73">
        <f t="shared" si="58"/>
        <v>68</v>
      </c>
      <c r="P14" s="73">
        <f t="shared" si="59"/>
        <v>68</v>
      </c>
      <c r="Q14" s="4" t="s">
        <v>225</v>
      </c>
      <c r="R14" s="10">
        <v>246</v>
      </c>
      <c r="S14" s="10">
        <v>165</v>
      </c>
      <c r="T14" s="10">
        <v>46</v>
      </c>
      <c r="U14" s="10">
        <v>5</v>
      </c>
      <c r="V14" s="10">
        <v>29</v>
      </c>
      <c r="W14" s="26">
        <v>123</v>
      </c>
      <c r="X14" s="27">
        <v>85</v>
      </c>
      <c r="Y14" s="27">
        <v>29</v>
      </c>
      <c r="Z14" s="27">
        <v>4</v>
      </c>
      <c r="AA14" s="28">
        <v>6</v>
      </c>
      <c r="AB14" s="10">
        <v>122</v>
      </c>
      <c r="AC14" s="10">
        <v>80</v>
      </c>
      <c r="AD14" s="10">
        <v>17</v>
      </c>
      <c r="AE14" s="10">
        <v>2</v>
      </c>
      <c r="AF14" s="10">
        <v>23</v>
      </c>
      <c r="AG14" s="56" t="s">
        <v>225</v>
      </c>
      <c r="AH14" s="63">
        <v>381</v>
      </c>
      <c r="AI14" s="63">
        <v>312</v>
      </c>
      <c r="AJ14" s="63">
        <v>55</v>
      </c>
      <c r="AK14" s="63">
        <v>14</v>
      </c>
      <c r="AL14" s="63">
        <v>0</v>
      </c>
      <c r="AM14" s="64">
        <v>198</v>
      </c>
      <c r="AN14" s="65">
        <v>163</v>
      </c>
      <c r="AO14" s="65">
        <v>25</v>
      </c>
      <c r="AP14" s="65">
        <v>10</v>
      </c>
      <c r="AQ14" s="66">
        <v>0</v>
      </c>
      <c r="AR14" s="63">
        <v>182</v>
      </c>
      <c r="AS14" s="63">
        <v>150</v>
      </c>
      <c r="AT14" s="63">
        <v>29</v>
      </c>
      <c r="AU14" s="63">
        <v>3</v>
      </c>
      <c r="AV14" s="63">
        <v>0</v>
      </c>
      <c r="AW14" s="3" t="s">
        <v>225</v>
      </c>
      <c r="AX14" s="3">
        <v>117</v>
      </c>
      <c r="AY14" s="3">
        <v>74</v>
      </c>
      <c r="AZ14" s="3">
        <v>34</v>
      </c>
      <c r="BA14" s="3">
        <v>3</v>
      </c>
      <c r="BB14" s="3">
        <v>6</v>
      </c>
      <c r="BC14" s="100">
        <v>88</v>
      </c>
      <c r="BD14" s="101">
        <v>51</v>
      </c>
      <c r="BE14" s="101">
        <v>34</v>
      </c>
      <c r="BF14" s="101">
        <v>0</v>
      </c>
      <c r="BG14" s="102">
        <v>3</v>
      </c>
      <c r="BH14" s="3">
        <v>29</v>
      </c>
      <c r="BI14" s="3">
        <v>23</v>
      </c>
      <c r="BJ14" s="3">
        <v>0</v>
      </c>
      <c r="BK14" s="3">
        <v>3</v>
      </c>
      <c r="BL14" s="3">
        <v>3</v>
      </c>
      <c r="BM14" s="4" t="s">
        <v>225</v>
      </c>
      <c r="BN14" s="10">
        <v>588</v>
      </c>
      <c r="BO14" s="10">
        <v>314</v>
      </c>
      <c r="BP14" s="10">
        <v>141</v>
      </c>
      <c r="BQ14" s="10">
        <v>90</v>
      </c>
      <c r="BR14" s="10">
        <v>42</v>
      </c>
      <c r="BS14" s="26">
        <v>185</v>
      </c>
      <c r="BT14" s="27">
        <v>112</v>
      </c>
      <c r="BU14" s="27">
        <v>42</v>
      </c>
      <c r="BV14" s="27">
        <v>30</v>
      </c>
      <c r="BW14" s="28">
        <v>0</v>
      </c>
      <c r="BX14" s="10">
        <v>404</v>
      </c>
      <c r="BY14" s="10">
        <v>202</v>
      </c>
      <c r="BZ14" s="10">
        <v>99</v>
      </c>
      <c r="CA14" s="10">
        <v>60</v>
      </c>
      <c r="CB14" s="10">
        <v>42</v>
      </c>
    </row>
    <row r="15" spans="1:80" x14ac:dyDescent="0.2">
      <c r="A15" s="4" t="s">
        <v>226</v>
      </c>
      <c r="B15" s="73">
        <f t="shared" si="45"/>
        <v>702</v>
      </c>
      <c r="C15" s="73">
        <f t="shared" si="46"/>
        <v>485</v>
      </c>
      <c r="D15" s="73">
        <f t="shared" si="47"/>
        <v>170</v>
      </c>
      <c r="E15" s="73">
        <f t="shared" si="48"/>
        <v>44</v>
      </c>
      <c r="F15" s="73">
        <f t="shared" si="49"/>
        <v>3</v>
      </c>
      <c r="G15" s="73">
        <f t="shared" si="50"/>
        <v>249</v>
      </c>
      <c r="H15" s="73">
        <f t="shared" si="51"/>
        <v>173</v>
      </c>
      <c r="I15" s="73">
        <f t="shared" si="52"/>
        <v>32</v>
      </c>
      <c r="J15" s="73">
        <f t="shared" si="53"/>
        <v>40</v>
      </c>
      <c r="K15" s="73">
        <f t="shared" si="54"/>
        <v>3</v>
      </c>
      <c r="L15" s="73">
        <f t="shared" si="55"/>
        <v>453</v>
      </c>
      <c r="M15" s="73">
        <f t="shared" si="56"/>
        <v>312</v>
      </c>
      <c r="N15" s="73">
        <f t="shared" si="57"/>
        <v>138</v>
      </c>
      <c r="O15" s="73">
        <f t="shared" si="58"/>
        <v>3</v>
      </c>
      <c r="P15" s="73">
        <f t="shared" si="59"/>
        <v>0</v>
      </c>
      <c r="Q15" s="4" t="s">
        <v>226</v>
      </c>
      <c r="R15" s="10">
        <v>97</v>
      </c>
      <c r="S15" s="10">
        <v>47</v>
      </c>
      <c r="T15" s="10">
        <v>46</v>
      </c>
      <c r="U15" s="10">
        <v>4</v>
      </c>
      <c r="V15" s="10">
        <v>0</v>
      </c>
      <c r="W15" s="26">
        <v>23</v>
      </c>
      <c r="X15" s="27">
        <v>19</v>
      </c>
      <c r="Y15" s="27">
        <v>0</v>
      </c>
      <c r="Z15" s="27">
        <v>4</v>
      </c>
      <c r="AA15" s="28">
        <v>0</v>
      </c>
      <c r="AB15" s="10">
        <v>74</v>
      </c>
      <c r="AC15" s="10">
        <v>28</v>
      </c>
      <c r="AD15" s="10">
        <v>46</v>
      </c>
      <c r="AE15" s="10">
        <v>0</v>
      </c>
      <c r="AF15" s="10">
        <v>0</v>
      </c>
      <c r="AG15" s="56" t="s">
        <v>226</v>
      </c>
      <c r="AH15" s="63">
        <v>178</v>
      </c>
      <c r="AI15" s="63">
        <v>163</v>
      </c>
      <c r="AJ15" s="63">
        <v>8</v>
      </c>
      <c r="AK15" s="63">
        <v>7</v>
      </c>
      <c r="AL15" s="63">
        <v>0</v>
      </c>
      <c r="AM15" s="64">
        <v>66</v>
      </c>
      <c r="AN15" s="65">
        <v>59</v>
      </c>
      <c r="AO15" s="65">
        <v>4</v>
      </c>
      <c r="AP15" s="65">
        <v>3</v>
      </c>
      <c r="AQ15" s="66">
        <v>0</v>
      </c>
      <c r="AR15" s="63">
        <v>112</v>
      </c>
      <c r="AS15" s="63">
        <v>104</v>
      </c>
      <c r="AT15" s="63">
        <v>4</v>
      </c>
      <c r="AU15" s="63">
        <v>3</v>
      </c>
      <c r="AV15" s="63">
        <v>0</v>
      </c>
      <c r="AW15" s="3" t="s">
        <v>226</v>
      </c>
      <c r="AX15" s="3">
        <v>51</v>
      </c>
      <c r="AY15" s="3">
        <v>28</v>
      </c>
      <c r="AZ15" s="3">
        <v>17</v>
      </c>
      <c r="BA15" s="3">
        <v>3</v>
      </c>
      <c r="BB15" s="3">
        <v>3</v>
      </c>
      <c r="BC15" s="100">
        <v>34</v>
      </c>
      <c r="BD15" s="101">
        <v>28</v>
      </c>
      <c r="BE15" s="101">
        <v>0</v>
      </c>
      <c r="BF15" s="101">
        <v>3</v>
      </c>
      <c r="BG15" s="102">
        <v>3</v>
      </c>
      <c r="BH15" s="3">
        <v>17</v>
      </c>
      <c r="BI15" s="3">
        <v>0</v>
      </c>
      <c r="BJ15" s="3">
        <v>17</v>
      </c>
      <c r="BK15" s="3">
        <v>0</v>
      </c>
      <c r="BL15" s="3">
        <v>0</v>
      </c>
      <c r="BM15" s="4" t="s">
        <v>226</v>
      </c>
      <c r="BN15" s="10">
        <v>376</v>
      </c>
      <c r="BO15" s="10">
        <v>247</v>
      </c>
      <c r="BP15" s="10">
        <v>99</v>
      </c>
      <c r="BQ15" s="10">
        <v>30</v>
      </c>
      <c r="BR15" s="10">
        <v>0</v>
      </c>
      <c r="BS15" s="26">
        <v>126</v>
      </c>
      <c r="BT15" s="27">
        <v>67</v>
      </c>
      <c r="BU15" s="27">
        <v>28</v>
      </c>
      <c r="BV15" s="27">
        <v>30</v>
      </c>
      <c r="BW15" s="28">
        <v>0</v>
      </c>
      <c r="BX15" s="10">
        <v>250</v>
      </c>
      <c r="BY15" s="10">
        <v>180</v>
      </c>
      <c r="BZ15" s="10">
        <v>71</v>
      </c>
      <c r="CA15" s="10">
        <v>0</v>
      </c>
      <c r="CB15" s="10">
        <v>0</v>
      </c>
    </row>
    <row r="16" spans="1:80" x14ac:dyDescent="0.2">
      <c r="A16" s="4" t="s">
        <v>227</v>
      </c>
      <c r="B16" s="73">
        <f t="shared" si="45"/>
        <v>8785</v>
      </c>
      <c r="C16" s="73">
        <f t="shared" si="46"/>
        <v>4504</v>
      </c>
      <c r="D16" s="73">
        <f t="shared" si="47"/>
        <v>2472</v>
      </c>
      <c r="E16" s="73">
        <f t="shared" si="48"/>
        <v>1036</v>
      </c>
      <c r="F16" s="73">
        <f t="shared" si="49"/>
        <v>771</v>
      </c>
      <c r="G16" s="73">
        <f t="shared" si="50"/>
        <v>5009</v>
      </c>
      <c r="H16" s="73">
        <f t="shared" si="51"/>
        <v>2536</v>
      </c>
      <c r="I16" s="73">
        <f t="shared" si="52"/>
        <v>1357</v>
      </c>
      <c r="J16" s="73">
        <f t="shared" si="53"/>
        <v>668</v>
      </c>
      <c r="K16" s="73">
        <f t="shared" si="54"/>
        <v>448</v>
      </c>
      <c r="L16" s="73">
        <f t="shared" si="55"/>
        <v>3776</v>
      </c>
      <c r="M16" s="73">
        <f t="shared" si="56"/>
        <v>1970</v>
      </c>
      <c r="N16" s="73">
        <f t="shared" si="57"/>
        <v>1114</v>
      </c>
      <c r="O16" s="73">
        <f t="shared" si="58"/>
        <v>368</v>
      </c>
      <c r="P16" s="73">
        <f t="shared" si="59"/>
        <v>323</v>
      </c>
      <c r="Q16" s="4" t="s">
        <v>227</v>
      </c>
      <c r="R16" s="10">
        <v>711</v>
      </c>
      <c r="S16" s="10">
        <v>519</v>
      </c>
      <c r="T16" s="10">
        <v>104</v>
      </c>
      <c r="U16" s="10">
        <v>18</v>
      </c>
      <c r="V16" s="10">
        <v>69</v>
      </c>
      <c r="W16" s="26">
        <v>435</v>
      </c>
      <c r="X16" s="27">
        <v>307</v>
      </c>
      <c r="Y16" s="27">
        <v>63</v>
      </c>
      <c r="Z16" s="27">
        <v>13</v>
      </c>
      <c r="AA16" s="28">
        <v>52</v>
      </c>
      <c r="AB16" s="10">
        <v>276</v>
      </c>
      <c r="AC16" s="10">
        <v>212</v>
      </c>
      <c r="AD16" s="10">
        <v>40</v>
      </c>
      <c r="AE16" s="10">
        <v>5</v>
      </c>
      <c r="AF16" s="10">
        <v>17</v>
      </c>
      <c r="AG16" s="56" t="s">
        <v>227</v>
      </c>
      <c r="AH16" s="63">
        <v>1224</v>
      </c>
      <c r="AI16" s="63">
        <v>949</v>
      </c>
      <c r="AJ16" s="63">
        <v>202</v>
      </c>
      <c r="AK16" s="63">
        <v>59</v>
      </c>
      <c r="AL16" s="63">
        <v>14</v>
      </c>
      <c r="AM16" s="64">
        <v>816</v>
      </c>
      <c r="AN16" s="65">
        <v>631</v>
      </c>
      <c r="AO16" s="65">
        <v>143</v>
      </c>
      <c r="AP16" s="65">
        <v>31</v>
      </c>
      <c r="AQ16" s="66">
        <v>11</v>
      </c>
      <c r="AR16" s="63">
        <v>408</v>
      </c>
      <c r="AS16" s="63">
        <v>319</v>
      </c>
      <c r="AT16" s="63">
        <v>59</v>
      </c>
      <c r="AU16" s="63">
        <v>28</v>
      </c>
      <c r="AV16" s="63">
        <v>3</v>
      </c>
      <c r="AW16" s="3" t="s">
        <v>227</v>
      </c>
      <c r="AX16" s="3">
        <v>369</v>
      </c>
      <c r="AY16" s="3">
        <v>139</v>
      </c>
      <c r="AZ16" s="3">
        <v>135</v>
      </c>
      <c r="BA16" s="3">
        <v>86</v>
      </c>
      <c r="BB16" s="3">
        <v>9</v>
      </c>
      <c r="BC16" s="100">
        <v>241</v>
      </c>
      <c r="BD16" s="101">
        <v>93</v>
      </c>
      <c r="BE16" s="101">
        <v>93</v>
      </c>
      <c r="BF16" s="101">
        <v>52</v>
      </c>
      <c r="BG16" s="102">
        <v>3</v>
      </c>
      <c r="BH16" s="3">
        <v>128</v>
      </c>
      <c r="BI16" s="3">
        <v>46</v>
      </c>
      <c r="BJ16" s="3">
        <v>42</v>
      </c>
      <c r="BK16" s="3">
        <v>34</v>
      </c>
      <c r="BL16" s="3">
        <v>6</v>
      </c>
      <c r="BM16" s="4" t="s">
        <v>227</v>
      </c>
      <c r="BN16" s="10">
        <v>6481</v>
      </c>
      <c r="BO16" s="10">
        <v>2897</v>
      </c>
      <c r="BP16" s="10">
        <v>2031</v>
      </c>
      <c r="BQ16" s="10">
        <v>873</v>
      </c>
      <c r="BR16" s="10">
        <v>679</v>
      </c>
      <c r="BS16" s="26">
        <v>3517</v>
      </c>
      <c r="BT16" s="27">
        <v>1505</v>
      </c>
      <c r="BU16" s="27">
        <v>1058</v>
      </c>
      <c r="BV16" s="27">
        <v>572</v>
      </c>
      <c r="BW16" s="28">
        <v>382</v>
      </c>
      <c r="BX16" s="10">
        <v>2964</v>
      </c>
      <c r="BY16" s="10">
        <v>1393</v>
      </c>
      <c r="BZ16" s="10">
        <v>973</v>
      </c>
      <c r="CA16" s="10">
        <v>301</v>
      </c>
      <c r="CB16" s="10">
        <v>297</v>
      </c>
    </row>
    <row r="17" spans="1:80" x14ac:dyDescent="0.2">
      <c r="A17" s="4" t="s">
        <v>228</v>
      </c>
      <c r="B17" s="73">
        <f t="shared" si="45"/>
        <v>1216</v>
      </c>
      <c r="C17" s="73">
        <f t="shared" si="46"/>
        <v>566</v>
      </c>
      <c r="D17" s="73">
        <f t="shared" si="47"/>
        <v>185</v>
      </c>
      <c r="E17" s="73">
        <f t="shared" si="48"/>
        <v>414</v>
      </c>
      <c r="F17" s="73">
        <f t="shared" si="49"/>
        <v>51</v>
      </c>
      <c r="G17" s="73">
        <f t="shared" si="50"/>
        <v>827</v>
      </c>
      <c r="H17" s="73">
        <f t="shared" si="51"/>
        <v>362</v>
      </c>
      <c r="I17" s="73">
        <f t="shared" si="52"/>
        <v>105</v>
      </c>
      <c r="J17" s="73">
        <f t="shared" si="53"/>
        <v>311</v>
      </c>
      <c r="K17" s="73">
        <f t="shared" si="54"/>
        <v>48</v>
      </c>
      <c r="L17" s="73">
        <f t="shared" si="55"/>
        <v>388</v>
      </c>
      <c r="M17" s="73">
        <f t="shared" si="56"/>
        <v>204</v>
      </c>
      <c r="N17" s="73">
        <f t="shared" si="57"/>
        <v>79</v>
      </c>
      <c r="O17" s="73">
        <f t="shared" si="58"/>
        <v>101</v>
      </c>
      <c r="P17" s="73">
        <f t="shared" si="59"/>
        <v>3</v>
      </c>
      <c r="Q17" s="4" t="s">
        <v>228</v>
      </c>
      <c r="R17" s="10">
        <v>43</v>
      </c>
      <c r="S17" s="10">
        <v>19</v>
      </c>
      <c r="T17" s="10">
        <v>12</v>
      </c>
      <c r="U17" s="10">
        <v>13</v>
      </c>
      <c r="V17" s="10">
        <v>0</v>
      </c>
      <c r="W17" s="26">
        <v>28</v>
      </c>
      <c r="X17" s="27">
        <v>9</v>
      </c>
      <c r="Y17" s="27">
        <v>12</v>
      </c>
      <c r="Z17" s="27">
        <v>7</v>
      </c>
      <c r="AA17" s="28">
        <v>0</v>
      </c>
      <c r="AB17" s="10">
        <v>15</v>
      </c>
      <c r="AC17" s="10">
        <v>9</v>
      </c>
      <c r="AD17" s="10">
        <v>0</v>
      </c>
      <c r="AE17" s="10">
        <v>5</v>
      </c>
      <c r="AF17" s="10">
        <v>0</v>
      </c>
      <c r="AG17" s="56" t="s">
        <v>228</v>
      </c>
      <c r="AH17" s="63">
        <v>230</v>
      </c>
      <c r="AI17" s="63">
        <v>182</v>
      </c>
      <c r="AJ17" s="63">
        <v>38</v>
      </c>
      <c r="AK17" s="63">
        <v>7</v>
      </c>
      <c r="AL17" s="63">
        <v>3</v>
      </c>
      <c r="AM17" s="64">
        <v>169</v>
      </c>
      <c r="AN17" s="65">
        <v>137</v>
      </c>
      <c r="AO17" s="65">
        <v>29</v>
      </c>
      <c r="AP17" s="65">
        <v>3</v>
      </c>
      <c r="AQ17" s="66">
        <v>0</v>
      </c>
      <c r="AR17" s="63">
        <v>60</v>
      </c>
      <c r="AS17" s="63">
        <v>46</v>
      </c>
      <c r="AT17" s="63">
        <v>8</v>
      </c>
      <c r="AU17" s="63">
        <v>3</v>
      </c>
      <c r="AV17" s="63">
        <v>3</v>
      </c>
      <c r="AW17" s="3" t="s">
        <v>228</v>
      </c>
      <c r="AX17" s="3">
        <v>45</v>
      </c>
      <c r="AY17" s="3">
        <v>28</v>
      </c>
      <c r="AZ17" s="3">
        <v>8</v>
      </c>
      <c r="BA17" s="3">
        <v>3</v>
      </c>
      <c r="BB17" s="3">
        <v>6</v>
      </c>
      <c r="BC17" s="100">
        <v>28</v>
      </c>
      <c r="BD17" s="101">
        <v>14</v>
      </c>
      <c r="BE17" s="101">
        <v>8</v>
      </c>
      <c r="BF17" s="101">
        <v>0</v>
      </c>
      <c r="BG17" s="102">
        <v>6</v>
      </c>
      <c r="BH17" s="3">
        <v>17</v>
      </c>
      <c r="BI17" s="3">
        <v>14</v>
      </c>
      <c r="BJ17" s="3">
        <v>0</v>
      </c>
      <c r="BK17" s="3">
        <v>3</v>
      </c>
      <c r="BL17" s="3">
        <v>0</v>
      </c>
      <c r="BM17" s="4" t="s">
        <v>228</v>
      </c>
      <c r="BN17" s="10">
        <v>898</v>
      </c>
      <c r="BO17" s="10">
        <v>337</v>
      </c>
      <c r="BP17" s="10">
        <v>127</v>
      </c>
      <c r="BQ17" s="10">
        <v>391</v>
      </c>
      <c r="BR17" s="10">
        <v>42</v>
      </c>
      <c r="BS17" s="26">
        <v>602</v>
      </c>
      <c r="BT17" s="27">
        <v>202</v>
      </c>
      <c r="BU17" s="27">
        <v>56</v>
      </c>
      <c r="BV17" s="27">
        <v>301</v>
      </c>
      <c r="BW17" s="28">
        <v>42</v>
      </c>
      <c r="BX17" s="10">
        <v>296</v>
      </c>
      <c r="BY17" s="10">
        <v>135</v>
      </c>
      <c r="BZ17" s="10">
        <v>71</v>
      </c>
      <c r="CA17" s="10">
        <v>90</v>
      </c>
      <c r="CB17" s="10">
        <v>0</v>
      </c>
    </row>
    <row r="18" spans="1:80" x14ac:dyDescent="0.2">
      <c r="B18" s="10"/>
      <c r="C18" s="10"/>
      <c r="D18" s="10"/>
      <c r="E18" s="10"/>
      <c r="F18" s="10"/>
      <c r="G18" s="26"/>
      <c r="H18" s="27"/>
      <c r="I18" s="27"/>
      <c r="J18" s="27"/>
      <c r="K18" s="28"/>
      <c r="L18" s="10"/>
      <c r="M18" s="10"/>
      <c r="N18" s="10"/>
      <c r="O18" s="10"/>
      <c r="P18" s="10"/>
      <c r="R18" s="10"/>
      <c r="S18" s="10"/>
      <c r="T18" s="10"/>
      <c r="U18" s="10"/>
      <c r="V18" s="10"/>
      <c r="W18" s="26"/>
      <c r="X18" s="27"/>
      <c r="Y18" s="27"/>
      <c r="Z18" s="27"/>
      <c r="AA18" s="28"/>
      <c r="AB18" s="10"/>
      <c r="AC18" s="10"/>
      <c r="AD18" s="10"/>
      <c r="AE18" s="10"/>
      <c r="AF18" s="10"/>
      <c r="AG18" s="56"/>
      <c r="AH18" s="63"/>
      <c r="AI18" s="63"/>
      <c r="AJ18" s="63"/>
      <c r="AK18" s="63"/>
      <c r="AL18" s="63"/>
      <c r="AM18" s="64"/>
      <c r="AN18" s="65"/>
      <c r="AO18" s="65"/>
      <c r="AP18" s="65"/>
      <c r="AQ18" s="66"/>
      <c r="AR18" s="63"/>
      <c r="AS18" s="63"/>
      <c r="AT18" s="63"/>
      <c r="AU18" s="63"/>
      <c r="AV18" s="63"/>
      <c r="AW18" s="3"/>
      <c r="AX18" s="3"/>
      <c r="AY18" s="3"/>
      <c r="AZ18" s="3"/>
      <c r="BA18" s="3"/>
      <c r="BB18" s="3"/>
      <c r="BC18" s="100"/>
      <c r="BD18" s="101"/>
      <c r="BE18" s="101"/>
      <c r="BF18" s="101"/>
      <c r="BG18" s="102"/>
      <c r="BH18" s="3"/>
      <c r="BI18" s="3"/>
      <c r="BJ18" s="3"/>
      <c r="BK18" s="3"/>
      <c r="BL18" s="3"/>
      <c r="BN18" s="10">
        <f>(BN16+BN17)*100/BN12</f>
        <v>86.374809785789537</v>
      </c>
      <c r="BO18" s="10">
        <f t="shared" ref="BO18:CB18" si="60">(BO16+BO17)*100/BO12</f>
        <v>82.753326509723649</v>
      </c>
      <c r="BP18" s="10">
        <f t="shared" si="60"/>
        <v>88.953009068425388</v>
      </c>
      <c r="BQ18" s="10">
        <f t="shared" si="60"/>
        <v>87.474048442906579</v>
      </c>
      <c r="BR18" s="10">
        <f t="shared" si="60"/>
        <v>94.3717277486911</v>
      </c>
      <c r="BS18" s="10">
        <f t="shared" si="60"/>
        <v>91.168658698539176</v>
      </c>
      <c r="BT18" s="10">
        <f t="shared" si="60"/>
        <v>88.354037267080741</v>
      </c>
      <c r="BU18" s="10">
        <f t="shared" si="60"/>
        <v>92.910758965804831</v>
      </c>
      <c r="BV18" s="10">
        <f t="shared" si="60"/>
        <v>90.654205607476641</v>
      </c>
      <c r="BW18" s="10">
        <f t="shared" si="60"/>
        <v>100</v>
      </c>
      <c r="BX18" s="10">
        <f t="shared" si="60"/>
        <v>80.993788819875775</v>
      </c>
      <c r="BY18" s="10">
        <f t="shared" si="60"/>
        <v>77.288821446636319</v>
      </c>
      <c r="BZ18" s="10">
        <f t="shared" si="60"/>
        <v>85.085574572127143</v>
      </c>
      <c r="CA18" s="10">
        <f t="shared" si="60"/>
        <v>81.120331950207472</v>
      </c>
      <c r="CB18" s="10">
        <f t="shared" si="60"/>
        <v>87.352941176470594</v>
      </c>
    </row>
    <row r="19" spans="1:80" x14ac:dyDescent="0.2">
      <c r="A19" s="15" t="s">
        <v>586</v>
      </c>
      <c r="B19" s="10"/>
      <c r="C19" s="10"/>
      <c r="D19" s="10"/>
      <c r="E19" s="10"/>
      <c r="F19" s="10"/>
      <c r="G19" s="26"/>
      <c r="H19" s="27"/>
      <c r="I19" s="27"/>
      <c r="J19" s="27"/>
      <c r="K19" s="28"/>
      <c r="L19" s="10"/>
      <c r="M19" s="10"/>
      <c r="N19" s="10"/>
      <c r="O19" s="10"/>
      <c r="P19" s="10"/>
      <c r="Q19" s="15" t="s">
        <v>586</v>
      </c>
      <c r="R19" s="10"/>
      <c r="S19" s="10"/>
      <c r="T19" s="10"/>
      <c r="U19" s="10"/>
      <c r="V19" s="10"/>
      <c r="W19" s="26"/>
      <c r="X19" s="27"/>
      <c r="Y19" s="27"/>
      <c r="Z19" s="27"/>
      <c r="AA19" s="28"/>
      <c r="AB19" s="10"/>
      <c r="AC19" s="10"/>
      <c r="AD19" s="10"/>
      <c r="AE19" s="10"/>
      <c r="AF19" s="10"/>
      <c r="AG19" s="60" t="s">
        <v>586</v>
      </c>
      <c r="AH19" s="63"/>
      <c r="AI19" s="63"/>
      <c r="AJ19" s="63"/>
      <c r="AK19" s="63"/>
      <c r="AL19" s="63"/>
      <c r="AM19" s="64"/>
      <c r="AN19" s="65"/>
      <c r="AO19" s="65"/>
      <c r="AP19" s="65"/>
      <c r="AQ19" s="66"/>
      <c r="AR19" s="63"/>
      <c r="AS19" s="63"/>
      <c r="AT19" s="63"/>
      <c r="AU19" s="63"/>
      <c r="AV19" s="63"/>
      <c r="AW19" s="98" t="s">
        <v>730</v>
      </c>
      <c r="AX19" s="3"/>
      <c r="AY19" s="3"/>
      <c r="AZ19" s="3"/>
      <c r="BA19" s="3"/>
      <c r="BB19" s="3"/>
      <c r="BC19" s="100"/>
      <c r="BD19" s="101"/>
      <c r="BE19" s="101"/>
      <c r="BF19" s="101"/>
      <c r="BG19" s="102"/>
      <c r="BH19" s="3"/>
      <c r="BI19" s="3"/>
      <c r="BJ19" s="3"/>
      <c r="BK19" s="3"/>
      <c r="BL19" s="3"/>
      <c r="BM19" s="15" t="s">
        <v>586</v>
      </c>
      <c r="BN19" s="10"/>
      <c r="BO19" s="10"/>
      <c r="BP19" s="10"/>
      <c r="BQ19" s="10"/>
      <c r="BR19" s="10"/>
      <c r="BS19" s="26"/>
      <c r="BT19" s="27"/>
      <c r="BU19" s="27"/>
      <c r="BV19" s="27"/>
      <c r="BW19" s="28"/>
      <c r="BX19" s="10"/>
      <c r="BY19" s="10"/>
      <c r="BZ19" s="10"/>
      <c r="CA19" s="10"/>
      <c r="CB19" s="10"/>
    </row>
    <row r="20" spans="1:80" x14ac:dyDescent="0.2">
      <c r="A20" s="4" t="s">
        <v>1</v>
      </c>
      <c r="B20" s="73">
        <f t="shared" ref="B20" si="61">R20+AH20+AX20+BN20</f>
        <v>2546</v>
      </c>
      <c r="C20" s="73">
        <f t="shared" ref="C20" si="62">S20+AI20+AY20+BO20</f>
        <v>1722</v>
      </c>
      <c r="D20" s="73">
        <f t="shared" ref="D20" si="63">T20+AJ20+AZ20+BP20</f>
        <v>330</v>
      </c>
      <c r="E20" s="73">
        <f t="shared" ref="E20" si="64">U20+AK20+BA20+BQ20</f>
        <v>265</v>
      </c>
      <c r="F20" s="73">
        <f t="shared" ref="F20" si="65">V20+AL20+BB20+BR20</f>
        <v>231</v>
      </c>
      <c r="G20" s="73">
        <f t="shared" ref="G20" si="66">W20+AM20+BC20+BS20</f>
        <v>1308</v>
      </c>
      <c r="H20" s="73">
        <f t="shared" ref="H20" si="67">X20+AN20+BD20+BT20</f>
        <v>845</v>
      </c>
      <c r="I20" s="73">
        <f t="shared" ref="I20" si="68">Y20+AO20+BE20+BU20</f>
        <v>205</v>
      </c>
      <c r="J20" s="73">
        <f t="shared" ref="J20" si="69">Z20+AP20+BF20+BV20</f>
        <v>188</v>
      </c>
      <c r="K20" s="73">
        <f t="shared" ref="K20" si="70">AA20+AQ20+BG20+BW20</f>
        <v>68</v>
      </c>
      <c r="L20" s="73">
        <f t="shared" ref="L20" si="71">AB20+AR20+BH20+BX20</f>
        <v>1238</v>
      </c>
      <c r="M20" s="73">
        <f t="shared" ref="M20" si="72">AC20+AS20+BI20+BY20</f>
        <v>878</v>
      </c>
      <c r="N20" s="73">
        <f t="shared" ref="N20" si="73">AD20+AT20+BJ20+BZ20</f>
        <v>124</v>
      </c>
      <c r="O20" s="73">
        <f t="shared" ref="O20" si="74">AE20+AU20+BK20+CA20</f>
        <v>74</v>
      </c>
      <c r="P20" s="73">
        <f t="shared" ref="P20" si="75">AF20+AV20+BL20+CB20</f>
        <v>162</v>
      </c>
      <c r="Q20" s="4" t="s">
        <v>1</v>
      </c>
      <c r="R20" s="10">
        <v>472</v>
      </c>
      <c r="S20" s="10">
        <v>363</v>
      </c>
      <c r="T20" s="10">
        <v>52</v>
      </c>
      <c r="U20" s="10">
        <v>11</v>
      </c>
      <c r="V20" s="10">
        <v>46</v>
      </c>
      <c r="W20" s="26">
        <v>273</v>
      </c>
      <c r="X20" s="27">
        <v>198</v>
      </c>
      <c r="Y20" s="27">
        <v>52</v>
      </c>
      <c r="Z20" s="27">
        <v>5</v>
      </c>
      <c r="AA20" s="28">
        <v>17</v>
      </c>
      <c r="AB20" s="10">
        <v>200</v>
      </c>
      <c r="AC20" s="10">
        <v>165</v>
      </c>
      <c r="AD20" s="10">
        <v>0</v>
      </c>
      <c r="AE20" s="10">
        <v>5</v>
      </c>
      <c r="AF20" s="10">
        <v>29</v>
      </c>
      <c r="AG20" s="56" t="s">
        <v>1</v>
      </c>
      <c r="AH20" s="63">
        <v>324</v>
      </c>
      <c r="AI20" s="63">
        <v>280</v>
      </c>
      <c r="AJ20" s="63">
        <v>21</v>
      </c>
      <c r="AK20" s="63">
        <v>21</v>
      </c>
      <c r="AL20" s="63">
        <v>3</v>
      </c>
      <c r="AM20" s="64">
        <v>181</v>
      </c>
      <c r="AN20" s="65">
        <v>156</v>
      </c>
      <c r="AO20" s="65">
        <v>4</v>
      </c>
      <c r="AP20" s="65">
        <v>21</v>
      </c>
      <c r="AQ20" s="66">
        <v>0</v>
      </c>
      <c r="AR20" s="63">
        <v>143</v>
      </c>
      <c r="AS20" s="63">
        <v>124</v>
      </c>
      <c r="AT20" s="63">
        <v>17</v>
      </c>
      <c r="AU20" s="63">
        <v>0</v>
      </c>
      <c r="AV20" s="63">
        <v>3</v>
      </c>
      <c r="AW20" s="3" t="s">
        <v>1</v>
      </c>
      <c r="AX20" s="3">
        <v>97</v>
      </c>
      <c r="AY20" s="3">
        <v>46</v>
      </c>
      <c r="AZ20" s="3">
        <v>17</v>
      </c>
      <c r="BA20" s="3">
        <v>22</v>
      </c>
      <c r="BB20" s="3">
        <v>12</v>
      </c>
      <c r="BC20" s="100">
        <v>71</v>
      </c>
      <c r="BD20" s="101">
        <v>42</v>
      </c>
      <c r="BE20" s="101">
        <v>8</v>
      </c>
      <c r="BF20" s="101">
        <v>12</v>
      </c>
      <c r="BG20" s="102">
        <v>9</v>
      </c>
      <c r="BH20" s="3">
        <v>25</v>
      </c>
      <c r="BI20" s="3">
        <v>5</v>
      </c>
      <c r="BJ20" s="3">
        <v>8</v>
      </c>
      <c r="BK20" s="3">
        <v>9</v>
      </c>
      <c r="BL20" s="3">
        <v>3</v>
      </c>
      <c r="BM20" s="4" t="s">
        <v>1</v>
      </c>
      <c r="BN20" s="10">
        <v>1653</v>
      </c>
      <c r="BO20" s="10">
        <v>1033</v>
      </c>
      <c r="BP20" s="10">
        <v>240</v>
      </c>
      <c r="BQ20" s="10">
        <v>211</v>
      </c>
      <c r="BR20" s="10">
        <v>170</v>
      </c>
      <c r="BS20" s="26">
        <v>783</v>
      </c>
      <c r="BT20" s="27">
        <v>449</v>
      </c>
      <c r="BU20" s="27">
        <v>141</v>
      </c>
      <c r="BV20" s="27">
        <v>150</v>
      </c>
      <c r="BW20" s="28">
        <v>42</v>
      </c>
      <c r="BX20" s="10">
        <v>870</v>
      </c>
      <c r="BY20" s="10">
        <v>584</v>
      </c>
      <c r="BZ20" s="10">
        <v>99</v>
      </c>
      <c r="CA20" s="10">
        <v>60</v>
      </c>
      <c r="CB20" s="10">
        <v>127</v>
      </c>
    </row>
    <row r="21" spans="1:80" x14ac:dyDescent="0.2">
      <c r="A21" s="4" t="s">
        <v>224</v>
      </c>
      <c r="B21" s="73">
        <f t="shared" ref="B21:B25" si="76">R21+AH21+AX21+BN21</f>
        <v>200</v>
      </c>
      <c r="C21" s="73">
        <f t="shared" ref="C21:C25" si="77">S21+AI21+AY21+BO21</f>
        <v>122</v>
      </c>
      <c r="D21" s="73">
        <f t="shared" ref="D21:D25" si="78">T21+AJ21+AZ21+BP21</f>
        <v>14</v>
      </c>
      <c r="E21" s="73">
        <f t="shared" ref="E21:E25" si="79">U21+AK21+BA21+BQ21</f>
        <v>34</v>
      </c>
      <c r="F21" s="73">
        <f t="shared" ref="F21:F25" si="80">V21+AL21+BB21+BR21</f>
        <v>32</v>
      </c>
      <c r="G21" s="73">
        <f t="shared" ref="G21:G25" si="81">W21+AM21+BC21+BS21</f>
        <v>90</v>
      </c>
      <c r="H21" s="73">
        <f t="shared" ref="H21:H25" si="82">X21+AN21+BD21+BT21</f>
        <v>46</v>
      </c>
      <c r="I21" s="73">
        <f t="shared" ref="I21:I25" si="83">Y21+AO21+BE21+BU21</f>
        <v>14</v>
      </c>
      <c r="J21" s="73">
        <f t="shared" ref="J21:J25" si="84">Z21+AP21+BF21+BV21</f>
        <v>30</v>
      </c>
      <c r="K21" s="73">
        <f t="shared" ref="K21:K25" si="85">AA21+AQ21+BG21+BW21</f>
        <v>0</v>
      </c>
      <c r="L21" s="73">
        <f t="shared" ref="L21:L25" si="86">AB21+AR21+BH21+BX21</f>
        <v>110</v>
      </c>
      <c r="M21" s="73">
        <f t="shared" ref="M21:M25" si="87">AC21+AS21+BI21+BY21</f>
        <v>76</v>
      </c>
      <c r="N21" s="73">
        <f t="shared" ref="N21:N25" si="88">AD21+AT21+BJ21+BZ21</f>
        <v>0</v>
      </c>
      <c r="O21" s="73">
        <f t="shared" ref="O21:O25" si="89">AE21+AU21+BK21+CA21</f>
        <v>4</v>
      </c>
      <c r="P21" s="73">
        <f t="shared" ref="P21:P25" si="90">AF21+AV21+BL21+CB21</f>
        <v>32</v>
      </c>
      <c r="Q21" s="4" t="s">
        <v>224</v>
      </c>
      <c r="R21" s="10">
        <v>89</v>
      </c>
      <c r="S21" s="10">
        <v>57</v>
      </c>
      <c r="T21" s="10">
        <v>0</v>
      </c>
      <c r="U21" s="10">
        <v>4</v>
      </c>
      <c r="V21" s="10">
        <v>29</v>
      </c>
      <c r="W21" s="26">
        <v>33</v>
      </c>
      <c r="X21" s="27">
        <v>33</v>
      </c>
      <c r="Y21" s="27">
        <v>0</v>
      </c>
      <c r="Z21" s="27">
        <v>0</v>
      </c>
      <c r="AA21" s="28">
        <v>0</v>
      </c>
      <c r="AB21" s="10">
        <v>56</v>
      </c>
      <c r="AC21" s="10">
        <v>24</v>
      </c>
      <c r="AD21" s="10">
        <v>0</v>
      </c>
      <c r="AE21" s="10">
        <v>4</v>
      </c>
      <c r="AF21" s="10">
        <v>29</v>
      </c>
      <c r="AG21" s="56" t="s">
        <v>224</v>
      </c>
      <c r="AH21" s="63">
        <v>22</v>
      </c>
      <c r="AI21" s="63">
        <v>20</v>
      </c>
      <c r="AJ21" s="63">
        <v>0</v>
      </c>
      <c r="AK21" s="63">
        <v>0</v>
      </c>
      <c r="AL21" s="63">
        <v>3</v>
      </c>
      <c r="AM21" s="64">
        <v>13</v>
      </c>
      <c r="AN21" s="65">
        <v>13</v>
      </c>
      <c r="AO21" s="65">
        <v>0</v>
      </c>
      <c r="AP21" s="65">
        <v>0</v>
      </c>
      <c r="AQ21" s="66">
        <v>0</v>
      </c>
      <c r="AR21" s="63">
        <v>9</v>
      </c>
      <c r="AS21" s="63">
        <v>7</v>
      </c>
      <c r="AT21" s="63">
        <v>0</v>
      </c>
      <c r="AU21" s="63">
        <v>0</v>
      </c>
      <c r="AV21" s="63">
        <v>3</v>
      </c>
      <c r="AW21" s="3" t="s">
        <v>224</v>
      </c>
      <c r="AX21" s="3">
        <v>0</v>
      </c>
      <c r="AY21" s="3">
        <v>0</v>
      </c>
      <c r="AZ21" s="3">
        <v>0</v>
      </c>
      <c r="BA21" s="3">
        <v>0</v>
      </c>
      <c r="BB21" s="3">
        <v>0</v>
      </c>
      <c r="BC21" s="100">
        <v>0</v>
      </c>
      <c r="BD21" s="101">
        <v>0</v>
      </c>
      <c r="BE21" s="101">
        <v>0</v>
      </c>
      <c r="BF21" s="101">
        <v>0</v>
      </c>
      <c r="BG21" s="102">
        <v>0</v>
      </c>
      <c r="BH21" s="3">
        <v>0</v>
      </c>
      <c r="BI21" s="3">
        <v>0</v>
      </c>
      <c r="BJ21" s="3">
        <v>0</v>
      </c>
      <c r="BK21" s="3">
        <v>0</v>
      </c>
      <c r="BL21" s="3">
        <v>0</v>
      </c>
      <c r="BM21" s="4" t="s">
        <v>224</v>
      </c>
      <c r="BN21" s="10">
        <v>89</v>
      </c>
      <c r="BO21" s="10">
        <v>45</v>
      </c>
      <c r="BP21" s="10">
        <v>14</v>
      </c>
      <c r="BQ21" s="10">
        <v>30</v>
      </c>
      <c r="BR21" s="10">
        <v>0</v>
      </c>
      <c r="BS21" s="26">
        <v>44</v>
      </c>
      <c r="BT21" s="27">
        <v>0</v>
      </c>
      <c r="BU21" s="27">
        <v>14</v>
      </c>
      <c r="BV21" s="27">
        <v>30</v>
      </c>
      <c r="BW21" s="28">
        <v>0</v>
      </c>
      <c r="BX21" s="10">
        <v>45</v>
      </c>
      <c r="BY21" s="10">
        <v>45</v>
      </c>
      <c r="BZ21" s="10">
        <v>0</v>
      </c>
      <c r="CA21" s="10">
        <v>0</v>
      </c>
      <c r="CB21" s="10">
        <v>0</v>
      </c>
    </row>
    <row r="22" spans="1:80" x14ac:dyDescent="0.2">
      <c r="A22" s="4" t="s">
        <v>225</v>
      </c>
      <c r="B22" s="73">
        <f t="shared" si="76"/>
        <v>576</v>
      </c>
      <c r="C22" s="73">
        <f t="shared" si="77"/>
        <v>426</v>
      </c>
      <c r="D22" s="73">
        <f t="shared" si="78"/>
        <v>72</v>
      </c>
      <c r="E22" s="73">
        <f t="shared" si="79"/>
        <v>34</v>
      </c>
      <c r="F22" s="73">
        <f t="shared" si="80"/>
        <v>42</v>
      </c>
      <c r="G22" s="73">
        <f t="shared" si="81"/>
        <v>285</v>
      </c>
      <c r="H22" s="73">
        <f t="shared" si="82"/>
        <v>236</v>
      </c>
      <c r="I22" s="73">
        <f t="shared" si="83"/>
        <v>45</v>
      </c>
      <c r="J22" s="73">
        <f t="shared" si="84"/>
        <v>4</v>
      </c>
      <c r="K22" s="73">
        <f t="shared" si="85"/>
        <v>0</v>
      </c>
      <c r="L22" s="73">
        <f t="shared" si="86"/>
        <v>290</v>
      </c>
      <c r="M22" s="73">
        <f t="shared" si="87"/>
        <v>190</v>
      </c>
      <c r="N22" s="73">
        <f t="shared" si="88"/>
        <v>27</v>
      </c>
      <c r="O22" s="73">
        <f t="shared" si="89"/>
        <v>30</v>
      </c>
      <c r="P22" s="73">
        <f t="shared" si="90"/>
        <v>42</v>
      </c>
      <c r="Q22" s="4" t="s">
        <v>225</v>
      </c>
      <c r="R22" s="10">
        <v>178</v>
      </c>
      <c r="S22" s="10">
        <v>151</v>
      </c>
      <c r="T22" s="10">
        <v>23</v>
      </c>
      <c r="U22" s="10">
        <v>4</v>
      </c>
      <c r="V22" s="10">
        <v>0</v>
      </c>
      <c r="W22" s="26">
        <v>112</v>
      </c>
      <c r="X22" s="27">
        <v>85</v>
      </c>
      <c r="Y22" s="27">
        <v>23</v>
      </c>
      <c r="Z22" s="27">
        <v>4</v>
      </c>
      <c r="AA22" s="28">
        <v>0</v>
      </c>
      <c r="AB22" s="10">
        <v>66</v>
      </c>
      <c r="AC22" s="10">
        <v>66</v>
      </c>
      <c r="AD22" s="10">
        <v>0</v>
      </c>
      <c r="AE22" s="10">
        <v>0</v>
      </c>
      <c r="AF22" s="10">
        <v>0</v>
      </c>
      <c r="AG22" s="56" t="s">
        <v>225</v>
      </c>
      <c r="AH22" s="63">
        <v>130</v>
      </c>
      <c r="AI22" s="63">
        <v>117</v>
      </c>
      <c r="AJ22" s="63">
        <v>13</v>
      </c>
      <c r="AK22" s="63">
        <v>0</v>
      </c>
      <c r="AL22" s="63">
        <v>0</v>
      </c>
      <c r="AM22" s="64">
        <v>65</v>
      </c>
      <c r="AN22" s="65">
        <v>65</v>
      </c>
      <c r="AO22" s="65">
        <v>0</v>
      </c>
      <c r="AP22" s="65">
        <v>0</v>
      </c>
      <c r="AQ22" s="66">
        <v>0</v>
      </c>
      <c r="AR22" s="63">
        <v>65</v>
      </c>
      <c r="AS22" s="63">
        <v>52</v>
      </c>
      <c r="AT22" s="63">
        <v>13</v>
      </c>
      <c r="AU22" s="63">
        <v>0</v>
      </c>
      <c r="AV22" s="63">
        <v>0</v>
      </c>
      <c r="AW22" s="3" t="s">
        <v>225</v>
      </c>
      <c r="AX22" s="3">
        <v>32</v>
      </c>
      <c r="AY22" s="3">
        <v>23</v>
      </c>
      <c r="AZ22" s="3">
        <v>8</v>
      </c>
      <c r="BA22" s="3">
        <v>0</v>
      </c>
      <c r="BB22" s="3">
        <v>0</v>
      </c>
      <c r="BC22" s="100">
        <v>27</v>
      </c>
      <c r="BD22" s="101">
        <v>19</v>
      </c>
      <c r="BE22" s="101">
        <v>8</v>
      </c>
      <c r="BF22" s="101">
        <v>0</v>
      </c>
      <c r="BG22" s="102">
        <v>0</v>
      </c>
      <c r="BH22" s="3">
        <v>5</v>
      </c>
      <c r="BI22" s="3">
        <v>5</v>
      </c>
      <c r="BJ22" s="3">
        <v>0</v>
      </c>
      <c r="BK22" s="3">
        <v>0</v>
      </c>
      <c r="BL22" s="3">
        <v>0</v>
      </c>
      <c r="BM22" s="4" t="s">
        <v>225</v>
      </c>
      <c r="BN22" s="10">
        <v>236</v>
      </c>
      <c r="BO22" s="10">
        <v>135</v>
      </c>
      <c r="BP22" s="10">
        <v>28</v>
      </c>
      <c r="BQ22" s="10">
        <v>30</v>
      </c>
      <c r="BR22" s="10">
        <v>42</v>
      </c>
      <c r="BS22" s="26">
        <v>81</v>
      </c>
      <c r="BT22" s="27">
        <v>67</v>
      </c>
      <c r="BU22" s="27">
        <v>14</v>
      </c>
      <c r="BV22" s="27">
        <v>0</v>
      </c>
      <c r="BW22" s="28">
        <v>0</v>
      </c>
      <c r="BX22" s="10">
        <v>154</v>
      </c>
      <c r="BY22" s="10">
        <v>67</v>
      </c>
      <c r="BZ22" s="10">
        <v>14</v>
      </c>
      <c r="CA22" s="10">
        <v>30</v>
      </c>
      <c r="CB22" s="10">
        <v>42</v>
      </c>
    </row>
    <row r="23" spans="1:80" x14ac:dyDescent="0.2">
      <c r="A23" s="4" t="s">
        <v>226</v>
      </c>
      <c r="B23" s="73">
        <f t="shared" si="76"/>
        <v>135</v>
      </c>
      <c r="C23" s="73">
        <f t="shared" si="77"/>
        <v>135</v>
      </c>
      <c r="D23" s="73">
        <f t="shared" si="78"/>
        <v>0</v>
      </c>
      <c r="E23" s="73">
        <f t="shared" si="79"/>
        <v>0</v>
      </c>
      <c r="F23" s="73">
        <f t="shared" si="80"/>
        <v>0</v>
      </c>
      <c r="G23" s="73">
        <f t="shared" si="81"/>
        <v>12</v>
      </c>
      <c r="H23" s="73">
        <f t="shared" si="82"/>
        <v>12</v>
      </c>
      <c r="I23" s="73">
        <f t="shared" si="83"/>
        <v>0</v>
      </c>
      <c r="J23" s="73">
        <f t="shared" si="84"/>
        <v>0</v>
      </c>
      <c r="K23" s="73">
        <f t="shared" si="85"/>
        <v>0</v>
      </c>
      <c r="L23" s="73">
        <f t="shared" si="86"/>
        <v>124</v>
      </c>
      <c r="M23" s="73">
        <f t="shared" si="87"/>
        <v>124</v>
      </c>
      <c r="N23" s="73">
        <f t="shared" si="88"/>
        <v>0</v>
      </c>
      <c r="O23" s="73">
        <f t="shared" si="89"/>
        <v>0</v>
      </c>
      <c r="P23" s="73">
        <f t="shared" si="90"/>
        <v>0</v>
      </c>
      <c r="Q23" s="4" t="s">
        <v>226</v>
      </c>
      <c r="R23" s="10">
        <v>19</v>
      </c>
      <c r="S23" s="10">
        <v>19</v>
      </c>
      <c r="T23" s="10">
        <v>0</v>
      </c>
      <c r="U23" s="10">
        <v>0</v>
      </c>
      <c r="V23" s="10">
        <v>0</v>
      </c>
      <c r="W23" s="26">
        <v>5</v>
      </c>
      <c r="X23" s="27">
        <v>5</v>
      </c>
      <c r="Y23" s="27">
        <v>0</v>
      </c>
      <c r="Z23" s="27">
        <v>0</v>
      </c>
      <c r="AA23" s="28">
        <v>0</v>
      </c>
      <c r="AB23" s="10">
        <v>14</v>
      </c>
      <c r="AC23" s="10">
        <v>14</v>
      </c>
      <c r="AD23" s="10">
        <v>0</v>
      </c>
      <c r="AE23" s="10">
        <v>0</v>
      </c>
      <c r="AF23" s="10">
        <v>0</v>
      </c>
      <c r="AG23" s="56" t="s">
        <v>226</v>
      </c>
      <c r="AH23" s="63">
        <v>26</v>
      </c>
      <c r="AI23" s="63">
        <v>26</v>
      </c>
      <c r="AJ23" s="63">
        <v>0</v>
      </c>
      <c r="AK23" s="63">
        <v>0</v>
      </c>
      <c r="AL23" s="63">
        <v>0</v>
      </c>
      <c r="AM23" s="64">
        <v>7</v>
      </c>
      <c r="AN23" s="65">
        <v>7</v>
      </c>
      <c r="AO23" s="65">
        <v>0</v>
      </c>
      <c r="AP23" s="65">
        <v>0</v>
      </c>
      <c r="AQ23" s="66">
        <v>0</v>
      </c>
      <c r="AR23" s="63">
        <v>20</v>
      </c>
      <c r="AS23" s="63">
        <v>20</v>
      </c>
      <c r="AT23" s="63">
        <v>0</v>
      </c>
      <c r="AU23" s="63">
        <v>0</v>
      </c>
      <c r="AV23" s="63">
        <v>0</v>
      </c>
      <c r="AW23" s="3" t="s">
        <v>226</v>
      </c>
      <c r="AX23" s="3">
        <v>0</v>
      </c>
      <c r="AY23" s="3">
        <v>0</v>
      </c>
      <c r="AZ23" s="3">
        <v>0</v>
      </c>
      <c r="BA23" s="3">
        <v>0</v>
      </c>
      <c r="BB23" s="3">
        <v>0</v>
      </c>
      <c r="BC23" s="100">
        <v>0</v>
      </c>
      <c r="BD23" s="101">
        <v>0</v>
      </c>
      <c r="BE23" s="101">
        <v>0</v>
      </c>
      <c r="BF23" s="101">
        <v>0</v>
      </c>
      <c r="BG23" s="102">
        <v>0</v>
      </c>
      <c r="BH23" s="3">
        <v>0</v>
      </c>
      <c r="BI23" s="3">
        <v>0</v>
      </c>
      <c r="BJ23" s="3">
        <v>0</v>
      </c>
      <c r="BK23" s="3">
        <v>0</v>
      </c>
      <c r="BL23" s="3">
        <v>0</v>
      </c>
      <c r="BM23" s="4" t="s">
        <v>226</v>
      </c>
      <c r="BN23" s="10">
        <v>90</v>
      </c>
      <c r="BO23" s="10">
        <v>90</v>
      </c>
      <c r="BP23" s="10">
        <v>0</v>
      </c>
      <c r="BQ23" s="10">
        <v>0</v>
      </c>
      <c r="BR23" s="10">
        <v>0</v>
      </c>
      <c r="BS23" s="26">
        <v>0</v>
      </c>
      <c r="BT23" s="27">
        <v>0</v>
      </c>
      <c r="BU23" s="27">
        <v>0</v>
      </c>
      <c r="BV23" s="27">
        <v>0</v>
      </c>
      <c r="BW23" s="28">
        <v>0</v>
      </c>
      <c r="BX23" s="10">
        <v>90</v>
      </c>
      <c r="BY23" s="10">
        <v>90</v>
      </c>
      <c r="BZ23" s="10">
        <v>0</v>
      </c>
      <c r="CA23" s="10">
        <v>0</v>
      </c>
      <c r="CB23" s="10">
        <v>0</v>
      </c>
    </row>
    <row r="24" spans="1:80" x14ac:dyDescent="0.2">
      <c r="A24" s="4" t="s">
        <v>227</v>
      </c>
      <c r="B24" s="73">
        <f t="shared" si="76"/>
        <v>1466</v>
      </c>
      <c r="C24" s="73">
        <f t="shared" si="77"/>
        <v>927</v>
      </c>
      <c r="D24" s="73">
        <f t="shared" si="78"/>
        <v>228</v>
      </c>
      <c r="E24" s="73">
        <f t="shared" si="79"/>
        <v>159</v>
      </c>
      <c r="F24" s="73">
        <f t="shared" si="80"/>
        <v>150</v>
      </c>
      <c r="G24" s="73">
        <f t="shared" si="81"/>
        <v>853</v>
      </c>
      <c r="H24" s="73">
        <f t="shared" si="82"/>
        <v>495</v>
      </c>
      <c r="I24" s="73">
        <f t="shared" si="83"/>
        <v>146</v>
      </c>
      <c r="J24" s="73">
        <f t="shared" si="84"/>
        <v>149</v>
      </c>
      <c r="K24" s="73">
        <f t="shared" si="85"/>
        <v>62</v>
      </c>
      <c r="L24" s="73">
        <f t="shared" si="86"/>
        <v>613</v>
      </c>
      <c r="M24" s="73">
        <f t="shared" si="87"/>
        <v>433</v>
      </c>
      <c r="N24" s="73">
        <f t="shared" si="88"/>
        <v>83</v>
      </c>
      <c r="O24" s="73">
        <f t="shared" si="89"/>
        <v>9</v>
      </c>
      <c r="P24" s="73">
        <f t="shared" si="90"/>
        <v>88</v>
      </c>
      <c r="Q24" s="4" t="s">
        <v>227</v>
      </c>
      <c r="R24" s="10">
        <v>174</v>
      </c>
      <c r="S24" s="10">
        <v>127</v>
      </c>
      <c r="T24" s="10">
        <v>29</v>
      </c>
      <c r="U24" s="10">
        <v>0</v>
      </c>
      <c r="V24" s="10">
        <v>17</v>
      </c>
      <c r="W24" s="26">
        <v>117</v>
      </c>
      <c r="X24" s="27">
        <v>71</v>
      </c>
      <c r="Y24" s="27">
        <v>29</v>
      </c>
      <c r="Z24" s="27">
        <v>0</v>
      </c>
      <c r="AA24" s="28">
        <v>17</v>
      </c>
      <c r="AB24" s="10">
        <v>57</v>
      </c>
      <c r="AC24" s="10">
        <v>57</v>
      </c>
      <c r="AD24" s="10">
        <v>0</v>
      </c>
      <c r="AE24" s="10">
        <v>0</v>
      </c>
      <c r="AF24" s="10">
        <v>0</v>
      </c>
      <c r="AG24" s="56" t="s">
        <v>227</v>
      </c>
      <c r="AH24" s="63">
        <v>110</v>
      </c>
      <c r="AI24" s="63">
        <v>85</v>
      </c>
      <c r="AJ24" s="63">
        <v>8</v>
      </c>
      <c r="AK24" s="63">
        <v>17</v>
      </c>
      <c r="AL24" s="63">
        <v>0</v>
      </c>
      <c r="AM24" s="64">
        <v>67</v>
      </c>
      <c r="AN24" s="65">
        <v>46</v>
      </c>
      <c r="AO24" s="65">
        <v>4</v>
      </c>
      <c r="AP24" s="65">
        <v>17</v>
      </c>
      <c r="AQ24" s="66">
        <v>0</v>
      </c>
      <c r="AR24" s="63">
        <v>43</v>
      </c>
      <c r="AS24" s="63">
        <v>39</v>
      </c>
      <c r="AT24" s="63">
        <v>4</v>
      </c>
      <c r="AU24" s="63">
        <v>0</v>
      </c>
      <c r="AV24" s="63">
        <v>0</v>
      </c>
      <c r="AW24" s="3" t="s">
        <v>227</v>
      </c>
      <c r="AX24" s="3">
        <v>55</v>
      </c>
      <c r="AY24" s="3">
        <v>19</v>
      </c>
      <c r="AZ24" s="3">
        <v>8</v>
      </c>
      <c r="BA24" s="3">
        <v>22</v>
      </c>
      <c r="BB24" s="3">
        <v>6</v>
      </c>
      <c r="BC24" s="100">
        <v>34</v>
      </c>
      <c r="BD24" s="101">
        <v>19</v>
      </c>
      <c r="BE24" s="101">
        <v>0</v>
      </c>
      <c r="BF24" s="101">
        <v>12</v>
      </c>
      <c r="BG24" s="102">
        <v>3</v>
      </c>
      <c r="BH24" s="3">
        <v>21</v>
      </c>
      <c r="BI24" s="3">
        <v>0</v>
      </c>
      <c r="BJ24" s="3">
        <v>8</v>
      </c>
      <c r="BK24" s="3">
        <v>9</v>
      </c>
      <c r="BL24" s="3">
        <v>3</v>
      </c>
      <c r="BM24" s="4" t="s">
        <v>227</v>
      </c>
      <c r="BN24" s="10">
        <v>1127</v>
      </c>
      <c r="BO24" s="10">
        <v>696</v>
      </c>
      <c r="BP24" s="10">
        <v>183</v>
      </c>
      <c r="BQ24" s="10">
        <v>120</v>
      </c>
      <c r="BR24" s="10">
        <v>127</v>
      </c>
      <c r="BS24" s="26">
        <v>635</v>
      </c>
      <c r="BT24" s="27">
        <v>359</v>
      </c>
      <c r="BU24" s="27">
        <v>113</v>
      </c>
      <c r="BV24" s="27">
        <v>120</v>
      </c>
      <c r="BW24" s="28">
        <v>42</v>
      </c>
      <c r="BX24" s="10">
        <v>492</v>
      </c>
      <c r="BY24" s="10">
        <v>337</v>
      </c>
      <c r="BZ24" s="10">
        <v>71</v>
      </c>
      <c r="CA24" s="10">
        <v>0</v>
      </c>
      <c r="CB24" s="10">
        <v>85</v>
      </c>
    </row>
    <row r="25" spans="1:80" x14ac:dyDescent="0.2">
      <c r="A25" s="4" t="s">
        <v>228</v>
      </c>
      <c r="B25" s="73">
        <f t="shared" si="76"/>
        <v>172</v>
      </c>
      <c r="C25" s="73">
        <f t="shared" si="77"/>
        <v>114</v>
      </c>
      <c r="D25" s="73">
        <f t="shared" si="78"/>
        <v>14</v>
      </c>
      <c r="E25" s="73">
        <f t="shared" si="79"/>
        <v>37</v>
      </c>
      <c r="F25" s="73">
        <f t="shared" si="80"/>
        <v>6</v>
      </c>
      <c r="G25" s="73">
        <f t="shared" si="81"/>
        <v>69</v>
      </c>
      <c r="H25" s="73">
        <f t="shared" si="82"/>
        <v>58</v>
      </c>
      <c r="I25" s="73">
        <f t="shared" si="83"/>
        <v>0</v>
      </c>
      <c r="J25" s="73">
        <f t="shared" si="84"/>
        <v>5</v>
      </c>
      <c r="K25" s="73">
        <f t="shared" si="85"/>
        <v>6</v>
      </c>
      <c r="L25" s="73">
        <f t="shared" si="86"/>
        <v>103</v>
      </c>
      <c r="M25" s="73">
        <f t="shared" si="87"/>
        <v>57</v>
      </c>
      <c r="N25" s="73">
        <f t="shared" si="88"/>
        <v>14</v>
      </c>
      <c r="O25" s="73">
        <f t="shared" si="89"/>
        <v>32</v>
      </c>
      <c r="P25" s="73">
        <f t="shared" si="90"/>
        <v>0</v>
      </c>
      <c r="Q25" s="4" t="s">
        <v>228</v>
      </c>
      <c r="R25" s="10">
        <v>13</v>
      </c>
      <c r="S25" s="10">
        <v>9</v>
      </c>
      <c r="T25" s="10">
        <v>0</v>
      </c>
      <c r="U25" s="10">
        <v>4</v>
      </c>
      <c r="V25" s="10">
        <v>0</v>
      </c>
      <c r="W25" s="26">
        <v>7</v>
      </c>
      <c r="X25" s="27">
        <v>5</v>
      </c>
      <c r="Y25" s="27">
        <v>0</v>
      </c>
      <c r="Z25" s="27">
        <v>2</v>
      </c>
      <c r="AA25" s="28">
        <v>0</v>
      </c>
      <c r="AB25" s="10">
        <v>7</v>
      </c>
      <c r="AC25" s="10">
        <v>5</v>
      </c>
      <c r="AD25" s="10">
        <v>0</v>
      </c>
      <c r="AE25" s="10">
        <v>2</v>
      </c>
      <c r="AF25" s="10">
        <v>0</v>
      </c>
      <c r="AG25" s="56" t="s">
        <v>228</v>
      </c>
      <c r="AH25" s="63">
        <v>36</v>
      </c>
      <c r="AI25" s="63">
        <v>33</v>
      </c>
      <c r="AJ25" s="63">
        <v>0</v>
      </c>
      <c r="AK25" s="63">
        <v>3</v>
      </c>
      <c r="AL25" s="63">
        <v>0</v>
      </c>
      <c r="AM25" s="64">
        <v>29</v>
      </c>
      <c r="AN25" s="65">
        <v>26</v>
      </c>
      <c r="AO25" s="65">
        <v>0</v>
      </c>
      <c r="AP25" s="65">
        <v>3</v>
      </c>
      <c r="AQ25" s="66">
        <v>0</v>
      </c>
      <c r="AR25" s="63">
        <v>7</v>
      </c>
      <c r="AS25" s="63">
        <v>7</v>
      </c>
      <c r="AT25" s="63">
        <v>0</v>
      </c>
      <c r="AU25" s="63">
        <v>0</v>
      </c>
      <c r="AV25" s="63">
        <v>0</v>
      </c>
      <c r="AW25" s="3" t="s">
        <v>228</v>
      </c>
      <c r="AX25" s="3">
        <v>11</v>
      </c>
      <c r="AY25" s="3">
        <v>5</v>
      </c>
      <c r="AZ25" s="3">
        <v>0</v>
      </c>
      <c r="BA25" s="3">
        <v>0</v>
      </c>
      <c r="BB25" s="3">
        <v>6</v>
      </c>
      <c r="BC25" s="100">
        <v>11</v>
      </c>
      <c r="BD25" s="101">
        <v>5</v>
      </c>
      <c r="BE25" s="101">
        <v>0</v>
      </c>
      <c r="BF25" s="101">
        <v>0</v>
      </c>
      <c r="BG25" s="102">
        <v>6</v>
      </c>
      <c r="BH25" s="3">
        <v>0</v>
      </c>
      <c r="BI25" s="3">
        <v>0</v>
      </c>
      <c r="BJ25" s="3">
        <v>0</v>
      </c>
      <c r="BK25" s="3">
        <v>0</v>
      </c>
      <c r="BL25" s="3">
        <v>0</v>
      </c>
      <c r="BM25" s="4" t="s">
        <v>228</v>
      </c>
      <c r="BN25" s="10">
        <v>112</v>
      </c>
      <c r="BO25" s="10">
        <v>67</v>
      </c>
      <c r="BP25" s="10">
        <v>14</v>
      </c>
      <c r="BQ25" s="10">
        <v>30</v>
      </c>
      <c r="BR25" s="10">
        <v>0</v>
      </c>
      <c r="BS25" s="26">
        <v>22</v>
      </c>
      <c r="BT25" s="27">
        <v>22</v>
      </c>
      <c r="BU25" s="27">
        <v>0</v>
      </c>
      <c r="BV25" s="27">
        <v>0</v>
      </c>
      <c r="BW25" s="28">
        <v>0</v>
      </c>
      <c r="BX25" s="10">
        <v>89</v>
      </c>
      <c r="BY25" s="10">
        <v>45</v>
      </c>
      <c r="BZ25" s="10">
        <v>14</v>
      </c>
      <c r="CA25" s="10">
        <v>30</v>
      </c>
      <c r="CB25" s="10">
        <v>0</v>
      </c>
    </row>
    <row r="26" spans="1:80" x14ac:dyDescent="0.2">
      <c r="B26" s="10"/>
      <c r="C26" s="10"/>
      <c r="D26" s="10"/>
      <c r="E26" s="10"/>
      <c r="F26" s="10"/>
      <c r="G26" s="26"/>
      <c r="H26" s="27"/>
      <c r="I26" s="27"/>
      <c r="J26" s="27"/>
      <c r="K26" s="28"/>
      <c r="L26" s="10"/>
      <c r="M26" s="10"/>
      <c r="N26" s="10"/>
      <c r="O26" s="10"/>
      <c r="P26" s="10"/>
      <c r="R26" s="10"/>
      <c r="S26" s="10"/>
      <c r="T26" s="10"/>
      <c r="U26" s="10"/>
      <c r="V26" s="10"/>
      <c r="W26" s="26"/>
      <c r="X26" s="27"/>
      <c r="Y26" s="27"/>
      <c r="Z26" s="27"/>
      <c r="AA26" s="28"/>
      <c r="AB26" s="10"/>
      <c r="AC26" s="10"/>
      <c r="AD26" s="10"/>
      <c r="AE26" s="10"/>
      <c r="AF26" s="10"/>
      <c r="AG26" s="56"/>
      <c r="AH26" s="63"/>
      <c r="AI26" s="63"/>
      <c r="AJ26" s="63"/>
      <c r="AK26" s="63"/>
      <c r="AL26" s="63"/>
      <c r="AM26" s="64"/>
      <c r="AN26" s="65"/>
      <c r="AO26" s="65"/>
      <c r="AP26" s="65"/>
      <c r="AQ26" s="66"/>
      <c r="AR26" s="63"/>
      <c r="AS26" s="63"/>
      <c r="AT26" s="63"/>
      <c r="AU26" s="63"/>
      <c r="AV26" s="63"/>
      <c r="AW26" s="3"/>
      <c r="AX26" s="3"/>
      <c r="AY26" s="3"/>
      <c r="AZ26" s="3"/>
      <c r="BA26" s="3"/>
      <c r="BB26" s="3"/>
      <c r="BC26" s="100"/>
      <c r="BD26" s="101"/>
      <c r="BE26" s="101"/>
      <c r="BF26" s="101"/>
      <c r="BG26" s="102"/>
      <c r="BH26" s="3"/>
      <c r="BI26" s="3"/>
      <c r="BJ26" s="3"/>
      <c r="BK26" s="3"/>
      <c r="BL26" s="3"/>
      <c r="BN26" s="10"/>
      <c r="BO26" s="10"/>
      <c r="BP26" s="10"/>
      <c r="BQ26" s="10"/>
      <c r="BR26" s="10"/>
      <c r="BS26" s="26"/>
      <c r="BT26" s="27"/>
      <c r="BU26" s="27"/>
      <c r="BV26" s="27"/>
      <c r="BW26" s="28"/>
      <c r="BX26" s="10"/>
      <c r="BY26" s="10"/>
      <c r="BZ26" s="10"/>
      <c r="CA26" s="10"/>
      <c r="CB26" s="10"/>
    </row>
    <row r="27" spans="1:80" x14ac:dyDescent="0.2">
      <c r="A27" s="15" t="s">
        <v>585</v>
      </c>
      <c r="B27" s="10"/>
      <c r="C27" s="10"/>
      <c r="D27" s="10"/>
      <c r="E27" s="10"/>
      <c r="F27" s="10"/>
      <c r="G27" s="26"/>
      <c r="H27" s="27"/>
      <c r="I27" s="27"/>
      <c r="J27" s="27"/>
      <c r="K27" s="28"/>
      <c r="L27" s="10"/>
      <c r="M27" s="10"/>
      <c r="N27" s="10"/>
      <c r="O27" s="10"/>
      <c r="P27" s="10"/>
      <c r="Q27" s="15" t="s">
        <v>585</v>
      </c>
      <c r="R27" s="10"/>
      <c r="S27" s="10"/>
      <c r="T27" s="10"/>
      <c r="U27" s="10"/>
      <c r="V27" s="10"/>
      <c r="W27" s="26"/>
      <c r="X27" s="27"/>
      <c r="Y27" s="27"/>
      <c r="Z27" s="27"/>
      <c r="AA27" s="28"/>
      <c r="AB27" s="10"/>
      <c r="AC27" s="10"/>
      <c r="AD27" s="10"/>
      <c r="AE27" s="10"/>
      <c r="AF27" s="10"/>
      <c r="AG27" s="60" t="s">
        <v>585</v>
      </c>
      <c r="AH27" s="63"/>
      <c r="AI27" s="63"/>
      <c r="AJ27" s="63"/>
      <c r="AK27" s="63"/>
      <c r="AL27" s="63"/>
      <c r="AM27" s="64"/>
      <c r="AN27" s="65"/>
      <c r="AO27" s="65"/>
      <c r="AP27" s="65"/>
      <c r="AQ27" s="66"/>
      <c r="AR27" s="63"/>
      <c r="AS27" s="63"/>
      <c r="AT27" s="63"/>
      <c r="AU27" s="63"/>
      <c r="AV27" s="63"/>
      <c r="AW27" s="98" t="s">
        <v>585</v>
      </c>
      <c r="AX27" s="3"/>
      <c r="AY27" s="3"/>
      <c r="AZ27" s="3"/>
      <c r="BA27" s="3"/>
      <c r="BB27" s="3"/>
      <c r="BC27" s="100"/>
      <c r="BD27" s="101"/>
      <c r="BE27" s="101"/>
      <c r="BF27" s="101"/>
      <c r="BG27" s="102"/>
      <c r="BH27" s="3"/>
      <c r="BI27" s="3"/>
      <c r="BJ27" s="3"/>
      <c r="BK27" s="3"/>
      <c r="BL27" s="3"/>
      <c r="BM27" s="15" t="s">
        <v>585</v>
      </c>
      <c r="BN27" s="10"/>
      <c r="BO27" s="10"/>
      <c r="BP27" s="10"/>
      <c r="BQ27" s="10"/>
      <c r="BR27" s="10"/>
      <c r="BS27" s="26"/>
      <c r="BT27" s="27"/>
      <c r="BU27" s="27"/>
      <c r="BV27" s="27"/>
      <c r="BW27" s="28"/>
      <c r="BX27" s="10"/>
      <c r="BY27" s="10"/>
      <c r="BZ27" s="10"/>
      <c r="CA27" s="10"/>
      <c r="CB27" s="10"/>
    </row>
    <row r="28" spans="1:80" x14ac:dyDescent="0.2">
      <c r="A28" s="4" t="s">
        <v>1</v>
      </c>
      <c r="B28" s="73">
        <f t="shared" ref="B28" si="91">R28+AH28+AX28+BN28</f>
        <v>2430</v>
      </c>
      <c r="C28" s="73">
        <f t="shared" ref="C28" si="92">S28+AI28+AY28+BO28</f>
        <v>1406</v>
      </c>
      <c r="D28" s="73">
        <f t="shared" ref="D28" si="93">T28+AJ28+AZ28+BP28</f>
        <v>630</v>
      </c>
      <c r="E28" s="73">
        <f t="shared" ref="E28" si="94">U28+AK28+BA28+BQ28</f>
        <v>187</v>
      </c>
      <c r="F28" s="73">
        <f t="shared" ref="F28" si="95">V28+AL28+BB28+BR28</f>
        <v>208</v>
      </c>
      <c r="G28" s="73">
        <f t="shared" ref="G28" si="96">W28+AM28+BC28+BS28</f>
        <v>1309</v>
      </c>
      <c r="H28" s="73">
        <f t="shared" ref="H28" si="97">X28+AN28+BD28+BT28</f>
        <v>755</v>
      </c>
      <c r="I28" s="73">
        <f t="shared" ref="I28" si="98">Y28+AO28+BE28+BU28</f>
        <v>311</v>
      </c>
      <c r="J28" s="73">
        <f t="shared" ref="J28" si="99">Z28+AP28+BF28+BV28</f>
        <v>91</v>
      </c>
      <c r="K28" s="73">
        <f t="shared" ref="K28" si="100">AA28+AQ28+BG28+BW28</f>
        <v>150</v>
      </c>
      <c r="L28" s="73">
        <f t="shared" ref="L28" si="101">AB28+AR28+BH28+BX28</f>
        <v>1120</v>
      </c>
      <c r="M28" s="73">
        <f t="shared" ref="M28" si="102">AC28+AS28+BI28+BY28</f>
        <v>651</v>
      </c>
      <c r="N28" s="73">
        <f t="shared" ref="N28" si="103">AD28+AT28+BJ28+BZ28</f>
        <v>319</v>
      </c>
      <c r="O28" s="73">
        <f t="shared" ref="O28" si="104">AE28+AU28+BK28+CA28</f>
        <v>95</v>
      </c>
      <c r="P28" s="73">
        <f t="shared" ref="P28" si="105">AF28+AV28+BL28+CB28</f>
        <v>57</v>
      </c>
      <c r="Q28" s="4" t="s">
        <v>1</v>
      </c>
      <c r="R28" s="10">
        <v>233</v>
      </c>
      <c r="S28" s="10">
        <v>184</v>
      </c>
      <c r="T28" s="10">
        <v>0</v>
      </c>
      <c r="U28" s="10">
        <v>15</v>
      </c>
      <c r="V28" s="10">
        <v>35</v>
      </c>
      <c r="W28" s="26">
        <v>144</v>
      </c>
      <c r="X28" s="27">
        <v>113</v>
      </c>
      <c r="Y28" s="27">
        <v>0</v>
      </c>
      <c r="Z28" s="27">
        <v>7</v>
      </c>
      <c r="AA28" s="28">
        <v>23</v>
      </c>
      <c r="AB28" s="10">
        <v>90</v>
      </c>
      <c r="AC28" s="10">
        <v>71</v>
      </c>
      <c r="AD28" s="10">
        <v>0</v>
      </c>
      <c r="AE28" s="10">
        <v>7</v>
      </c>
      <c r="AF28" s="10">
        <v>12</v>
      </c>
      <c r="AG28" s="56" t="s">
        <v>1</v>
      </c>
      <c r="AH28" s="63">
        <v>634</v>
      </c>
      <c r="AI28" s="63">
        <v>449</v>
      </c>
      <c r="AJ28" s="63">
        <v>131</v>
      </c>
      <c r="AK28" s="63">
        <v>52</v>
      </c>
      <c r="AL28" s="63">
        <v>3</v>
      </c>
      <c r="AM28" s="64">
        <v>364</v>
      </c>
      <c r="AN28" s="65">
        <v>260</v>
      </c>
      <c r="AO28" s="65">
        <v>80</v>
      </c>
      <c r="AP28" s="65">
        <v>24</v>
      </c>
      <c r="AQ28" s="66">
        <v>0</v>
      </c>
      <c r="AR28" s="63">
        <v>269</v>
      </c>
      <c r="AS28" s="63">
        <v>189</v>
      </c>
      <c r="AT28" s="63">
        <v>51</v>
      </c>
      <c r="AU28" s="63">
        <v>28</v>
      </c>
      <c r="AV28" s="63">
        <v>3</v>
      </c>
      <c r="AW28" s="3" t="s">
        <v>1</v>
      </c>
      <c r="AX28" s="3">
        <v>193</v>
      </c>
      <c r="AY28" s="3">
        <v>32</v>
      </c>
      <c r="AZ28" s="3">
        <v>160</v>
      </c>
      <c r="BA28" s="3">
        <v>0</v>
      </c>
      <c r="BB28" s="3">
        <v>0</v>
      </c>
      <c r="BC28" s="100">
        <v>141</v>
      </c>
      <c r="BD28" s="101">
        <v>23</v>
      </c>
      <c r="BE28" s="101">
        <v>118</v>
      </c>
      <c r="BF28" s="101">
        <v>0</v>
      </c>
      <c r="BG28" s="102">
        <v>0</v>
      </c>
      <c r="BH28" s="3">
        <v>51</v>
      </c>
      <c r="BI28" s="3">
        <v>9</v>
      </c>
      <c r="BJ28" s="3">
        <v>42</v>
      </c>
      <c r="BK28" s="3">
        <v>0</v>
      </c>
      <c r="BL28" s="3">
        <v>0</v>
      </c>
      <c r="BM28" s="4" t="s">
        <v>1</v>
      </c>
      <c r="BN28" s="10">
        <v>1370</v>
      </c>
      <c r="BO28" s="10">
        <v>741</v>
      </c>
      <c r="BP28" s="10">
        <v>339</v>
      </c>
      <c r="BQ28" s="10">
        <v>120</v>
      </c>
      <c r="BR28" s="10">
        <v>170</v>
      </c>
      <c r="BS28" s="26">
        <v>660</v>
      </c>
      <c r="BT28" s="27">
        <v>359</v>
      </c>
      <c r="BU28" s="27">
        <v>113</v>
      </c>
      <c r="BV28" s="27">
        <v>60</v>
      </c>
      <c r="BW28" s="28">
        <v>127</v>
      </c>
      <c r="BX28" s="10">
        <v>710</v>
      </c>
      <c r="BY28" s="10">
        <v>382</v>
      </c>
      <c r="BZ28" s="10">
        <v>226</v>
      </c>
      <c r="CA28" s="10">
        <v>60</v>
      </c>
      <c r="CB28" s="10">
        <v>42</v>
      </c>
    </row>
    <row r="29" spans="1:80" x14ac:dyDescent="0.2">
      <c r="A29" s="4" t="s">
        <v>224</v>
      </c>
      <c r="B29" s="73">
        <f t="shared" ref="B29:B33" si="106">R29+AH29+AX29+BN29</f>
        <v>90</v>
      </c>
      <c r="C29" s="73">
        <f t="shared" ref="C29:C33" si="107">S29+AI29+AY29+BO29</f>
        <v>70</v>
      </c>
      <c r="D29" s="73">
        <f t="shared" ref="D29:D33" si="108">T29+AJ29+AZ29+BP29</f>
        <v>14</v>
      </c>
      <c r="E29" s="73">
        <f t="shared" ref="E29:E33" si="109">U29+AK29+BA29+BQ29</f>
        <v>0</v>
      </c>
      <c r="F29" s="73">
        <f t="shared" ref="F29:F33" si="110">V29+AL29+BB29+BR29</f>
        <v>6</v>
      </c>
      <c r="G29" s="73">
        <f t="shared" ref="G29:G33" si="111">W29+AM29+BC29+BS29</f>
        <v>29</v>
      </c>
      <c r="H29" s="73">
        <f t="shared" ref="H29:H33" si="112">X29+AN29+BD29+BT29</f>
        <v>29</v>
      </c>
      <c r="I29" s="73">
        <f t="shared" ref="I29:I33" si="113">Y29+AO29+BE29+BU29</f>
        <v>0</v>
      </c>
      <c r="J29" s="73">
        <f t="shared" ref="J29:J33" si="114">Z29+AP29+BF29+BV29</f>
        <v>0</v>
      </c>
      <c r="K29" s="73">
        <f t="shared" ref="K29:K33" si="115">AA29+AQ29+BG29+BW29</f>
        <v>0</v>
      </c>
      <c r="L29" s="73">
        <f t="shared" ref="L29:L33" si="116">AB29+AR29+BH29+BX29</f>
        <v>61</v>
      </c>
      <c r="M29" s="73">
        <f t="shared" ref="M29:M33" si="117">AC29+AS29+BI29+BY29</f>
        <v>40</v>
      </c>
      <c r="N29" s="73">
        <f t="shared" ref="N29:N33" si="118">AD29+AT29+BJ29+BZ29</f>
        <v>14</v>
      </c>
      <c r="O29" s="73">
        <f t="shared" ref="O29:O33" si="119">AE29+AU29+BK29+CA29</f>
        <v>0</v>
      </c>
      <c r="P29" s="73">
        <f t="shared" ref="P29:P33" si="120">AF29+AV29+BL29+CB29</f>
        <v>6</v>
      </c>
      <c r="Q29" s="4" t="s">
        <v>224</v>
      </c>
      <c r="R29" s="10">
        <v>11</v>
      </c>
      <c r="S29" s="10">
        <v>5</v>
      </c>
      <c r="T29" s="10">
        <v>0</v>
      </c>
      <c r="U29" s="10">
        <v>0</v>
      </c>
      <c r="V29" s="10">
        <v>6</v>
      </c>
      <c r="W29" s="26">
        <v>0</v>
      </c>
      <c r="X29" s="27">
        <v>0</v>
      </c>
      <c r="Y29" s="27">
        <v>0</v>
      </c>
      <c r="Z29" s="27">
        <v>0</v>
      </c>
      <c r="AA29" s="28">
        <v>0</v>
      </c>
      <c r="AB29" s="10">
        <v>11</v>
      </c>
      <c r="AC29" s="10">
        <v>5</v>
      </c>
      <c r="AD29" s="10">
        <v>0</v>
      </c>
      <c r="AE29" s="10">
        <v>0</v>
      </c>
      <c r="AF29" s="10">
        <v>6</v>
      </c>
      <c r="AG29" s="56" t="s">
        <v>224</v>
      </c>
      <c r="AH29" s="63">
        <v>20</v>
      </c>
      <c r="AI29" s="63">
        <v>20</v>
      </c>
      <c r="AJ29" s="63">
        <v>0</v>
      </c>
      <c r="AK29" s="63">
        <v>0</v>
      </c>
      <c r="AL29" s="63">
        <v>0</v>
      </c>
      <c r="AM29" s="64">
        <v>7</v>
      </c>
      <c r="AN29" s="65">
        <v>7</v>
      </c>
      <c r="AO29" s="65">
        <v>0</v>
      </c>
      <c r="AP29" s="65">
        <v>0</v>
      </c>
      <c r="AQ29" s="66">
        <v>0</v>
      </c>
      <c r="AR29" s="63">
        <v>13</v>
      </c>
      <c r="AS29" s="63">
        <v>13</v>
      </c>
      <c r="AT29" s="63">
        <v>0</v>
      </c>
      <c r="AU29" s="63">
        <v>0</v>
      </c>
      <c r="AV29" s="63">
        <v>0</v>
      </c>
      <c r="AW29" s="3" t="s">
        <v>224</v>
      </c>
      <c r="AX29" s="3">
        <v>0</v>
      </c>
      <c r="AY29" s="3">
        <v>0</v>
      </c>
      <c r="AZ29" s="3">
        <v>0</v>
      </c>
      <c r="BA29" s="3">
        <v>0</v>
      </c>
      <c r="BB29" s="3">
        <v>0</v>
      </c>
      <c r="BC29" s="100">
        <v>0</v>
      </c>
      <c r="BD29" s="101">
        <v>0</v>
      </c>
      <c r="BE29" s="101">
        <v>0</v>
      </c>
      <c r="BF29" s="101">
        <v>0</v>
      </c>
      <c r="BG29" s="102">
        <v>0</v>
      </c>
      <c r="BH29" s="3">
        <v>0</v>
      </c>
      <c r="BI29" s="3">
        <v>0</v>
      </c>
      <c r="BJ29" s="3">
        <v>0</v>
      </c>
      <c r="BK29" s="3">
        <v>0</v>
      </c>
      <c r="BL29" s="3">
        <v>0</v>
      </c>
      <c r="BM29" s="4" t="s">
        <v>224</v>
      </c>
      <c r="BN29" s="10">
        <v>59</v>
      </c>
      <c r="BO29" s="10">
        <v>45</v>
      </c>
      <c r="BP29" s="10">
        <v>14</v>
      </c>
      <c r="BQ29" s="10">
        <v>0</v>
      </c>
      <c r="BR29" s="10">
        <v>0</v>
      </c>
      <c r="BS29" s="26">
        <v>22</v>
      </c>
      <c r="BT29" s="27">
        <v>22</v>
      </c>
      <c r="BU29" s="27">
        <v>0</v>
      </c>
      <c r="BV29" s="27">
        <v>0</v>
      </c>
      <c r="BW29" s="28">
        <v>0</v>
      </c>
      <c r="BX29" s="10">
        <v>37</v>
      </c>
      <c r="BY29" s="10">
        <v>22</v>
      </c>
      <c r="BZ29" s="10">
        <v>14</v>
      </c>
      <c r="CA29" s="10">
        <v>0</v>
      </c>
      <c r="CB29" s="10">
        <v>0</v>
      </c>
    </row>
    <row r="30" spans="1:80" x14ac:dyDescent="0.2">
      <c r="A30" s="4" t="s">
        <v>225</v>
      </c>
      <c r="B30" s="73">
        <f t="shared" si="106"/>
        <v>255</v>
      </c>
      <c r="C30" s="73">
        <f t="shared" si="107"/>
        <v>118</v>
      </c>
      <c r="D30" s="73">
        <f t="shared" si="108"/>
        <v>56</v>
      </c>
      <c r="E30" s="73">
        <f t="shared" si="109"/>
        <v>76</v>
      </c>
      <c r="F30" s="73">
        <f t="shared" si="110"/>
        <v>6</v>
      </c>
      <c r="G30" s="73">
        <f t="shared" si="111"/>
        <v>129</v>
      </c>
      <c r="H30" s="73">
        <f t="shared" si="112"/>
        <v>31</v>
      </c>
      <c r="I30" s="73">
        <f t="shared" si="113"/>
        <v>52</v>
      </c>
      <c r="J30" s="73">
        <f t="shared" si="114"/>
        <v>40</v>
      </c>
      <c r="K30" s="73">
        <f t="shared" si="115"/>
        <v>6</v>
      </c>
      <c r="L30" s="73">
        <f t="shared" si="116"/>
        <v>126</v>
      </c>
      <c r="M30" s="73">
        <f t="shared" si="117"/>
        <v>87</v>
      </c>
      <c r="N30" s="73">
        <f t="shared" si="118"/>
        <v>4</v>
      </c>
      <c r="O30" s="73">
        <f t="shared" si="119"/>
        <v>35</v>
      </c>
      <c r="P30" s="73">
        <f t="shared" si="120"/>
        <v>0</v>
      </c>
      <c r="Q30" s="4" t="s">
        <v>225</v>
      </c>
      <c r="R30" s="10">
        <v>17</v>
      </c>
      <c r="S30" s="10">
        <v>9</v>
      </c>
      <c r="T30" s="10">
        <v>0</v>
      </c>
      <c r="U30" s="10">
        <v>2</v>
      </c>
      <c r="V30" s="10">
        <v>6</v>
      </c>
      <c r="W30" s="26">
        <v>6</v>
      </c>
      <c r="X30" s="27">
        <v>0</v>
      </c>
      <c r="Y30" s="27">
        <v>0</v>
      </c>
      <c r="Z30" s="27">
        <v>0</v>
      </c>
      <c r="AA30" s="28">
        <v>6</v>
      </c>
      <c r="AB30" s="10">
        <v>11</v>
      </c>
      <c r="AC30" s="10">
        <v>9</v>
      </c>
      <c r="AD30" s="10">
        <v>0</v>
      </c>
      <c r="AE30" s="10">
        <v>2</v>
      </c>
      <c r="AF30" s="10">
        <v>0</v>
      </c>
      <c r="AG30" s="56" t="s">
        <v>225</v>
      </c>
      <c r="AH30" s="63">
        <v>89</v>
      </c>
      <c r="AI30" s="63">
        <v>59</v>
      </c>
      <c r="AJ30" s="63">
        <v>17</v>
      </c>
      <c r="AK30" s="63">
        <v>14</v>
      </c>
      <c r="AL30" s="63">
        <v>0</v>
      </c>
      <c r="AM30" s="64">
        <v>49</v>
      </c>
      <c r="AN30" s="65">
        <v>26</v>
      </c>
      <c r="AO30" s="65">
        <v>13</v>
      </c>
      <c r="AP30" s="65">
        <v>10</v>
      </c>
      <c r="AQ30" s="66">
        <v>0</v>
      </c>
      <c r="AR30" s="63">
        <v>40</v>
      </c>
      <c r="AS30" s="63">
        <v>33</v>
      </c>
      <c r="AT30" s="63">
        <v>4</v>
      </c>
      <c r="AU30" s="63">
        <v>3</v>
      </c>
      <c r="AV30" s="63">
        <v>0</v>
      </c>
      <c r="AW30" s="3" t="s">
        <v>225</v>
      </c>
      <c r="AX30" s="3">
        <v>30</v>
      </c>
      <c r="AY30" s="3">
        <v>5</v>
      </c>
      <c r="AZ30" s="3">
        <v>25</v>
      </c>
      <c r="BA30" s="3">
        <v>0</v>
      </c>
      <c r="BB30" s="3">
        <v>0</v>
      </c>
      <c r="BC30" s="100">
        <v>30</v>
      </c>
      <c r="BD30" s="101">
        <v>5</v>
      </c>
      <c r="BE30" s="101">
        <v>25</v>
      </c>
      <c r="BF30" s="101">
        <v>0</v>
      </c>
      <c r="BG30" s="102">
        <v>0</v>
      </c>
      <c r="BH30" s="3">
        <v>0</v>
      </c>
      <c r="BI30" s="3">
        <v>0</v>
      </c>
      <c r="BJ30" s="3">
        <v>0</v>
      </c>
      <c r="BK30" s="3">
        <v>0</v>
      </c>
      <c r="BL30" s="3">
        <v>0</v>
      </c>
      <c r="BM30" s="4" t="s">
        <v>225</v>
      </c>
      <c r="BN30" s="10">
        <v>119</v>
      </c>
      <c r="BO30" s="10">
        <v>45</v>
      </c>
      <c r="BP30" s="10">
        <v>14</v>
      </c>
      <c r="BQ30" s="10">
        <v>60</v>
      </c>
      <c r="BR30" s="10">
        <v>0</v>
      </c>
      <c r="BS30" s="26">
        <v>44</v>
      </c>
      <c r="BT30" s="27">
        <v>0</v>
      </c>
      <c r="BU30" s="27">
        <v>14</v>
      </c>
      <c r="BV30" s="27">
        <v>30</v>
      </c>
      <c r="BW30" s="28">
        <v>0</v>
      </c>
      <c r="BX30" s="10">
        <v>75</v>
      </c>
      <c r="BY30" s="10">
        <v>45</v>
      </c>
      <c r="BZ30" s="10">
        <v>0</v>
      </c>
      <c r="CA30" s="10">
        <v>30</v>
      </c>
      <c r="CB30" s="10">
        <v>0</v>
      </c>
    </row>
    <row r="31" spans="1:80" x14ac:dyDescent="0.2">
      <c r="A31" s="4" t="s">
        <v>226</v>
      </c>
      <c r="B31" s="73">
        <f t="shared" si="106"/>
        <v>201</v>
      </c>
      <c r="C31" s="73">
        <f t="shared" si="107"/>
        <v>119</v>
      </c>
      <c r="D31" s="73">
        <f t="shared" si="108"/>
        <v>77</v>
      </c>
      <c r="E31" s="73">
        <f t="shared" si="109"/>
        <v>5</v>
      </c>
      <c r="F31" s="73">
        <f t="shared" si="110"/>
        <v>0</v>
      </c>
      <c r="G31" s="73">
        <f t="shared" si="111"/>
        <v>69</v>
      </c>
      <c r="H31" s="73">
        <f t="shared" si="112"/>
        <v>45</v>
      </c>
      <c r="I31" s="73">
        <f t="shared" si="113"/>
        <v>18</v>
      </c>
      <c r="J31" s="73">
        <f t="shared" si="114"/>
        <v>5</v>
      </c>
      <c r="K31" s="73">
        <f t="shared" si="115"/>
        <v>0</v>
      </c>
      <c r="L31" s="73">
        <f t="shared" si="116"/>
        <v>133</v>
      </c>
      <c r="M31" s="73">
        <f t="shared" si="117"/>
        <v>74</v>
      </c>
      <c r="N31" s="73">
        <f t="shared" si="118"/>
        <v>59</v>
      </c>
      <c r="O31" s="73">
        <f t="shared" si="119"/>
        <v>0</v>
      </c>
      <c r="P31" s="73">
        <f t="shared" si="120"/>
        <v>0</v>
      </c>
      <c r="Q31" s="4" t="s">
        <v>226</v>
      </c>
      <c r="R31" s="10">
        <v>16</v>
      </c>
      <c r="S31" s="10">
        <v>14</v>
      </c>
      <c r="T31" s="10">
        <v>0</v>
      </c>
      <c r="U31" s="10">
        <v>2</v>
      </c>
      <c r="V31" s="10">
        <v>0</v>
      </c>
      <c r="W31" s="26">
        <v>7</v>
      </c>
      <c r="X31" s="27">
        <v>5</v>
      </c>
      <c r="Y31" s="27">
        <v>0</v>
      </c>
      <c r="Z31" s="27">
        <v>2</v>
      </c>
      <c r="AA31" s="28">
        <v>0</v>
      </c>
      <c r="AB31" s="10">
        <v>9</v>
      </c>
      <c r="AC31" s="10">
        <v>9</v>
      </c>
      <c r="AD31" s="10">
        <v>0</v>
      </c>
      <c r="AE31" s="10">
        <v>0</v>
      </c>
      <c r="AF31" s="10">
        <v>0</v>
      </c>
      <c r="AG31" s="56" t="s">
        <v>226</v>
      </c>
      <c r="AH31" s="63">
        <v>53</v>
      </c>
      <c r="AI31" s="63">
        <v>46</v>
      </c>
      <c r="AJ31" s="63">
        <v>4</v>
      </c>
      <c r="AK31" s="63">
        <v>3</v>
      </c>
      <c r="AL31" s="63">
        <v>0</v>
      </c>
      <c r="AM31" s="64">
        <v>34</v>
      </c>
      <c r="AN31" s="65">
        <v>26</v>
      </c>
      <c r="AO31" s="65">
        <v>4</v>
      </c>
      <c r="AP31" s="65">
        <v>3</v>
      </c>
      <c r="AQ31" s="66">
        <v>0</v>
      </c>
      <c r="AR31" s="63">
        <v>20</v>
      </c>
      <c r="AS31" s="63">
        <v>20</v>
      </c>
      <c r="AT31" s="63">
        <v>0</v>
      </c>
      <c r="AU31" s="63">
        <v>0</v>
      </c>
      <c r="AV31" s="63">
        <v>0</v>
      </c>
      <c r="AW31" s="3" t="s">
        <v>226</v>
      </c>
      <c r="AX31" s="3">
        <v>31</v>
      </c>
      <c r="AY31" s="3">
        <v>14</v>
      </c>
      <c r="AZ31" s="3">
        <v>17</v>
      </c>
      <c r="BA31" s="3">
        <v>0</v>
      </c>
      <c r="BB31" s="3">
        <v>0</v>
      </c>
      <c r="BC31" s="100">
        <v>14</v>
      </c>
      <c r="BD31" s="101">
        <v>14</v>
      </c>
      <c r="BE31" s="101">
        <v>0</v>
      </c>
      <c r="BF31" s="101">
        <v>0</v>
      </c>
      <c r="BG31" s="102">
        <v>0</v>
      </c>
      <c r="BH31" s="3">
        <v>17</v>
      </c>
      <c r="BI31" s="3">
        <v>0</v>
      </c>
      <c r="BJ31" s="3">
        <v>17</v>
      </c>
      <c r="BK31" s="3">
        <v>0</v>
      </c>
      <c r="BL31" s="3">
        <v>0</v>
      </c>
      <c r="BM31" s="4" t="s">
        <v>226</v>
      </c>
      <c r="BN31" s="10">
        <v>101</v>
      </c>
      <c r="BO31" s="10">
        <v>45</v>
      </c>
      <c r="BP31" s="10">
        <v>56</v>
      </c>
      <c r="BQ31" s="10">
        <v>0</v>
      </c>
      <c r="BR31" s="10">
        <v>0</v>
      </c>
      <c r="BS31" s="26">
        <v>14</v>
      </c>
      <c r="BT31" s="27">
        <v>0</v>
      </c>
      <c r="BU31" s="27">
        <v>14</v>
      </c>
      <c r="BV31" s="27">
        <v>0</v>
      </c>
      <c r="BW31" s="28">
        <v>0</v>
      </c>
      <c r="BX31" s="10">
        <v>87</v>
      </c>
      <c r="BY31" s="10">
        <v>45</v>
      </c>
      <c r="BZ31" s="10">
        <v>42</v>
      </c>
      <c r="CA31" s="10">
        <v>0</v>
      </c>
      <c r="CB31" s="10">
        <v>0</v>
      </c>
    </row>
    <row r="32" spans="1:80" x14ac:dyDescent="0.2">
      <c r="A32" s="4" t="s">
        <v>227</v>
      </c>
      <c r="B32" s="73">
        <f t="shared" si="106"/>
        <v>1678</v>
      </c>
      <c r="C32" s="73">
        <f t="shared" si="107"/>
        <v>925</v>
      </c>
      <c r="D32" s="73">
        <f t="shared" si="108"/>
        <v>463</v>
      </c>
      <c r="E32" s="73">
        <f t="shared" si="109"/>
        <v>96</v>
      </c>
      <c r="F32" s="73">
        <f t="shared" si="110"/>
        <v>193</v>
      </c>
      <c r="G32" s="73">
        <f t="shared" si="111"/>
        <v>939</v>
      </c>
      <c r="H32" s="73">
        <f t="shared" si="112"/>
        <v>509</v>
      </c>
      <c r="I32" s="73">
        <f t="shared" si="113"/>
        <v>241</v>
      </c>
      <c r="J32" s="73">
        <f t="shared" si="114"/>
        <v>44</v>
      </c>
      <c r="K32" s="73">
        <f t="shared" si="115"/>
        <v>144</v>
      </c>
      <c r="L32" s="73">
        <f t="shared" si="116"/>
        <v>741</v>
      </c>
      <c r="M32" s="73">
        <f t="shared" si="117"/>
        <v>417</v>
      </c>
      <c r="N32" s="73">
        <f t="shared" si="118"/>
        <v>222</v>
      </c>
      <c r="O32" s="73">
        <f t="shared" si="119"/>
        <v>53</v>
      </c>
      <c r="P32" s="73">
        <f t="shared" si="120"/>
        <v>48</v>
      </c>
      <c r="Q32" s="4" t="s">
        <v>227</v>
      </c>
      <c r="R32" s="10">
        <v>180</v>
      </c>
      <c r="S32" s="10">
        <v>151</v>
      </c>
      <c r="T32" s="10">
        <v>0</v>
      </c>
      <c r="U32" s="10">
        <v>5</v>
      </c>
      <c r="V32" s="10">
        <v>23</v>
      </c>
      <c r="W32" s="26">
        <v>125</v>
      </c>
      <c r="X32" s="27">
        <v>104</v>
      </c>
      <c r="Y32" s="27">
        <v>0</v>
      </c>
      <c r="Z32" s="27">
        <v>4</v>
      </c>
      <c r="AA32" s="28">
        <v>17</v>
      </c>
      <c r="AB32" s="10">
        <v>55</v>
      </c>
      <c r="AC32" s="10">
        <v>47</v>
      </c>
      <c r="AD32" s="10">
        <v>0</v>
      </c>
      <c r="AE32" s="10">
        <v>2</v>
      </c>
      <c r="AF32" s="10">
        <v>6</v>
      </c>
      <c r="AG32" s="56" t="s">
        <v>227</v>
      </c>
      <c r="AH32" s="63">
        <v>357</v>
      </c>
      <c r="AI32" s="63">
        <v>221</v>
      </c>
      <c r="AJ32" s="63">
        <v>105</v>
      </c>
      <c r="AK32" s="63">
        <v>31</v>
      </c>
      <c r="AL32" s="63">
        <v>0</v>
      </c>
      <c r="AM32" s="64">
        <v>204</v>
      </c>
      <c r="AN32" s="65">
        <v>130</v>
      </c>
      <c r="AO32" s="65">
        <v>63</v>
      </c>
      <c r="AP32" s="65">
        <v>10</v>
      </c>
      <c r="AQ32" s="66">
        <v>0</v>
      </c>
      <c r="AR32" s="63">
        <v>154</v>
      </c>
      <c r="AS32" s="63">
        <v>91</v>
      </c>
      <c r="AT32" s="63">
        <v>42</v>
      </c>
      <c r="AU32" s="63">
        <v>21</v>
      </c>
      <c r="AV32" s="63">
        <v>0</v>
      </c>
      <c r="AW32" s="3" t="s">
        <v>227</v>
      </c>
      <c r="AX32" s="3">
        <v>132</v>
      </c>
      <c r="AY32" s="3">
        <v>14</v>
      </c>
      <c r="AZ32" s="3">
        <v>118</v>
      </c>
      <c r="BA32" s="3">
        <v>0</v>
      </c>
      <c r="BB32" s="3">
        <v>0</v>
      </c>
      <c r="BC32" s="100">
        <v>98</v>
      </c>
      <c r="BD32" s="101">
        <v>5</v>
      </c>
      <c r="BE32" s="101">
        <v>93</v>
      </c>
      <c r="BF32" s="101">
        <v>0</v>
      </c>
      <c r="BG32" s="102">
        <v>0</v>
      </c>
      <c r="BH32" s="3">
        <v>35</v>
      </c>
      <c r="BI32" s="3">
        <v>9</v>
      </c>
      <c r="BJ32" s="3">
        <v>25</v>
      </c>
      <c r="BK32" s="3">
        <v>0</v>
      </c>
      <c r="BL32" s="3">
        <v>0</v>
      </c>
      <c r="BM32" s="4" t="s">
        <v>227</v>
      </c>
      <c r="BN32" s="10">
        <v>1009</v>
      </c>
      <c r="BO32" s="10">
        <v>539</v>
      </c>
      <c r="BP32" s="10">
        <v>240</v>
      </c>
      <c r="BQ32" s="10">
        <v>60</v>
      </c>
      <c r="BR32" s="10">
        <v>170</v>
      </c>
      <c r="BS32" s="26">
        <v>512</v>
      </c>
      <c r="BT32" s="27">
        <v>270</v>
      </c>
      <c r="BU32" s="27">
        <v>85</v>
      </c>
      <c r="BV32" s="27">
        <v>30</v>
      </c>
      <c r="BW32" s="28">
        <v>127</v>
      </c>
      <c r="BX32" s="10">
        <v>497</v>
      </c>
      <c r="BY32" s="10">
        <v>270</v>
      </c>
      <c r="BZ32" s="10">
        <v>155</v>
      </c>
      <c r="CA32" s="10">
        <v>30</v>
      </c>
      <c r="CB32" s="10">
        <v>42</v>
      </c>
    </row>
    <row r="33" spans="1:80" x14ac:dyDescent="0.2">
      <c r="A33" s="4" t="s">
        <v>228</v>
      </c>
      <c r="B33" s="73">
        <f t="shared" si="106"/>
        <v>206</v>
      </c>
      <c r="C33" s="73">
        <f t="shared" si="107"/>
        <v>176</v>
      </c>
      <c r="D33" s="73">
        <f t="shared" si="108"/>
        <v>18</v>
      </c>
      <c r="E33" s="73">
        <f t="shared" si="109"/>
        <v>8</v>
      </c>
      <c r="F33" s="73">
        <f t="shared" si="110"/>
        <v>3</v>
      </c>
      <c r="G33" s="73">
        <f t="shared" si="111"/>
        <v>146</v>
      </c>
      <c r="H33" s="73">
        <f t="shared" si="112"/>
        <v>144</v>
      </c>
      <c r="I33" s="73">
        <f t="shared" si="113"/>
        <v>0</v>
      </c>
      <c r="J33" s="73">
        <f t="shared" si="114"/>
        <v>2</v>
      </c>
      <c r="K33" s="73">
        <f t="shared" si="115"/>
        <v>0</v>
      </c>
      <c r="L33" s="73">
        <f t="shared" si="116"/>
        <v>61</v>
      </c>
      <c r="M33" s="73">
        <f t="shared" si="117"/>
        <v>33</v>
      </c>
      <c r="N33" s="73">
        <f t="shared" si="118"/>
        <v>18</v>
      </c>
      <c r="O33" s="73">
        <f t="shared" si="119"/>
        <v>7</v>
      </c>
      <c r="P33" s="73">
        <f t="shared" si="120"/>
        <v>3</v>
      </c>
      <c r="Q33" s="4" t="s">
        <v>228</v>
      </c>
      <c r="R33" s="10">
        <v>10</v>
      </c>
      <c r="S33" s="10">
        <v>5</v>
      </c>
      <c r="T33" s="10">
        <v>0</v>
      </c>
      <c r="U33" s="10">
        <v>5</v>
      </c>
      <c r="V33" s="10">
        <v>0</v>
      </c>
      <c r="W33" s="26">
        <v>7</v>
      </c>
      <c r="X33" s="27">
        <v>5</v>
      </c>
      <c r="Y33" s="27">
        <v>0</v>
      </c>
      <c r="Z33" s="27">
        <v>2</v>
      </c>
      <c r="AA33" s="28">
        <v>0</v>
      </c>
      <c r="AB33" s="10">
        <v>4</v>
      </c>
      <c r="AC33" s="10">
        <v>0</v>
      </c>
      <c r="AD33" s="10">
        <v>0</v>
      </c>
      <c r="AE33" s="10">
        <v>4</v>
      </c>
      <c r="AF33" s="10">
        <v>0</v>
      </c>
      <c r="AG33" s="56" t="s">
        <v>228</v>
      </c>
      <c r="AH33" s="63">
        <v>115</v>
      </c>
      <c r="AI33" s="63">
        <v>104</v>
      </c>
      <c r="AJ33" s="63">
        <v>4</v>
      </c>
      <c r="AK33" s="63">
        <v>3</v>
      </c>
      <c r="AL33" s="63">
        <v>3</v>
      </c>
      <c r="AM33" s="64">
        <v>72</v>
      </c>
      <c r="AN33" s="65">
        <v>72</v>
      </c>
      <c r="AO33" s="65">
        <v>0</v>
      </c>
      <c r="AP33" s="65">
        <v>0</v>
      </c>
      <c r="AQ33" s="66">
        <v>0</v>
      </c>
      <c r="AR33" s="63">
        <v>43</v>
      </c>
      <c r="AS33" s="63">
        <v>33</v>
      </c>
      <c r="AT33" s="63">
        <v>4</v>
      </c>
      <c r="AU33" s="63">
        <v>3</v>
      </c>
      <c r="AV33" s="63">
        <v>3</v>
      </c>
      <c r="AW33" s="3" t="s">
        <v>228</v>
      </c>
      <c r="AX33" s="3">
        <v>0</v>
      </c>
      <c r="AY33" s="3">
        <v>0</v>
      </c>
      <c r="AZ33" s="3">
        <v>0</v>
      </c>
      <c r="BA33" s="3">
        <v>0</v>
      </c>
      <c r="BB33" s="3">
        <v>0</v>
      </c>
      <c r="BC33" s="100">
        <v>0</v>
      </c>
      <c r="BD33" s="101">
        <v>0</v>
      </c>
      <c r="BE33" s="101">
        <v>0</v>
      </c>
      <c r="BF33" s="101">
        <v>0</v>
      </c>
      <c r="BG33" s="102">
        <v>0</v>
      </c>
      <c r="BH33" s="3">
        <v>0</v>
      </c>
      <c r="BI33" s="3">
        <v>0</v>
      </c>
      <c r="BJ33" s="3">
        <v>0</v>
      </c>
      <c r="BK33" s="3">
        <v>0</v>
      </c>
      <c r="BL33" s="3">
        <v>0</v>
      </c>
      <c r="BM33" s="4" t="s">
        <v>228</v>
      </c>
      <c r="BN33" s="10">
        <v>81</v>
      </c>
      <c r="BO33" s="10">
        <v>67</v>
      </c>
      <c r="BP33" s="10">
        <v>14</v>
      </c>
      <c r="BQ33" s="10">
        <v>0</v>
      </c>
      <c r="BR33" s="10">
        <v>0</v>
      </c>
      <c r="BS33" s="26">
        <v>67</v>
      </c>
      <c r="BT33" s="27">
        <v>67</v>
      </c>
      <c r="BU33" s="27">
        <v>0</v>
      </c>
      <c r="BV33" s="27">
        <v>0</v>
      </c>
      <c r="BW33" s="28">
        <v>0</v>
      </c>
      <c r="BX33" s="10">
        <v>14</v>
      </c>
      <c r="BY33" s="10">
        <v>0</v>
      </c>
      <c r="BZ33" s="10">
        <v>14</v>
      </c>
      <c r="CA33" s="10">
        <v>0</v>
      </c>
      <c r="CB33" s="10">
        <v>0</v>
      </c>
    </row>
    <row r="34" spans="1:80" x14ac:dyDescent="0.2">
      <c r="B34" s="10"/>
      <c r="C34" s="10"/>
      <c r="D34" s="10"/>
      <c r="E34" s="10"/>
      <c r="F34" s="10"/>
      <c r="G34" s="26"/>
      <c r="H34" s="27"/>
      <c r="I34" s="27"/>
      <c r="J34" s="27"/>
      <c r="K34" s="28"/>
      <c r="L34" s="10"/>
      <c r="M34" s="10"/>
      <c r="N34" s="10"/>
      <c r="O34" s="10"/>
      <c r="P34" s="10"/>
      <c r="R34" s="10"/>
      <c r="S34" s="10"/>
      <c r="T34" s="10"/>
      <c r="U34" s="10"/>
      <c r="V34" s="10"/>
      <c r="W34" s="26"/>
      <c r="X34" s="27"/>
      <c r="Y34" s="27"/>
      <c r="Z34" s="27"/>
      <c r="AA34" s="28"/>
      <c r="AB34" s="10"/>
      <c r="AC34" s="10"/>
      <c r="AD34" s="10"/>
      <c r="AE34" s="10"/>
      <c r="AF34" s="10"/>
      <c r="AG34" s="56"/>
      <c r="AH34" s="63"/>
      <c r="AI34" s="63"/>
      <c r="AJ34" s="63"/>
      <c r="AK34" s="63"/>
      <c r="AL34" s="63"/>
      <c r="AM34" s="64"/>
      <c r="AN34" s="65"/>
      <c r="AO34" s="65"/>
      <c r="AP34" s="65"/>
      <c r="AQ34" s="66"/>
      <c r="AR34" s="63"/>
      <c r="AS34" s="63"/>
      <c r="AT34" s="63"/>
      <c r="AU34" s="63"/>
      <c r="AV34" s="63"/>
      <c r="AW34" s="3"/>
      <c r="AX34" s="3"/>
      <c r="AY34" s="3"/>
      <c r="AZ34" s="3"/>
      <c r="BA34" s="3"/>
      <c r="BB34" s="3"/>
      <c r="BC34" s="100"/>
      <c r="BD34" s="101"/>
      <c r="BE34" s="101"/>
      <c r="BF34" s="101"/>
      <c r="BG34" s="102"/>
      <c r="BH34" s="3"/>
      <c r="BI34" s="3"/>
      <c r="BJ34" s="3"/>
      <c r="BK34" s="3"/>
      <c r="BL34" s="3"/>
      <c r="BN34" s="10"/>
      <c r="BO34" s="10"/>
      <c r="BP34" s="10"/>
      <c r="BQ34" s="10"/>
      <c r="BR34" s="10"/>
      <c r="BS34" s="26"/>
      <c r="BT34" s="27"/>
      <c r="BU34" s="27"/>
      <c r="BV34" s="27"/>
      <c r="BW34" s="28"/>
      <c r="BX34" s="10"/>
      <c r="BY34" s="10"/>
      <c r="BZ34" s="10"/>
      <c r="CA34" s="10"/>
      <c r="CB34" s="10"/>
    </row>
    <row r="35" spans="1:80" x14ac:dyDescent="0.2">
      <c r="A35" s="15" t="s">
        <v>584</v>
      </c>
      <c r="B35" s="10"/>
      <c r="C35" s="10"/>
      <c r="D35" s="10"/>
      <c r="E35" s="10"/>
      <c r="F35" s="10"/>
      <c r="G35" s="26"/>
      <c r="H35" s="27"/>
      <c r="I35" s="27"/>
      <c r="J35" s="27"/>
      <c r="K35" s="28"/>
      <c r="L35" s="10"/>
      <c r="M35" s="10"/>
      <c r="N35" s="10"/>
      <c r="O35" s="10"/>
      <c r="P35" s="10"/>
      <c r="Q35" s="15" t="s">
        <v>584</v>
      </c>
      <c r="R35" s="10"/>
      <c r="S35" s="10"/>
      <c r="T35" s="10"/>
      <c r="U35" s="10"/>
      <c r="V35" s="10"/>
      <c r="W35" s="26"/>
      <c r="X35" s="27"/>
      <c r="Y35" s="27"/>
      <c r="Z35" s="27"/>
      <c r="AA35" s="28"/>
      <c r="AB35" s="10"/>
      <c r="AC35" s="10"/>
      <c r="AD35" s="10"/>
      <c r="AE35" s="10"/>
      <c r="AF35" s="10"/>
      <c r="AG35" s="60" t="s">
        <v>584</v>
      </c>
      <c r="AH35" s="63"/>
      <c r="AI35" s="63"/>
      <c r="AJ35" s="63"/>
      <c r="AK35" s="63"/>
      <c r="AL35" s="63"/>
      <c r="AM35" s="64"/>
      <c r="AN35" s="65"/>
      <c r="AO35" s="65"/>
      <c r="AP35" s="65"/>
      <c r="AQ35" s="66"/>
      <c r="AR35" s="63"/>
      <c r="AS35" s="63"/>
      <c r="AT35" s="63"/>
      <c r="AU35" s="63"/>
      <c r="AV35" s="63"/>
      <c r="AW35" s="98" t="s">
        <v>584</v>
      </c>
      <c r="AX35" s="3"/>
      <c r="AY35" s="3"/>
      <c r="AZ35" s="3"/>
      <c r="BA35" s="3"/>
      <c r="BB35" s="3"/>
      <c r="BC35" s="100"/>
      <c r="BD35" s="101"/>
      <c r="BE35" s="101"/>
      <c r="BF35" s="101"/>
      <c r="BG35" s="102"/>
      <c r="BH35" s="3"/>
      <c r="BI35" s="3"/>
      <c r="BJ35" s="3"/>
      <c r="BK35" s="3"/>
      <c r="BL35" s="3"/>
      <c r="BM35" s="15" t="s">
        <v>584</v>
      </c>
      <c r="BN35" s="10"/>
      <c r="BO35" s="10"/>
      <c r="BP35" s="10"/>
      <c r="BQ35" s="10"/>
      <c r="BR35" s="10"/>
      <c r="BS35" s="26"/>
      <c r="BT35" s="27"/>
      <c r="BU35" s="27"/>
      <c r="BV35" s="27"/>
      <c r="BW35" s="28"/>
      <c r="BX35" s="10"/>
      <c r="BY35" s="10"/>
      <c r="BZ35" s="10"/>
      <c r="CA35" s="10"/>
      <c r="CB35" s="10"/>
    </row>
    <row r="36" spans="1:80" x14ac:dyDescent="0.2">
      <c r="A36" s="4" t="s">
        <v>1</v>
      </c>
      <c r="B36" s="73">
        <f t="shared" ref="B36" si="121">R36+AH36+AX36+BN36</f>
        <v>7451</v>
      </c>
      <c r="C36" s="73">
        <f t="shared" ref="C36" si="122">S36+AI36+AY36+BO36</f>
        <v>3536</v>
      </c>
      <c r="D36" s="73">
        <f t="shared" ref="D36" si="123">T36+AJ36+AZ36+BP36</f>
        <v>2188</v>
      </c>
      <c r="E36" s="73">
        <f t="shared" ref="E36" si="124">U36+AK36+BA36+BQ36</f>
        <v>1226</v>
      </c>
      <c r="F36" s="73">
        <f t="shared" ref="F36" si="125">V36+AL36+BB36+BR36</f>
        <v>502</v>
      </c>
      <c r="G36" s="73">
        <f t="shared" ref="G36" si="126">W36+AM36+BC36+BS36</f>
        <v>4231</v>
      </c>
      <c r="H36" s="73">
        <f t="shared" ref="H36" si="127">X36+AN36+BD36+BT36</f>
        <v>2001</v>
      </c>
      <c r="I36" s="73">
        <f t="shared" ref="I36" si="128">Y36+AO36+BE36+BU36</f>
        <v>1127</v>
      </c>
      <c r="J36" s="73">
        <f t="shared" ref="J36" si="129">Z36+AP36+BF36+BV36</f>
        <v>813</v>
      </c>
      <c r="K36" s="73">
        <f t="shared" ref="K36" si="130">AA36+AQ36+BG36+BW36</f>
        <v>289</v>
      </c>
      <c r="L36" s="73">
        <f t="shared" ref="L36" si="131">AB36+AR36+BH36+BX36</f>
        <v>3220</v>
      </c>
      <c r="M36" s="73">
        <f t="shared" ref="M36" si="132">AC36+AS36+BI36+BY36</f>
        <v>1536</v>
      </c>
      <c r="N36" s="73">
        <f t="shared" ref="N36" si="133">AD36+AT36+BJ36+BZ36</f>
        <v>1060</v>
      </c>
      <c r="O36" s="73">
        <f t="shared" ref="O36" si="134">AE36+AU36+BK36+CA36</f>
        <v>411</v>
      </c>
      <c r="P36" s="73">
        <f t="shared" ref="P36" si="135">AF36+AV36+BL36+CB36</f>
        <v>214</v>
      </c>
      <c r="Q36" s="4" t="s">
        <v>1</v>
      </c>
      <c r="R36" s="10">
        <v>507</v>
      </c>
      <c r="S36" s="10">
        <v>264</v>
      </c>
      <c r="T36" s="10">
        <v>167</v>
      </c>
      <c r="U36" s="10">
        <v>24</v>
      </c>
      <c r="V36" s="10">
        <v>52</v>
      </c>
      <c r="W36" s="26">
        <v>225</v>
      </c>
      <c r="X36" s="27">
        <v>142</v>
      </c>
      <c r="Y36" s="27">
        <v>52</v>
      </c>
      <c r="Z36" s="27">
        <v>15</v>
      </c>
      <c r="AA36" s="28">
        <v>17</v>
      </c>
      <c r="AB36" s="10">
        <v>282</v>
      </c>
      <c r="AC36" s="10">
        <v>123</v>
      </c>
      <c r="AD36" s="10">
        <v>115</v>
      </c>
      <c r="AE36" s="10">
        <v>9</v>
      </c>
      <c r="AF36" s="10">
        <v>35</v>
      </c>
      <c r="AG36" s="56" t="s">
        <v>1</v>
      </c>
      <c r="AH36" s="63">
        <v>1127</v>
      </c>
      <c r="AI36" s="63">
        <v>943</v>
      </c>
      <c r="AJ36" s="63">
        <v>156</v>
      </c>
      <c r="AK36" s="63">
        <v>14</v>
      </c>
      <c r="AL36" s="63">
        <v>14</v>
      </c>
      <c r="AM36" s="64">
        <v>748</v>
      </c>
      <c r="AN36" s="65">
        <v>611</v>
      </c>
      <c r="AO36" s="65">
        <v>122</v>
      </c>
      <c r="AP36" s="65">
        <v>3</v>
      </c>
      <c r="AQ36" s="66">
        <v>11</v>
      </c>
      <c r="AR36" s="63">
        <v>378</v>
      </c>
      <c r="AS36" s="63">
        <v>332</v>
      </c>
      <c r="AT36" s="63">
        <v>34</v>
      </c>
      <c r="AU36" s="63">
        <v>10</v>
      </c>
      <c r="AV36" s="63">
        <v>3</v>
      </c>
      <c r="AW36" s="3" t="s">
        <v>1</v>
      </c>
      <c r="AX36" s="3">
        <v>297</v>
      </c>
      <c r="AY36" s="3">
        <v>195</v>
      </c>
      <c r="AZ36" s="3">
        <v>17</v>
      </c>
      <c r="BA36" s="3">
        <v>74</v>
      </c>
      <c r="BB36" s="3">
        <v>12</v>
      </c>
      <c r="BC36" s="100">
        <v>183</v>
      </c>
      <c r="BD36" s="101">
        <v>125</v>
      </c>
      <c r="BE36" s="101">
        <v>8</v>
      </c>
      <c r="BF36" s="101">
        <v>43</v>
      </c>
      <c r="BG36" s="102">
        <v>6</v>
      </c>
      <c r="BH36" s="3">
        <v>115</v>
      </c>
      <c r="BI36" s="3">
        <v>70</v>
      </c>
      <c r="BJ36" s="3">
        <v>8</v>
      </c>
      <c r="BK36" s="3">
        <v>31</v>
      </c>
      <c r="BL36" s="3">
        <v>6</v>
      </c>
      <c r="BM36" s="4" t="s">
        <v>1</v>
      </c>
      <c r="BN36" s="10">
        <v>5520</v>
      </c>
      <c r="BO36" s="10">
        <v>2134</v>
      </c>
      <c r="BP36" s="10">
        <v>1848</v>
      </c>
      <c r="BQ36" s="10">
        <v>1114</v>
      </c>
      <c r="BR36" s="10">
        <v>424</v>
      </c>
      <c r="BS36" s="26">
        <v>3075</v>
      </c>
      <c r="BT36" s="27">
        <v>1123</v>
      </c>
      <c r="BU36" s="27">
        <v>945</v>
      </c>
      <c r="BV36" s="27">
        <v>752</v>
      </c>
      <c r="BW36" s="28">
        <v>255</v>
      </c>
      <c r="BX36" s="10">
        <v>2445</v>
      </c>
      <c r="BY36" s="10">
        <v>1011</v>
      </c>
      <c r="BZ36" s="10">
        <v>903</v>
      </c>
      <c r="CA36" s="10">
        <v>361</v>
      </c>
      <c r="CB36" s="10">
        <v>170</v>
      </c>
    </row>
    <row r="37" spans="1:80" x14ac:dyDescent="0.2">
      <c r="A37" s="4" t="s">
        <v>224</v>
      </c>
      <c r="B37" s="73">
        <f t="shared" ref="B37:B41" si="136">R37+AH37+AX37+BN37</f>
        <v>105</v>
      </c>
      <c r="C37" s="73">
        <f t="shared" ref="C37:C41" si="137">S37+AI37+AY37+BO37</f>
        <v>53</v>
      </c>
      <c r="D37" s="73">
        <f t="shared" ref="D37:D41" si="138">T37+AJ37+AZ37+BP37</f>
        <v>16</v>
      </c>
      <c r="E37" s="73">
        <f t="shared" ref="E37:E41" si="139">U37+AK37+BA37+BQ37</f>
        <v>35</v>
      </c>
      <c r="F37" s="73">
        <f t="shared" ref="F37:F41" si="140">V37+AL37+BB37+BR37</f>
        <v>0</v>
      </c>
      <c r="G37" s="73">
        <f t="shared" ref="G37:G41" si="141">W37+AM37+BC37+BS37</f>
        <v>51</v>
      </c>
      <c r="H37" s="73">
        <f t="shared" ref="H37:H41" si="142">X37+AN37+BD37+BT37</f>
        <v>47</v>
      </c>
      <c r="I37" s="73">
        <f t="shared" ref="I37:I41" si="143">Y37+AO37+BE37+BU37</f>
        <v>4</v>
      </c>
      <c r="J37" s="73">
        <f t="shared" ref="J37:J41" si="144">Z37+AP37+BF37+BV37</f>
        <v>0</v>
      </c>
      <c r="K37" s="73">
        <f t="shared" ref="K37:K41" si="145">AA37+AQ37+BG37+BW37</f>
        <v>0</v>
      </c>
      <c r="L37" s="73">
        <f t="shared" ref="L37:L41" si="146">AB37+AR37+BH37+BX37</f>
        <v>54</v>
      </c>
      <c r="M37" s="73">
        <f t="shared" ref="M37:M41" si="147">AC37+AS37+BI37+BY37</f>
        <v>7</v>
      </c>
      <c r="N37" s="73">
        <f t="shared" ref="N37:N41" si="148">AD37+AT37+BJ37+BZ37</f>
        <v>12</v>
      </c>
      <c r="O37" s="73">
        <f t="shared" ref="O37:O41" si="149">AE37+AU37+BK37+CA37</f>
        <v>35</v>
      </c>
      <c r="P37" s="73">
        <f t="shared" ref="P37:P41" si="150">AF37+AV37+BL37+CB37</f>
        <v>0</v>
      </c>
      <c r="Q37" s="4" t="s">
        <v>224</v>
      </c>
      <c r="R37" s="10">
        <v>17</v>
      </c>
      <c r="S37" s="10">
        <v>0</v>
      </c>
      <c r="T37" s="10">
        <v>12</v>
      </c>
      <c r="U37" s="10">
        <v>5</v>
      </c>
      <c r="V37" s="10">
        <v>0</v>
      </c>
      <c r="W37" s="26">
        <v>0</v>
      </c>
      <c r="X37" s="27">
        <v>0</v>
      </c>
      <c r="Y37" s="27">
        <v>0</v>
      </c>
      <c r="Z37" s="27">
        <v>0</v>
      </c>
      <c r="AA37" s="28">
        <v>0</v>
      </c>
      <c r="AB37" s="10">
        <v>17</v>
      </c>
      <c r="AC37" s="10">
        <v>0</v>
      </c>
      <c r="AD37" s="10">
        <v>12</v>
      </c>
      <c r="AE37" s="10">
        <v>5</v>
      </c>
      <c r="AF37" s="10">
        <v>0</v>
      </c>
      <c r="AG37" s="56" t="s">
        <v>224</v>
      </c>
      <c r="AH37" s="63">
        <v>30</v>
      </c>
      <c r="AI37" s="63">
        <v>26</v>
      </c>
      <c r="AJ37" s="63">
        <v>4</v>
      </c>
      <c r="AK37" s="63">
        <v>0</v>
      </c>
      <c r="AL37" s="63">
        <v>0</v>
      </c>
      <c r="AM37" s="64">
        <v>24</v>
      </c>
      <c r="AN37" s="65">
        <v>20</v>
      </c>
      <c r="AO37" s="65">
        <v>4</v>
      </c>
      <c r="AP37" s="65">
        <v>0</v>
      </c>
      <c r="AQ37" s="66">
        <v>0</v>
      </c>
      <c r="AR37" s="63">
        <v>7</v>
      </c>
      <c r="AS37" s="63">
        <v>7</v>
      </c>
      <c r="AT37" s="63">
        <v>0</v>
      </c>
      <c r="AU37" s="63">
        <v>0</v>
      </c>
      <c r="AV37" s="63">
        <v>0</v>
      </c>
      <c r="AW37" s="3" t="s">
        <v>224</v>
      </c>
      <c r="AX37" s="3">
        <v>5</v>
      </c>
      <c r="AY37" s="3">
        <v>5</v>
      </c>
      <c r="AZ37" s="3">
        <v>0</v>
      </c>
      <c r="BA37" s="3">
        <v>0</v>
      </c>
      <c r="BB37" s="3">
        <v>0</v>
      </c>
      <c r="BC37" s="100">
        <v>5</v>
      </c>
      <c r="BD37" s="101">
        <v>5</v>
      </c>
      <c r="BE37" s="101">
        <v>0</v>
      </c>
      <c r="BF37" s="101">
        <v>0</v>
      </c>
      <c r="BG37" s="102">
        <v>0</v>
      </c>
      <c r="BH37" s="3">
        <v>0</v>
      </c>
      <c r="BI37" s="3">
        <v>0</v>
      </c>
      <c r="BJ37" s="3">
        <v>0</v>
      </c>
      <c r="BK37" s="3">
        <v>0</v>
      </c>
      <c r="BL37" s="3">
        <v>0</v>
      </c>
      <c r="BM37" s="4" t="s">
        <v>224</v>
      </c>
      <c r="BN37" s="10">
        <v>53</v>
      </c>
      <c r="BO37" s="10">
        <v>22</v>
      </c>
      <c r="BP37" s="10">
        <v>0</v>
      </c>
      <c r="BQ37" s="10">
        <v>30</v>
      </c>
      <c r="BR37" s="10">
        <v>0</v>
      </c>
      <c r="BS37" s="26">
        <v>22</v>
      </c>
      <c r="BT37" s="27">
        <v>22</v>
      </c>
      <c r="BU37" s="27">
        <v>0</v>
      </c>
      <c r="BV37" s="27">
        <v>0</v>
      </c>
      <c r="BW37" s="28">
        <v>0</v>
      </c>
      <c r="BX37" s="10">
        <v>30</v>
      </c>
      <c r="BY37" s="10">
        <v>0</v>
      </c>
      <c r="BZ37" s="10">
        <v>0</v>
      </c>
      <c r="CA37" s="10">
        <v>30</v>
      </c>
      <c r="CB37" s="10">
        <v>0</v>
      </c>
    </row>
    <row r="38" spans="1:80" x14ac:dyDescent="0.2">
      <c r="A38" s="4" t="s">
        <v>225</v>
      </c>
      <c r="B38" s="73">
        <f t="shared" si="136"/>
        <v>502</v>
      </c>
      <c r="C38" s="73">
        <f t="shared" si="137"/>
        <v>323</v>
      </c>
      <c r="D38" s="73">
        <f t="shared" si="138"/>
        <v>147</v>
      </c>
      <c r="E38" s="73">
        <f t="shared" si="139"/>
        <v>3</v>
      </c>
      <c r="F38" s="73">
        <f t="shared" si="140"/>
        <v>29</v>
      </c>
      <c r="G38" s="73">
        <f t="shared" si="141"/>
        <v>180</v>
      </c>
      <c r="H38" s="73">
        <f t="shared" si="142"/>
        <v>145</v>
      </c>
      <c r="I38" s="73">
        <f t="shared" si="143"/>
        <v>33</v>
      </c>
      <c r="J38" s="73">
        <f t="shared" si="144"/>
        <v>0</v>
      </c>
      <c r="K38" s="73">
        <f t="shared" si="145"/>
        <v>3</v>
      </c>
      <c r="L38" s="73">
        <f t="shared" si="146"/>
        <v>322</v>
      </c>
      <c r="M38" s="73">
        <f t="shared" si="147"/>
        <v>179</v>
      </c>
      <c r="N38" s="73">
        <f t="shared" si="148"/>
        <v>115</v>
      </c>
      <c r="O38" s="73">
        <f t="shared" si="149"/>
        <v>3</v>
      </c>
      <c r="P38" s="73">
        <f t="shared" si="150"/>
        <v>26</v>
      </c>
      <c r="Q38" s="4" t="s">
        <v>225</v>
      </c>
      <c r="R38" s="10">
        <v>51</v>
      </c>
      <c r="S38" s="10">
        <v>5</v>
      </c>
      <c r="T38" s="10">
        <v>23</v>
      </c>
      <c r="U38" s="10">
        <v>0</v>
      </c>
      <c r="V38" s="10">
        <v>23</v>
      </c>
      <c r="W38" s="26">
        <v>6</v>
      </c>
      <c r="X38" s="27">
        <v>0</v>
      </c>
      <c r="Y38" s="27">
        <v>6</v>
      </c>
      <c r="Z38" s="27">
        <v>0</v>
      </c>
      <c r="AA38" s="28">
        <v>0</v>
      </c>
      <c r="AB38" s="10">
        <v>45</v>
      </c>
      <c r="AC38" s="10">
        <v>5</v>
      </c>
      <c r="AD38" s="10">
        <v>17</v>
      </c>
      <c r="AE38" s="10">
        <v>0</v>
      </c>
      <c r="AF38" s="10">
        <v>23</v>
      </c>
      <c r="AG38" s="56" t="s">
        <v>225</v>
      </c>
      <c r="AH38" s="63">
        <v>162</v>
      </c>
      <c r="AI38" s="63">
        <v>137</v>
      </c>
      <c r="AJ38" s="63">
        <v>25</v>
      </c>
      <c r="AK38" s="63">
        <v>0</v>
      </c>
      <c r="AL38" s="63">
        <v>0</v>
      </c>
      <c r="AM38" s="64">
        <v>84</v>
      </c>
      <c r="AN38" s="65">
        <v>72</v>
      </c>
      <c r="AO38" s="65">
        <v>13</v>
      </c>
      <c r="AP38" s="65">
        <v>0</v>
      </c>
      <c r="AQ38" s="66">
        <v>0</v>
      </c>
      <c r="AR38" s="63">
        <v>78</v>
      </c>
      <c r="AS38" s="63">
        <v>65</v>
      </c>
      <c r="AT38" s="63">
        <v>13</v>
      </c>
      <c r="AU38" s="63">
        <v>0</v>
      </c>
      <c r="AV38" s="63">
        <v>0</v>
      </c>
      <c r="AW38" s="3" t="s">
        <v>225</v>
      </c>
      <c r="AX38" s="3">
        <v>55</v>
      </c>
      <c r="AY38" s="3">
        <v>46</v>
      </c>
      <c r="AZ38" s="3">
        <v>0</v>
      </c>
      <c r="BA38" s="3">
        <v>3</v>
      </c>
      <c r="BB38" s="3">
        <v>6</v>
      </c>
      <c r="BC38" s="100">
        <v>31</v>
      </c>
      <c r="BD38" s="101">
        <v>28</v>
      </c>
      <c r="BE38" s="101">
        <v>0</v>
      </c>
      <c r="BF38" s="101">
        <v>0</v>
      </c>
      <c r="BG38" s="102">
        <v>3</v>
      </c>
      <c r="BH38" s="3">
        <v>25</v>
      </c>
      <c r="BI38" s="3">
        <v>19</v>
      </c>
      <c r="BJ38" s="3">
        <v>0</v>
      </c>
      <c r="BK38" s="3">
        <v>3</v>
      </c>
      <c r="BL38" s="3">
        <v>3</v>
      </c>
      <c r="BM38" s="4" t="s">
        <v>225</v>
      </c>
      <c r="BN38" s="10">
        <v>234</v>
      </c>
      <c r="BO38" s="10">
        <v>135</v>
      </c>
      <c r="BP38" s="10">
        <v>99</v>
      </c>
      <c r="BQ38" s="10">
        <v>0</v>
      </c>
      <c r="BR38" s="10">
        <v>0</v>
      </c>
      <c r="BS38" s="26">
        <v>59</v>
      </c>
      <c r="BT38" s="27">
        <v>45</v>
      </c>
      <c r="BU38" s="27">
        <v>14</v>
      </c>
      <c r="BV38" s="27">
        <v>0</v>
      </c>
      <c r="BW38" s="28">
        <v>0</v>
      </c>
      <c r="BX38" s="10">
        <v>174</v>
      </c>
      <c r="BY38" s="10">
        <v>90</v>
      </c>
      <c r="BZ38" s="10">
        <v>85</v>
      </c>
      <c r="CA38" s="10">
        <v>0</v>
      </c>
      <c r="CB38" s="10">
        <v>0</v>
      </c>
    </row>
    <row r="39" spans="1:80" x14ac:dyDescent="0.2">
      <c r="A39" s="4" t="s">
        <v>226</v>
      </c>
      <c r="B39" s="73">
        <f t="shared" si="136"/>
        <v>366</v>
      </c>
      <c r="C39" s="73">
        <f t="shared" si="137"/>
        <v>231</v>
      </c>
      <c r="D39" s="73">
        <f t="shared" si="138"/>
        <v>92</v>
      </c>
      <c r="E39" s="73">
        <f t="shared" si="139"/>
        <v>38</v>
      </c>
      <c r="F39" s="73">
        <f t="shared" si="140"/>
        <v>3</v>
      </c>
      <c r="G39" s="73">
        <f t="shared" si="141"/>
        <v>169</v>
      </c>
      <c r="H39" s="73">
        <f t="shared" si="142"/>
        <v>116</v>
      </c>
      <c r="I39" s="73">
        <f t="shared" si="143"/>
        <v>14</v>
      </c>
      <c r="J39" s="73">
        <f t="shared" si="144"/>
        <v>35</v>
      </c>
      <c r="K39" s="73">
        <f t="shared" si="145"/>
        <v>3</v>
      </c>
      <c r="L39" s="73">
        <f t="shared" si="146"/>
        <v>197</v>
      </c>
      <c r="M39" s="73">
        <f t="shared" si="147"/>
        <v>115</v>
      </c>
      <c r="N39" s="73">
        <f t="shared" si="148"/>
        <v>78</v>
      </c>
      <c r="O39" s="73">
        <f t="shared" si="149"/>
        <v>3</v>
      </c>
      <c r="P39" s="73">
        <f t="shared" si="150"/>
        <v>0</v>
      </c>
      <c r="Q39" s="4" t="s">
        <v>226</v>
      </c>
      <c r="R39" s="10">
        <v>62</v>
      </c>
      <c r="S39" s="10">
        <v>14</v>
      </c>
      <c r="T39" s="10">
        <v>46</v>
      </c>
      <c r="U39" s="10">
        <v>2</v>
      </c>
      <c r="V39" s="10">
        <v>0</v>
      </c>
      <c r="W39" s="26">
        <v>11</v>
      </c>
      <c r="X39" s="27">
        <v>9</v>
      </c>
      <c r="Y39" s="27">
        <v>0</v>
      </c>
      <c r="Z39" s="27">
        <v>2</v>
      </c>
      <c r="AA39" s="28">
        <v>0</v>
      </c>
      <c r="AB39" s="10">
        <v>51</v>
      </c>
      <c r="AC39" s="10">
        <v>5</v>
      </c>
      <c r="AD39" s="10">
        <v>46</v>
      </c>
      <c r="AE39" s="10">
        <v>0</v>
      </c>
      <c r="AF39" s="10">
        <v>0</v>
      </c>
      <c r="AG39" s="56" t="s">
        <v>226</v>
      </c>
      <c r="AH39" s="63">
        <v>99</v>
      </c>
      <c r="AI39" s="63">
        <v>91</v>
      </c>
      <c r="AJ39" s="63">
        <v>4</v>
      </c>
      <c r="AK39" s="63">
        <v>3</v>
      </c>
      <c r="AL39" s="63">
        <v>0</v>
      </c>
      <c r="AM39" s="64">
        <v>26</v>
      </c>
      <c r="AN39" s="65">
        <v>26</v>
      </c>
      <c r="AO39" s="65">
        <v>0</v>
      </c>
      <c r="AP39" s="65">
        <v>0</v>
      </c>
      <c r="AQ39" s="66">
        <v>0</v>
      </c>
      <c r="AR39" s="63">
        <v>73</v>
      </c>
      <c r="AS39" s="63">
        <v>65</v>
      </c>
      <c r="AT39" s="63">
        <v>4</v>
      </c>
      <c r="AU39" s="63">
        <v>3</v>
      </c>
      <c r="AV39" s="63">
        <v>0</v>
      </c>
      <c r="AW39" s="3" t="s">
        <v>226</v>
      </c>
      <c r="AX39" s="3">
        <v>20</v>
      </c>
      <c r="AY39" s="3">
        <v>14</v>
      </c>
      <c r="AZ39" s="3">
        <v>0</v>
      </c>
      <c r="BA39" s="3">
        <v>3</v>
      </c>
      <c r="BB39" s="3">
        <v>3</v>
      </c>
      <c r="BC39" s="100">
        <v>20</v>
      </c>
      <c r="BD39" s="101">
        <v>14</v>
      </c>
      <c r="BE39" s="101">
        <v>0</v>
      </c>
      <c r="BF39" s="101">
        <v>3</v>
      </c>
      <c r="BG39" s="102">
        <v>3</v>
      </c>
      <c r="BH39" s="3">
        <v>0</v>
      </c>
      <c r="BI39" s="3">
        <v>0</v>
      </c>
      <c r="BJ39" s="3">
        <v>0</v>
      </c>
      <c r="BK39" s="3">
        <v>0</v>
      </c>
      <c r="BL39" s="3">
        <v>0</v>
      </c>
      <c r="BM39" s="4" t="s">
        <v>226</v>
      </c>
      <c r="BN39" s="10">
        <v>185</v>
      </c>
      <c r="BO39" s="10">
        <v>112</v>
      </c>
      <c r="BP39" s="10">
        <v>42</v>
      </c>
      <c r="BQ39" s="10">
        <v>30</v>
      </c>
      <c r="BR39" s="10">
        <v>0</v>
      </c>
      <c r="BS39" s="26">
        <v>112</v>
      </c>
      <c r="BT39" s="27">
        <v>67</v>
      </c>
      <c r="BU39" s="27">
        <v>14</v>
      </c>
      <c r="BV39" s="27">
        <v>30</v>
      </c>
      <c r="BW39" s="28">
        <v>0</v>
      </c>
      <c r="BX39" s="10">
        <v>73</v>
      </c>
      <c r="BY39" s="10">
        <v>45</v>
      </c>
      <c r="BZ39" s="10">
        <v>28</v>
      </c>
      <c r="CA39" s="10">
        <v>0</v>
      </c>
      <c r="CB39" s="10">
        <v>0</v>
      </c>
    </row>
    <row r="40" spans="1:80" x14ac:dyDescent="0.2">
      <c r="A40" s="4" t="s">
        <v>227</v>
      </c>
      <c r="B40" s="73">
        <f t="shared" si="136"/>
        <v>5642</v>
      </c>
      <c r="C40" s="73">
        <f t="shared" si="137"/>
        <v>2654</v>
      </c>
      <c r="D40" s="73">
        <f t="shared" si="138"/>
        <v>1779</v>
      </c>
      <c r="E40" s="73">
        <f t="shared" si="139"/>
        <v>780</v>
      </c>
      <c r="F40" s="73">
        <f t="shared" si="140"/>
        <v>428</v>
      </c>
      <c r="G40" s="73">
        <f t="shared" si="141"/>
        <v>3219</v>
      </c>
      <c r="H40" s="73">
        <f t="shared" si="142"/>
        <v>1533</v>
      </c>
      <c r="I40" s="73">
        <f t="shared" si="143"/>
        <v>971</v>
      </c>
      <c r="J40" s="73">
        <f t="shared" si="144"/>
        <v>473</v>
      </c>
      <c r="K40" s="73">
        <f t="shared" si="145"/>
        <v>240</v>
      </c>
      <c r="L40" s="73">
        <f t="shared" si="146"/>
        <v>2422</v>
      </c>
      <c r="M40" s="73">
        <f t="shared" si="147"/>
        <v>1121</v>
      </c>
      <c r="N40" s="73">
        <f t="shared" si="148"/>
        <v>809</v>
      </c>
      <c r="O40" s="73">
        <f t="shared" si="149"/>
        <v>307</v>
      </c>
      <c r="P40" s="73">
        <f t="shared" si="150"/>
        <v>188</v>
      </c>
      <c r="Q40" s="4" t="s">
        <v>227</v>
      </c>
      <c r="R40" s="10">
        <v>357</v>
      </c>
      <c r="S40" s="10">
        <v>241</v>
      </c>
      <c r="T40" s="10">
        <v>75</v>
      </c>
      <c r="U40" s="10">
        <v>13</v>
      </c>
      <c r="V40" s="10">
        <v>29</v>
      </c>
      <c r="W40" s="26">
        <v>193</v>
      </c>
      <c r="X40" s="27">
        <v>132</v>
      </c>
      <c r="Y40" s="27">
        <v>35</v>
      </c>
      <c r="Z40" s="27">
        <v>9</v>
      </c>
      <c r="AA40" s="28">
        <v>17</v>
      </c>
      <c r="AB40" s="10">
        <v>164</v>
      </c>
      <c r="AC40" s="10">
        <v>109</v>
      </c>
      <c r="AD40" s="10">
        <v>40</v>
      </c>
      <c r="AE40" s="10">
        <v>4</v>
      </c>
      <c r="AF40" s="10">
        <v>12</v>
      </c>
      <c r="AG40" s="56" t="s">
        <v>227</v>
      </c>
      <c r="AH40" s="63">
        <v>757</v>
      </c>
      <c r="AI40" s="63">
        <v>644</v>
      </c>
      <c r="AJ40" s="63">
        <v>88</v>
      </c>
      <c r="AK40" s="63">
        <v>10</v>
      </c>
      <c r="AL40" s="63">
        <v>14</v>
      </c>
      <c r="AM40" s="64">
        <v>546</v>
      </c>
      <c r="AN40" s="65">
        <v>455</v>
      </c>
      <c r="AO40" s="65">
        <v>76</v>
      </c>
      <c r="AP40" s="65">
        <v>3</v>
      </c>
      <c r="AQ40" s="66">
        <v>11</v>
      </c>
      <c r="AR40" s="63">
        <v>211</v>
      </c>
      <c r="AS40" s="63">
        <v>189</v>
      </c>
      <c r="AT40" s="63">
        <v>13</v>
      </c>
      <c r="AU40" s="63">
        <v>7</v>
      </c>
      <c r="AV40" s="63">
        <v>3</v>
      </c>
      <c r="AW40" s="3" t="s">
        <v>227</v>
      </c>
      <c r="AX40" s="3">
        <v>183</v>
      </c>
      <c r="AY40" s="3">
        <v>107</v>
      </c>
      <c r="AZ40" s="3">
        <v>8</v>
      </c>
      <c r="BA40" s="3">
        <v>65</v>
      </c>
      <c r="BB40" s="3">
        <v>3</v>
      </c>
      <c r="BC40" s="100">
        <v>110</v>
      </c>
      <c r="BD40" s="101">
        <v>70</v>
      </c>
      <c r="BE40" s="101">
        <v>0</v>
      </c>
      <c r="BF40" s="101">
        <v>40</v>
      </c>
      <c r="BG40" s="102">
        <v>0</v>
      </c>
      <c r="BH40" s="3">
        <v>73</v>
      </c>
      <c r="BI40" s="3">
        <v>37</v>
      </c>
      <c r="BJ40" s="3">
        <v>8</v>
      </c>
      <c r="BK40" s="3">
        <v>25</v>
      </c>
      <c r="BL40" s="3">
        <v>3</v>
      </c>
      <c r="BM40" s="4" t="s">
        <v>227</v>
      </c>
      <c r="BN40" s="10">
        <v>4345</v>
      </c>
      <c r="BO40" s="10">
        <v>1662</v>
      </c>
      <c r="BP40" s="10">
        <v>1608</v>
      </c>
      <c r="BQ40" s="10">
        <v>692</v>
      </c>
      <c r="BR40" s="10">
        <v>382</v>
      </c>
      <c r="BS40" s="26">
        <v>2370</v>
      </c>
      <c r="BT40" s="27">
        <v>876</v>
      </c>
      <c r="BU40" s="27">
        <v>860</v>
      </c>
      <c r="BV40" s="27">
        <v>421</v>
      </c>
      <c r="BW40" s="28">
        <v>212</v>
      </c>
      <c r="BX40" s="10">
        <v>1974</v>
      </c>
      <c r="BY40" s="10">
        <v>786</v>
      </c>
      <c r="BZ40" s="10">
        <v>748</v>
      </c>
      <c r="CA40" s="10">
        <v>271</v>
      </c>
      <c r="CB40" s="10">
        <v>170</v>
      </c>
    </row>
    <row r="41" spans="1:80" x14ac:dyDescent="0.2">
      <c r="A41" s="4" t="s">
        <v>228</v>
      </c>
      <c r="B41" s="73">
        <f t="shared" si="136"/>
        <v>839</v>
      </c>
      <c r="C41" s="73">
        <f t="shared" si="137"/>
        <v>276</v>
      </c>
      <c r="D41" s="73">
        <f t="shared" si="138"/>
        <v>153</v>
      </c>
      <c r="E41" s="73">
        <f t="shared" si="139"/>
        <v>368</v>
      </c>
      <c r="F41" s="73">
        <f t="shared" si="140"/>
        <v>42</v>
      </c>
      <c r="G41" s="73">
        <f t="shared" si="141"/>
        <v>613</v>
      </c>
      <c r="H41" s="73">
        <f t="shared" si="142"/>
        <v>160</v>
      </c>
      <c r="I41" s="73">
        <f t="shared" si="143"/>
        <v>105</v>
      </c>
      <c r="J41" s="73">
        <f t="shared" si="144"/>
        <v>305</v>
      </c>
      <c r="K41" s="73">
        <f t="shared" si="145"/>
        <v>42</v>
      </c>
      <c r="L41" s="73">
        <f t="shared" si="146"/>
        <v>225</v>
      </c>
      <c r="M41" s="73">
        <f t="shared" si="147"/>
        <v>116</v>
      </c>
      <c r="N41" s="73">
        <f t="shared" si="148"/>
        <v>46</v>
      </c>
      <c r="O41" s="73">
        <f t="shared" si="149"/>
        <v>63</v>
      </c>
      <c r="P41" s="73">
        <f t="shared" si="150"/>
        <v>0</v>
      </c>
      <c r="Q41" s="4" t="s">
        <v>228</v>
      </c>
      <c r="R41" s="10">
        <v>20</v>
      </c>
      <c r="S41" s="10">
        <v>5</v>
      </c>
      <c r="T41" s="10">
        <v>12</v>
      </c>
      <c r="U41" s="10">
        <v>4</v>
      </c>
      <c r="V41" s="10">
        <v>0</v>
      </c>
      <c r="W41" s="31">
        <v>15</v>
      </c>
      <c r="X41" s="32">
        <v>0</v>
      </c>
      <c r="Y41" s="32">
        <v>12</v>
      </c>
      <c r="Z41" s="32">
        <v>4</v>
      </c>
      <c r="AA41" s="33">
        <v>0</v>
      </c>
      <c r="AB41" s="10">
        <v>5</v>
      </c>
      <c r="AC41" s="10">
        <v>5</v>
      </c>
      <c r="AD41" s="10">
        <v>0</v>
      </c>
      <c r="AE41" s="10">
        <v>0</v>
      </c>
      <c r="AF41" s="10">
        <v>0</v>
      </c>
      <c r="AG41" s="56" t="s">
        <v>228</v>
      </c>
      <c r="AH41" s="63">
        <v>79</v>
      </c>
      <c r="AI41" s="63">
        <v>46</v>
      </c>
      <c r="AJ41" s="63">
        <v>34</v>
      </c>
      <c r="AK41" s="63">
        <v>0</v>
      </c>
      <c r="AL41" s="63">
        <v>0</v>
      </c>
      <c r="AM41" s="67">
        <v>68</v>
      </c>
      <c r="AN41" s="68">
        <v>39</v>
      </c>
      <c r="AO41" s="68">
        <v>29</v>
      </c>
      <c r="AP41" s="68">
        <v>0</v>
      </c>
      <c r="AQ41" s="69">
        <v>0</v>
      </c>
      <c r="AR41" s="63">
        <v>11</v>
      </c>
      <c r="AS41" s="63">
        <v>7</v>
      </c>
      <c r="AT41" s="63">
        <v>4</v>
      </c>
      <c r="AU41" s="63">
        <v>0</v>
      </c>
      <c r="AV41" s="63">
        <v>0</v>
      </c>
      <c r="AW41" s="3" t="s">
        <v>228</v>
      </c>
      <c r="AX41" s="3">
        <v>35</v>
      </c>
      <c r="AY41" s="3">
        <v>23</v>
      </c>
      <c r="AZ41" s="3">
        <v>8</v>
      </c>
      <c r="BA41" s="3">
        <v>3</v>
      </c>
      <c r="BB41" s="3">
        <v>0</v>
      </c>
      <c r="BC41" s="107">
        <v>18</v>
      </c>
      <c r="BD41" s="108">
        <v>9</v>
      </c>
      <c r="BE41" s="108">
        <v>8</v>
      </c>
      <c r="BF41" s="108">
        <v>0</v>
      </c>
      <c r="BG41" s="109">
        <v>0</v>
      </c>
      <c r="BH41" s="3">
        <v>17</v>
      </c>
      <c r="BI41" s="3">
        <v>14</v>
      </c>
      <c r="BJ41" s="3">
        <v>0</v>
      </c>
      <c r="BK41" s="3">
        <v>3</v>
      </c>
      <c r="BL41" s="3">
        <v>0</v>
      </c>
      <c r="BM41" s="4" t="s">
        <v>228</v>
      </c>
      <c r="BN41" s="10">
        <v>705</v>
      </c>
      <c r="BO41" s="10">
        <v>202</v>
      </c>
      <c r="BP41" s="10">
        <v>99</v>
      </c>
      <c r="BQ41" s="10">
        <v>361</v>
      </c>
      <c r="BR41" s="10">
        <v>42</v>
      </c>
      <c r="BS41" s="31">
        <v>512</v>
      </c>
      <c r="BT41" s="32">
        <v>112</v>
      </c>
      <c r="BU41" s="32">
        <v>56</v>
      </c>
      <c r="BV41" s="32">
        <v>301</v>
      </c>
      <c r="BW41" s="33">
        <v>42</v>
      </c>
      <c r="BX41" s="10">
        <v>192</v>
      </c>
      <c r="BY41" s="10">
        <v>90</v>
      </c>
      <c r="BZ41" s="10">
        <v>42</v>
      </c>
      <c r="CA41" s="10">
        <v>60</v>
      </c>
      <c r="CB41" s="10">
        <v>0</v>
      </c>
    </row>
    <row r="42" spans="1:80" ht="15" x14ac:dyDescent="0.25">
      <c r="A42" s="2" t="s">
        <v>500</v>
      </c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2" t="s">
        <v>500</v>
      </c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2" t="s">
        <v>500</v>
      </c>
      <c r="AH42" s="94"/>
      <c r="AI42" s="94"/>
      <c r="AJ42" s="94"/>
      <c r="AK42" s="94"/>
      <c r="AL42" s="94"/>
      <c r="AM42" s="94"/>
      <c r="AN42" s="94"/>
      <c r="AO42" s="94"/>
      <c r="AP42" s="94"/>
      <c r="AQ42" s="94"/>
      <c r="AR42" s="112"/>
      <c r="AS42" s="112"/>
      <c r="AT42" s="112"/>
      <c r="AU42" s="112"/>
      <c r="AV42" s="112"/>
      <c r="AW42" s="2" t="s">
        <v>500</v>
      </c>
      <c r="AX42" s="94"/>
      <c r="AY42" s="94"/>
      <c r="AZ42" s="94"/>
      <c r="BA42" s="94"/>
      <c r="BB42" s="94"/>
      <c r="BC42" s="94"/>
      <c r="BD42" s="94"/>
      <c r="BE42" s="94"/>
      <c r="BF42" s="94"/>
      <c r="BG42" s="94"/>
      <c r="BH42" s="94"/>
      <c r="BI42" s="94"/>
      <c r="BJ42" s="94"/>
      <c r="BK42" s="94"/>
      <c r="BL42" s="94"/>
      <c r="BM42" s="2" t="s">
        <v>500</v>
      </c>
      <c r="BN42" s="94"/>
      <c r="BO42" s="94"/>
      <c r="BP42" s="94"/>
      <c r="BQ42" s="94"/>
      <c r="BR42" s="94"/>
      <c r="BS42" s="94"/>
      <c r="BT42" s="94"/>
      <c r="BU42" s="94"/>
      <c r="BV42" s="94"/>
      <c r="BW42" s="94"/>
      <c r="BX42" s="94"/>
      <c r="BY42" s="94"/>
      <c r="BZ42" s="94"/>
      <c r="CA42" s="94"/>
      <c r="CB42" s="94"/>
    </row>
    <row r="43" spans="1:80" ht="15" x14ac:dyDescent="0.25">
      <c r="A43" s="3" t="s">
        <v>501</v>
      </c>
      <c r="Q43" s="3" t="s">
        <v>501</v>
      </c>
      <c r="AG43" s="3" t="s">
        <v>501</v>
      </c>
      <c r="AH43"/>
      <c r="AI43"/>
      <c r="AJ43"/>
      <c r="AK43"/>
      <c r="AL43"/>
      <c r="AM43"/>
      <c r="AN43"/>
      <c r="AO43"/>
      <c r="AP43"/>
      <c r="AQ43"/>
      <c r="AR43" s="63"/>
      <c r="AS43" s="63"/>
      <c r="AT43" s="63"/>
      <c r="AU43" s="63"/>
      <c r="AV43" s="63"/>
      <c r="AW43" s="3" t="s">
        <v>501</v>
      </c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 s="3" t="s">
        <v>610</v>
      </c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</row>
    <row r="46" spans="1:80" x14ac:dyDescent="0.2">
      <c r="B46" s="73" t="s">
        <v>1</v>
      </c>
      <c r="C46" s="73" t="s">
        <v>4</v>
      </c>
      <c r="D46" s="73" t="s">
        <v>5</v>
      </c>
      <c r="E46" s="73" t="s">
        <v>6</v>
      </c>
      <c r="F46" s="73" t="s">
        <v>7</v>
      </c>
      <c r="G46" s="73"/>
      <c r="H46" s="73"/>
      <c r="I46" s="73"/>
      <c r="J46" s="73"/>
      <c r="K46" s="73"/>
      <c r="L46" s="73"/>
      <c r="M46" s="73"/>
      <c r="N46" s="73"/>
      <c r="O46" s="73"/>
      <c r="P46" s="73"/>
    </row>
    <row r="47" spans="1:80" x14ac:dyDescent="0.2">
      <c r="A47" s="4" t="s">
        <v>1</v>
      </c>
      <c r="B47" s="270">
        <v>75.590024330900249</v>
      </c>
      <c r="C47" s="270">
        <v>72.846523830345433</v>
      </c>
      <c r="D47" s="270">
        <v>75.862068965517238</v>
      </c>
      <c r="E47" s="270">
        <v>80.917874396135261</v>
      </c>
      <c r="F47" s="270">
        <v>87.45353159851301</v>
      </c>
    </row>
    <row r="48" spans="1:80" x14ac:dyDescent="0.2">
      <c r="A48" s="4" t="s">
        <v>859</v>
      </c>
      <c r="B48" s="270">
        <v>75.263736263736263</v>
      </c>
      <c r="C48" s="270">
        <v>73.196504775452141</v>
      </c>
      <c r="D48" s="270">
        <v>72.904656319290467</v>
      </c>
      <c r="E48" s="270">
        <v>82.428355957767721</v>
      </c>
      <c r="F48" s="270">
        <v>84.949832775919731</v>
      </c>
    </row>
    <row r="49" spans="1:6" x14ac:dyDescent="0.2">
      <c r="A49" s="4" t="s">
        <v>860</v>
      </c>
      <c r="B49" s="270">
        <v>76.008174386920984</v>
      </c>
      <c r="C49" s="270">
        <v>72.479886417415997</v>
      </c>
      <c r="D49" s="270">
        <v>79.428873611845589</v>
      </c>
      <c r="E49" s="270">
        <v>78.331090174966349</v>
      </c>
      <c r="F49" s="270">
        <v>90.396659707724424</v>
      </c>
    </row>
  </sheetData>
  <mergeCells count="15">
    <mergeCell ref="B2:F2"/>
    <mergeCell ref="G2:K2"/>
    <mergeCell ref="L2:P2"/>
    <mergeCell ref="R2:V2"/>
    <mergeCell ref="W2:AA2"/>
    <mergeCell ref="AB2:AF2"/>
    <mergeCell ref="AH2:AL2"/>
    <mergeCell ref="AM2:AQ2"/>
    <mergeCell ref="AR2:AV2"/>
    <mergeCell ref="AX2:BB2"/>
    <mergeCell ref="BC2:BG2"/>
    <mergeCell ref="BH2:BL2"/>
    <mergeCell ref="BN2:BR2"/>
    <mergeCell ref="BS2:BW2"/>
    <mergeCell ref="BX2:CB2"/>
  </mergeCells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G64"/>
  <sheetViews>
    <sheetView view="pageBreakPreview" zoomScaleNormal="100" zoomScaleSheetLayoutView="100" workbookViewId="0">
      <selection activeCell="E1" sqref="E1"/>
    </sheetView>
  </sheetViews>
  <sheetFormatPr defaultColWidth="5.140625" defaultRowHeight="11.25" x14ac:dyDescent="0.2"/>
  <cols>
    <col min="1" max="1" width="15.140625" style="4" customWidth="1"/>
    <col min="2" max="2" width="7.5703125" style="4" customWidth="1"/>
    <col min="3" max="3" width="6.5703125" style="4" customWidth="1"/>
    <col min="4" max="6" width="7.140625" style="4" customWidth="1"/>
    <col min="7" max="7" width="5.140625" style="4"/>
    <col min="8" max="17" width="6.28515625" style="4" customWidth="1"/>
    <col min="18" max="16384" width="5.140625" style="4"/>
  </cols>
  <sheetData>
    <row r="1" spans="1:85" x14ac:dyDescent="0.2">
      <c r="A1" s="4" t="s">
        <v>842</v>
      </c>
      <c r="G1" s="4" t="s">
        <v>521</v>
      </c>
      <c r="R1" s="3" t="s">
        <v>813</v>
      </c>
      <c r="S1" s="3"/>
      <c r="T1" s="3"/>
      <c r="U1" s="3"/>
      <c r="V1" s="3"/>
      <c r="W1" s="3"/>
      <c r="X1" s="3" t="s">
        <v>813</v>
      </c>
      <c r="Y1" s="3"/>
      <c r="Z1" s="3"/>
      <c r="AA1" s="3"/>
      <c r="AB1" s="3"/>
      <c r="AC1" s="3"/>
      <c r="AD1" s="3"/>
      <c r="AE1" s="3"/>
      <c r="AF1" s="3"/>
      <c r="AG1" s="3"/>
      <c r="AH1" s="3"/>
      <c r="AI1" s="56" t="s">
        <v>822</v>
      </c>
      <c r="AJ1" s="63"/>
      <c r="AK1" s="63"/>
      <c r="AL1" s="63"/>
      <c r="AM1" s="63"/>
      <c r="AN1" s="63"/>
      <c r="AO1" s="56" t="s">
        <v>822</v>
      </c>
      <c r="AP1" s="63"/>
      <c r="AQ1" s="63"/>
      <c r="AR1" s="63"/>
      <c r="AS1" s="63"/>
      <c r="AT1" s="63"/>
      <c r="AU1" s="63"/>
      <c r="AV1" s="63"/>
      <c r="AW1" s="63"/>
      <c r="AX1" s="63"/>
      <c r="AY1" s="63"/>
      <c r="AZ1" s="4" t="s">
        <v>825</v>
      </c>
      <c r="BF1" s="4" t="s">
        <v>825</v>
      </c>
      <c r="BQ1" s="4" t="s">
        <v>521</v>
      </c>
      <c r="BW1" s="4" t="s">
        <v>521</v>
      </c>
    </row>
    <row r="2" spans="1:85" x14ac:dyDescent="0.2">
      <c r="A2" s="5"/>
      <c r="B2" s="278" t="s">
        <v>1</v>
      </c>
      <c r="C2" s="278"/>
      <c r="D2" s="278"/>
      <c r="E2" s="278"/>
      <c r="F2" s="278"/>
      <c r="G2" s="5"/>
      <c r="H2" s="278" t="s">
        <v>2</v>
      </c>
      <c r="I2" s="278"/>
      <c r="J2" s="278"/>
      <c r="K2" s="278"/>
      <c r="L2" s="278"/>
      <c r="M2" s="278" t="s">
        <v>3</v>
      </c>
      <c r="N2" s="278"/>
      <c r="O2" s="278"/>
      <c r="P2" s="278"/>
      <c r="Q2" s="279"/>
      <c r="R2" s="95"/>
      <c r="S2" s="281" t="s">
        <v>1</v>
      </c>
      <c r="T2" s="281"/>
      <c r="U2" s="281"/>
      <c r="V2" s="281"/>
      <c r="W2" s="281"/>
      <c r="X2" s="95"/>
      <c r="Y2" s="281" t="s">
        <v>2</v>
      </c>
      <c r="Z2" s="281"/>
      <c r="AA2" s="281"/>
      <c r="AB2" s="281"/>
      <c r="AC2" s="281"/>
      <c r="AD2" s="281" t="s">
        <v>3</v>
      </c>
      <c r="AE2" s="281"/>
      <c r="AF2" s="281"/>
      <c r="AG2" s="281"/>
      <c r="AH2" s="282"/>
      <c r="AI2" s="57"/>
      <c r="AJ2" s="283" t="s">
        <v>1</v>
      </c>
      <c r="AK2" s="283"/>
      <c r="AL2" s="283"/>
      <c r="AM2" s="283"/>
      <c r="AN2" s="283"/>
      <c r="AO2" s="57"/>
      <c r="AP2" s="283" t="s">
        <v>2</v>
      </c>
      <c r="AQ2" s="283"/>
      <c r="AR2" s="283"/>
      <c r="AS2" s="283"/>
      <c r="AT2" s="283"/>
      <c r="AU2" s="283" t="s">
        <v>3</v>
      </c>
      <c r="AV2" s="283"/>
      <c r="AW2" s="283"/>
      <c r="AX2" s="283"/>
      <c r="AY2" s="284"/>
      <c r="AZ2" s="5"/>
      <c r="BA2" s="278" t="s">
        <v>1</v>
      </c>
      <c r="BB2" s="278"/>
      <c r="BC2" s="278"/>
      <c r="BD2" s="278"/>
      <c r="BE2" s="278"/>
      <c r="BF2" s="5"/>
      <c r="BG2" s="278" t="s">
        <v>2</v>
      </c>
      <c r="BH2" s="278"/>
      <c r="BI2" s="278"/>
      <c r="BJ2" s="278"/>
      <c r="BK2" s="278"/>
      <c r="BL2" s="278" t="s">
        <v>3</v>
      </c>
      <c r="BM2" s="278"/>
      <c r="BN2" s="278"/>
      <c r="BO2" s="278"/>
      <c r="BP2" s="279"/>
      <c r="BQ2" s="5"/>
      <c r="BR2" s="278" t="s">
        <v>1</v>
      </c>
      <c r="BS2" s="278"/>
      <c r="BT2" s="278"/>
      <c r="BU2" s="278"/>
      <c r="BV2" s="278"/>
      <c r="BW2" s="5"/>
      <c r="BX2" s="278" t="s">
        <v>2</v>
      </c>
      <c r="BY2" s="278"/>
      <c r="BZ2" s="278"/>
      <c r="CA2" s="278"/>
      <c r="CB2" s="278"/>
      <c r="CC2" s="278" t="s">
        <v>3</v>
      </c>
      <c r="CD2" s="278"/>
      <c r="CE2" s="278"/>
      <c r="CF2" s="278"/>
      <c r="CG2" s="279"/>
    </row>
    <row r="3" spans="1:85" x14ac:dyDescent="0.2">
      <c r="A3" s="6" t="s">
        <v>600</v>
      </c>
      <c r="B3" s="7" t="s">
        <v>1</v>
      </c>
      <c r="C3" s="7" t="s">
        <v>4</v>
      </c>
      <c r="D3" s="7" t="s">
        <v>504</v>
      </c>
      <c r="E3" s="7" t="s">
        <v>6</v>
      </c>
      <c r="F3" s="7" t="s">
        <v>505</v>
      </c>
      <c r="G3" s="6" t="s">
        <v>600</v>
      </c>
      <c r="H3" s="7" t="s">
        <v>1</v>
      </c>
      <c r="I3" s="7" t="s">
        <v>4</v>
      </c>
      <c r="J3" s="7" t="s">
        <v>504</v>
      </c>
      <c r="K3" s="7" t="s">
        <v>6</v>
      </c>
      <c r="L3" s="7" t="s">
        <v>505</v>
      </c>
      <c r="M3" s="7" t="s">
        <v>1</v>
      </c>
      <c r="N3" s="7" t="s">
        <v>4</v>
      </c>
      <c r="O3" s="7" t="s">
        <v>504</v>
      </c>
      <c r="P3" s="7" t="s">
        <v>6</v>
      </c>
      <c r="Q3" s="7" t="s">
        <v>505</v>
      </c>
      <c r="R3" s="109" t="s">
        <v>600</v>
      </c>
      <c r="S3" s="96" t="s">
        <v>1</v>
      </c>
      <c r="T3" s="96" t="s">
        <v>4</v>
      </c>
      <c r="U3" s="96" t="s">
        <v>504</v>
      </c>
      <c r="V3" s="96" t="s">
        <v>6</v>
      </c>
      <c r="W3" s="96" t="s">
        <v>505</v>
      </c>
      <c r="X3" s="109" t="s">
        <v>600</v>
      </c>
      <c r="Y3" s="96" t="s">
        <v>1</v>
      </c>
      <c r="Z3" s="96" t="s">
        <v>4</v>
      </c>
      <c r="AA3" s="96" t="s">
        <v>504</v>
      </c>
      <c r="AB3" s="96" t="s">
        <v>6</v>
      </c>
      <c r="AC3" s="96" t="s">
        <v>505</v>
      </c>
      <c r="AD3" s="96" t="s">
        <v>1</v>
      </c>
      <c r="AE3" s="96" t="s">
        <v>4</v>
      </c>
      <c r="AF3" s="96" t="s">
        <v>504</v>
      </c>
      <c r="AG3" s="96" t="s">
        <v>6</v>
      </c>
      <c r="AH3" s="97" t="s">
        <v>505</v>
      </c>
      <c r="AI3" s="86" t="s">
        <v>600</v>
      </c>
      <c r="AJ3" s="87" t="s">
        <v>1</v>
      </c>
      <c r="AK3" s="87" t="s">
        <v>4</v>
      </c>
      <c r="AL3" s="87" t="s">
        <v>5</v>
      </c>
      <c r="AM3" s="87" t="s">
        <v>6</v>
      </c>
      <c r="AN3" s="87" t="s">
        <v>7</v>
      </c>
      <c r="AO3" s="86" t="s">
        <v>600</v>
      </c>
      <c r="AP3" s="87" t="s">
        <v>1</v>
      </c>
      <c r="AQ3" s="87" t="s">
        <v>4</v>
      </c>
      <c r="AR3" s="87" t="s">
        <v>5</v>
      </c>
      <c r="AS3" s="87" t="s">
        <v>6</v>
      </c>
      <c r="AT3" s="87" t="s">
        <v>7</v>
      </c>
      <c r="AU3" s="87" t="s">
        <v>1</v>
      </c>
      <c r="AV3" s="87" t="s">
        <v>4</v>
      </c>
      <c r="AW3" s="87" t="s">
        <v>5</v>
      </c>
      <c r="AX3" s="87" t="s">
        <v>6</v>
      </c>
      <c r="AY3" s="88" t="s">
        <v>7</v>
      </c>
      <c r="AZ3" s="6" t="s">
        <v>600</v>
      </c>
      <c r="BA3" s="7" t="s">
        <v>1</v>
      </c>
      <c r="BB3" s="7" t="s">
        <v>4</v>
      </c>
      <c r="BC3" s="7" t="s">
        <v>504</v>
      </c>
      <c r="BD3" s="7" t="s">
        <v>6</v>
      </c>
      <c r="BE3" s="7" t="s">
        <v>505</v>
      </c>
      <c r="BF3" s="6" t="s">
        <v>600</v>
      </c>
      <c r="BG3" s="7" t="s">
        <v>1</v>
      </c>
      <c r="BH3" s="7" t="s">
        <v>4</v>
      </c>
      <c r="BI3" s="7" t="s">
        <v>504</v>
      </c>
      <c r="BJ3" s="7" t="s">
        <v>6</v>
      </c>
      <c r="BK3" s="7" t="s">
        <v>505</v>
      </c>
      <c r="BL3" s="7" t="s">
        <v>1</v>
      </c>
      <c r="BM3" s="7" t="s">
        <v>4</v>
      </c>
      <c r="BN3" s="7" t="s">
        <v>504</v>
      </c>
      <c r="BO3" s="7" t="s">
        <v>6</v>
      </c>
      <c r="BP3" s="8" t="s">
        <v>505</v>
      </c>
      <c r="BQ3" s="6" t="s">
        <v>600</v>
      </c>
      <c r="BR3" s="7" t="s">
        <v>1</v>
      </c>
      <c r="BS3" s="7" t="s">
        <v>4</v>
      </c>
      <c r="BT3" s="7" t="s">
        <v>504</v>
      </c>
      <c r="BU3" s="7" t="s">
        <v>6</v>
      </c>
      <c r="BV3" s="7" t="s">
        <v>505</v>
      </c>
      <c r="BW3" s="6" t="s">
        <v>600</v>
      </c>
      <c r="BX3" s="7" t="s">
        <v>1</v>
      </c>
      <c r="BY3" s="7" t="s">
        <v>4</v>
      </c>
      <c r="BZ3" s="7" t="s">
        <v>504</v>
      </c>
      <c r="CA3" s="7" t="s">
        <v>6</v>
      </c>
      <c r="CB3" s="7" t="s">
        <v>505</v>
      </c>
      <c r="CC3" s="7" t="s">
        <v>1</v>
      </c>
      <c r="CD3" s="7" t="s">
        <v>4</v>
      </c>
      <c r="CE3" s="7" t="s">
        <v>504</v>
      </c>
      <c r="CF3" s="7" t="s">
        <v>6</v>
      </c>
      <c r="CG3" s="7" t="s">
        <v>505</v>
      </c>
    </row>
    <row r="4" spans="1:85" s="15" customFormat="1" x14ac:dyDescent="0.2">
      <c r="A4" s="15" t="s">
        <v>229</v>
      </c>
      <c r="G4" s="15" t="s">
        <v>229</v>
      </c>
      <c r="H4" s="48"/>
      <c r="I4" s="49"/>
      <c r="J4" s="49"/>
      <c r="K4" s="49"/>
      <c r="L4" s="50"/>
      <c r="R4" s="98" t="s">
        <v>814</v>
      </c>
      <c r="S4" s="3"/>
      <c r="T4" s="3"/>
      <c r="U4" s="3"/>
      <c r="V4" s="3"/>
      <c r="W4" s="3"/>
      <c r="X4" s="98" t="s">
        <v>814</v>
      </c>
      <c r="Y4" s="99"/>
      <c r="Z4" s="2"/>
      <c r="AA4" s="2"/>
      <c r="AB4" s="2"/>
      <c r="AC4" s="95"/>
      <c r="AD4" s="3"/>
      <c r="AE4" s="3"/>
      <c r="AF4" s="3"/>
      <c r="AG4" s="3"/>
      <c r="AH4" s="3"/>
      <c r="AI4" s="60" t="s">
        <v>814</v>
      </c>
      <c r="AJ4" s="63"/>
      <c r="AK4" s="63"/>
      <c r="AL4" s="63"/>
      <c r="AM4" s="63"/>
      <c r="AN4" s="63"/>
      <c r="AO4" s="60" t="s">
        <v>814</v>
      </c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15" t="s">
        <v>229</v>
      </c>
      <c r="BA4" s="4"/>
      <c r="BB4" s="4"/>
      <c r="BC4" s="4"/>
      <c r="BD4" s="4"/>
      <c r="BE4" s="4"/>
      <c r="BF4" s="15" t="s">
        <v>229</v>
      </c>
      <c r="BG4" s="25"/>
      <c r="BH4" s="9"/>
      <c r="BI4" s="9"/>
      <c r="BJ4" s="9"/>
      <c r="BK4" s="5"/>
      <c r="BL4" s="4"/>
      <c r="BM4" s="4"/>
      <c r="BN4" s="4"/>
      <c r="BO4" s="4"/>
      <c r="BP4" s="4"/>
      <c r="BQ4" s="15" t="s">
        <v>229</v>
      </c>
      <c r="BW4" s="15" t="s">
        <v>229</v>
      </c>
      <c r="BX4" s="48"/>
      <c r="BY4" s="49"/>
      <c r="BZ4" s="49"/>
      <c r="CA4" s="49"/>
      <c r="CB4" s="50"/>
    </row>
    <row r="5" spans="1:85" x14ac:dyDescent="0.2">
      <c r="A5" s="4" t="s">
        <v>1</v>
      </c>
      <c r="B5" s="73">
        <f>S5+AJ5+BA5+BR5</f>
        <v>21990</v>
      </c>
      <c r="C5" s="73">
        <f t="shared" ref="C5:F5" si="0">T5+AK5+BB5+BS5</f>
        <v>11874</v>
      </c>
      <c r="D5" s="73">
        <f t="shared" si="0"/>
        <v>5978</v>
      </c>
      <c r="E5" s="73">
        <f t="shared" si="0"/>
        <v>2461</v>
      </c>
      <c r="F5" s="73">
        <f t="shared" si="0"/>
        <v>1678</v>
      </c>
      <c r="G5" s="4" t="s">
        <v>1</v>
      </c>
      <c r="H5" s="73">
        <f>Y5+AP5+BG5+BX5</f>
        <v>11691</v>
      </c>
      <c r="I5" s="73">
        <f t="shared" ref="I5:I11" si="1">Z5+AQ5+BH5+BY5</f>
        <v>6099</v>
      </c>
      <c r="J5" s="73">
        <f t="shared" ref="J5:J11" si="2">AA5+AR5+BI5+BZ5</f>
        <v>3233</v>
      </c>
      <c r="K5" s="73">
        <f t="shared" ref="K5:K11" si="3">AB5+AS5+BJ5+CA5</f>
        <v>1425</v>
      </c>
      <c r="L5" s="73">
        <f t="shared" ref="L5:L11" si="4">AC5+AT5+BK5+CB5</f>
        <v>932</v>
      </c>
      <c r="M5" s="73">
        <f>AD5+AU5+BL5+CC5</f>
        <v>10300</v>
      </c>
      <c r="N5" s="73">
        <f t="shared" ref="N5:N11" si="5">AE5+AV5+BM5+CD5</f>
        <v>5775</v>
      </c>
      <c r="O5" s="73">
        <f t="shared" ref="O5:O11" si="6">AF5+AW5+BN5+CE5</f>
        <v>2744</v>
      </c>
      <c r="P5" s="73">
        <f t="shared" ref="P5:P11" si="7">AG5+AX5+BO5+CF5</f>
        <v>1035</v>
      </c>
      <c r="Q5" s="73">
        <f t="shared" ref="Q5:Q11" si="8">AH5+AY5+BP5+CG5</f>
        <v>745</v>
      </c>
      <c r="R5" s="3" t="s">
        <v>1</v>
      </c>
      <c r="S5" s="3">
        <v>822</v>
      </c>
      <c r="T5" s="3">
        <v>450</v>
      </c>
      <c r="U5" s="3">
        <v>253</v>
      </c>
      <c r="V5" s="3">
        <v>102</v>
      </c>
      <c r="W5" s="3">
        <v>18</v>
      </c>
      <c r="X5" s="3" t="s">
        <v>1</v>
      </c>
      <c r="Y5" s="100">
        <v>516</v>
      </c>
      <c r="Z5" s="101">
        <v>273</v>
      </c>
      <c r="AA5" s="101">
        <v>169</v>
      </c>
      <c r="AB5" s="101">
        <v>62</v>
      </c>
      <c r="AC5" s="102">
        <v>12</v>
      </c>
      <c r="AD5" s="3">
        <v>307</v>
      </c>
      <c r="AE5" s="3">
        <v>176</v>
      </c>
      <c r="AF5" s="3">
        <v>84</v>
      </c>
      <c r="AG5" s="3">
        <v>40</v>
      </c>
      <c r="AH5" s="3">
        <v>6</v>
      </c>
      <c r="AI5" s="56" t="s">
        <v>1</v>
      </c>
      <c r="AJ5" s="63">
        <v>3585</v>
      </c>
      <c r="AK5" s="63">
        <v>2737</v>
      </c>
      <c r="AL5" s="63">
        <v>653</v>
      </c>
      <c r="AM5" s="63">
        <v>138</v>
      </c>
      <c r="AN5" s="63">
        <v>57</v>
      </c>
      <c r="AO5" s="56" t="s">
        <v>1</v>
      </c>
      <c r="AP5" s="63">
        <v>2181</v>
      </c>
      <c r="AQ5" s="63">
        <v>1658</v>
      </c>
      <c r="AR5" s="63">
        <v>408</v>
      </c>
      <c r="AS5" s="63">
        <v>83</v>
      </c>
      <c r="AT5" s="63">
        <v>31</v>
      </c>
      <c r="AU5" s="63">
        <v>1404</v>
      </c>
      <c r="AV5" s="63">
        <v>1079</v>
      </c>
      <c r="AW5" s="63">
        <v>244</v>
      </c>
      <c r="AX5" s="63">
        <v>55</v>
      </c>
      <c r="AY5" s="63">
        <v>26</v>
      </c>
      <c r="AZ5" s="4" t="s">
        <v>1</v>
      </c>
      <c r="BA5" s="10">
        <v>13416</v>
      </c>
      <c r="BB5" s="10">
        <v>6356</v>
      </c>
      <c r="BC5" s="10">
        <v>3964</v>
      </c>
      <c r="BD5" s="10">
        <v>2077</v>
      </c>
      <c r="BE5" s="10">
        <v>1019</v>
      </c>
      <c r="BF5" s="4" t="s">
        <v>1</v>
      </c>
      <c r="BG5" s="26">
        <v>6738</v>
      </c>
      <c r="BH5" s="27">
        <v>2965</v>
      </c>
      <c r="BI5" s="27">
        <v>1975</v>
      </c>
      <c r="BJ5" s="27">
        <v>1204</v>
      </c>
      <c r="BK5" s="28">
        <v>594</v>
      </c>
      <c r="BL5" s="10">
        <v>6678</v>
      </c>
      <c r="BM5" s="10">
        <v>3392</v>
      </c>
      <c r="BN5" s="10">
        <v>1989</v>
      </c>
      <c r="BO5" s="10">
        <v>873</v>
      </c>
      <c r="BP5" s="10">
        <v>424</v>
      </c>
      <c r="BQ5" s="4" t="s">
        <v>1</v>
      </c>
      <c r="BR5" s="73">
        <f>SUM(BR6:BR11)</f>
        <v>4167</v>
      </c>
      <c r="BS5" s="10">
        <v>2331</v>
      </c>
      <c r="BT5" s="10">
        <v>1108</v>
      </c>
      <c r="BU5" s="10">
        <v>144</v>
      </c>
      <c r="BV5" s="10">
        <v>584</v>
      </c>
      <c r="BW5" s="4" t="s">
        <v>1</v>
      </c>
      <c r="BX5" s="26">
        <v>2256</v>
      </c>
      <c r="BY5" s="27">
        <v>1203</v>
      </c>
      <c r="BZ5" s="27">
        <v>681</v>
      </c>
      <c r="CA5" s="27">
        <v>76</v>
      </c>
      <c r="CB5" s="28">
        <v>295</v>
      </c>
      <c r="CC5" s="10">
        <v>1911</v>
      </c>
      <c r="CD5" s="10">
        <v>1128</v>
      </c>
      <c r="CE5" s="10">
        <v>427</v>
      </c>
      <c r="CF5" s="10">
        <v>67</v>
      </c>
      <c r="CG5" s="10">
        <v>289</v>
      </c>
    </row>
    <row r="6" spans="1:85" x14ac:dyDescent="0.2">
      <c r="A6" s="4" t="s">
        <v>230</v>
      </c>
      <c r="B6" s="73">
        <f t="shared" ref="B6:B11" si="9">S6+AJ6+BA6+BR6</f>
        <v>3137</v>
      </c>
      <c r="C6" s="73">
        <f t="shared" ref="C6:C11" si="10">T6+AK6+BB6+BS6</f>
        <v>2274</v>
      </c>
      <c r="D6" s="73">
        <f t="shared" ref="D6:D11" si="11">U6+AL6+BC6+BT6</f>
        <v>555</v>
      </c>
      <c r="E6" s="73">
        <f t="shared" ref="E6:E11" si="12">V6+AM6+BD6+BU6</f>
        <v>232</v>
      </c>
      <c r="F6" s="73">
        <f t="shared" ref="F6:F11" si="13">W6+AN6+BE6+BV6</f>
        <v>77</v>
      </c>
      <c r="G6" s="4" t="s">
        <v>230</v>
      </c>
      <c r="H6" s="73">
        <f t="shared" ref="H6:H11" si="14">Y6+AP6+BG6+BX6</f>
        <v>1488</v>
      </c>
      <c r="I6" s="73">
        <f t="shared" si="1"/>
        <v>1044</v>
      </c>
      <c r="J6" s="73">
        <f t="shared" si="2"/>
        <v>254</v>
      </c>
      <c r="K6" s="73">
        <f t="shared" si="3"/>
        <v>175</v>
      </c>
      <c r="L6" s="73">
        <f t="shared" si="4"/>
        <v>17</v>
      </c>
      <c r="M6" s="73">
        <f t="shared" ref="M6:M11" si="15">AD6+AU6+BL6+CC6</f>
        <v>1649</v>
      </c>
      <c r="N6" s="73">
        <f t="shared" si="5"/>
        <v>1230</v>
      </c>
      <c r="O6" s="73">
        <f t="shared" si="6"/>
        <v>303</v>
      </c>
      <c r="P6" s="73">
        <f t="shared" si="7"/>
        <v>56</v>
      </c>
      <c r="Q6" s="73">
        <f t="shared" si="8"/>
        <v>59</v>
      </c>
      <c r="R6" s="3" t="s">
        <v>230</v>
      </c>
      <c r="S6" s="3">
        <v>234</v>
      </c>
      <c r="T6" s="3">
        <v>181</v>
      </c>
      <c r="U6" s="3">
        <v>51</v>
      </c>
      <c r="V6" s="3">
        <v>3</v>
      </c>
      <c r="W6" s="3">
        <v>0</v>
      </c>
      <c r="X6" s="3" t="s">
        <v>230</v>
      </c>
      <c r="Y6" s="100">
        <v>140</v>
      </c>
      <c r="Z6" s="101">
        <v>107</v>
      </c>
      <c r="AA6" s="101">
        <v>34</v>
      </c>
      <c r="AB6" s="101">
        <v>0</v>
      </c>
      <c r="AC6" s="102">
        <v>0</v>
      </c>
      <c r="AD6" s="3">
        <v>94</v>
      </c>
      <c r="AE6" s="3">
        <v>74</v>
      </c>
      <c r="AF6" s="3">
        <v>17</v>
      </c>
      <c r="AG6" s="3">
        <v>3</v>
      </c>
      <c r="AH6" s="3">
        <v>0</v>
      </c>
      <c r="AI6" s="56" t="s">
        <v>230</v>
      </c>
      <c r="AJ6" s="63">
        <v>646</v>
      </c>
      <c r="AK6" s="63">
        <v>579</v>
      </c>
      <c r="AL6" s="63">
        <v>46</v>
      </c>
      <c r="AM6" s="63">
        <v>21</v>
      </c>
      <c r="AN6" s="63">
        <v>0</v>
      </c>
      <c r="AO6" s="56" t="s">
        <v>230</v>
      </c>
      <c r="AP6" s="63">
        <v>288</v>
      </c>
      <c r="AQ6" s="63">
        <v>241</v>
      </c>
      <c r="AR6" s="63">
        <v>34</v>
      </c>
      <c r="AS6" s="63">
        <v>14</v>
      </c>
      <c r="AT6" s="63">
        <v>0</v>
      </c>
      <c r="AU6" s="63">
        <v>358</v>
      </c>
      <c r="AV6" s="63">
        <v>338</v>
      </c>
      <c r="AW6" s="63">
        <v>13</v>
      </c>
      <c r="AX6" s="63">
        <v>7</v>
      </c>
      <c r="AY6" s="63">
        <v>0</v>
      </c>
      <c r="AZ6" s="4" t="s">
        <v>230</v>
      </c>
      <c r="BA6" s="10">
        <v>1547</v>
      </c>
      <c r="BB6" s="10">
        <v>1056</v>
      </c>
      <c r="BC6" s="10">
        <v>268</v>
      </c>
      <c r="BD6" s="10">
        <v>181</v>
      </c>
      <c r="BE6" s="10">
        <v>42</v>
      </c>
      <c r="BF6" s="4" t="s">
        <v>230</v>
      </c>
      <c r="BG6" s="26">
        <v>676</v>
      </c>
      <c r="BH6" s="27">
        <v>427</v>
      </c>
      <c r="BI6" s="27">
        <v>99</v>
      </c>
      <c r="BJ6" s="27">
        <v>150</v>
      </c>
      <c r="BK6" s="28">
        <v>0</v>
      </c>
      <c r="BL6" s="10">
        <v>871</v>
      </c>
      <c r="BM6" s="10">
        <v>629</v>
      </c>
      <c r="BN6" s="10">
        <v>169</v>
      </c>
      <c r="BO6" s="10">
        <v>30</v>
      </c>
      <c r="BP6" s="10">
        <v>42</v>
      </c>
      <c r="BQ6" s="4" t="s">
        <v>230</v>
      </c>
      <c r="BR6" s="10">
        <v>710</v>
      </c>
      <c r="BS6" s="10">
        <v>458</v>
      </c>
      <c r="BT6" s="10">
        <v>190</v>
      </c>
      <c r="BU6" s="10">
        <v>27</v>
      </c>
      <c r="BV6" s="10">
        <v>35</v>
      </c>
      <c r="BW6" s="4" t="s">
        <v>230</v>
      </c>
      <c r="BX6" s="26">
        <v>384</v>
      </c>
      <c r="BY6" s="27">
        <v>269</v>
      </c>
      <c r="BZ6" s="27">
        <v>87</v>
      </c>
      <c r="CA6" s="27">
        <v>11</v>
      </c>
      <c r="CB6" s="28">
        <v>17</v>
      </c>
      <c r="CC6" s="10">
        <v>326</v>
      </c>
      <c r="CD6" s="10">
        <v>189</v>
      </c>
      <c r="CE6" s="10">
        <v>104</v>
      </c>
      <c r="CF6" s="10">
        <v>16</v>
      </c>
      <c r="CG6" s="10">
        <v>17</v>
      </c>
    </row>
    <row r="7" spans="1:85" x14ac:dyDescent="0.2">
      <c r="A7" s="4" t="s">
        <v>231</v>
      </c>
      <c r="B7" s="73">
        <f t="shared" si="9"/>
        <v>2792</v>
      </c>
      <c r="C7" s="73">
        <f t="shared" si="10"/>
        <v>2016</v>
      </c>
      <c r="D7" s="73">
        <f t="shared" si="11"/>
        <v>438</v>
      </c>
      <c r="E7" s="73">
        <f t="shared" si="12"/>
        <v>199</v>
      </c>
      <c r="F7" s="73">
        <f t="shared" si="13"/>
        <v>138</v>
      </c>
      <c r="G7" s="4" t="s">
        <v>231</v>
      </c>
      <c r="H7" s="73">
        <f t="shared" si="14"/>
        <v>1418</v>
      </c>
      <c r="I7" s="73">
        <f t="shared" si="1"/>
        <v>1022</v>
      </c>
      <c r="J7" s="73">
        <f t="shared" si="2"/>
        <v>214</v>
      </c>
      <c r="K7" s="73">
        <f t="shared" si="3"/>
        <v>116</v>
      </c>
      <c r="L7" s="73">
        <f t="shared" si="4"/>
        <v>65</v>
      </c>
      <c r="M7" s="73">
        <f t="shared" si="15"/>
        <v>1375</v>
      </c>
      <c r="N7" s="73">
        <f t="shared" si="5"/>
        <v>995</v>
      </c>
      <c r="O7" s="73">
        <f t="shared" si="6"/>
        <v>223</v>
      </c>
      <c r="P7" s="73">
        <f t="shared" si="7"/>
        <v>84</v>
      </c>
      <c r="Q7" s="73">
        <f t="shared" si="8"/>
        <v>71</v>
      </c>
      <c r="R7" s="3" t="s">
        <v>231</v>
      </c>
      <c r="S7" s="3">
        <v>138</v>
      </c>
      <c r="T7" s="3">
        <v>97</v>
      </c>
      <c r="U7" s="3">
        <v>25</v>
      </c>
      <c r="V7" s="3">
        <v>6</v>
      </c>
      <c r="W7" s="3">
        <v>9</v>
      </c>
      <c r="X7" s="3" t="s">
        <v>231</v>
      </c>
      <c r="Y7" s="100">
        <v>90</v>
      </c>
      <c r="Z7" s="101">
        <v>56</v>
      </c>
      <c r="AA7" s="101">
        <v>25</v>
      </c>
      <c r="AB7" s="101">
        <v>3</v>
      </c>
      <c r="AC7" s="102">
        <v>6</v>
      </c>
      <c r="AD7" s="3">
        <v>48</v>
      </c>
      <c r="AE7" s="3">
        <v>42</v>
      </c>
      <c r="AF7" s="3">
        <v>0</v>
      </c>
      <c r="AG7" s="3">
        <v>3</v>
      </c>
      <c r="AH7" s="3">
        <v>3</v>
      </c>
      <c r="AI7" s="56" t="s">
        <v>231</v>
      </c>
      <c r="AJ7" s="63">
        <v>875</v>
      </c>
      <c r="AK7" s="63">
        <v>787</v>
      </c>
      <c r="AL7" s="63">
        <v>51</v>
      </c>
      <c r="AM7" s="63">
        <v>34</v>
      </c>
      <c r="AN7" s="63">
        <v>3</v>
      </c>
      <c r="AO7" s="56" t="s">
        <v>231</v>
      </c>
      <c r="AP7" s="63">
        <v>521</v>
      </c>
      <c r="AQ7" s="63">
        <v>475</v>
      </c>
      <c r="AR7" s="63">
        <v>25</v>
      </c>
      <c r="AS7" s="63">
        <v>21</v>
      </c>
      <c r="AT7" s="63">
        <v>0</v>
      </c>
      <c r="AU7" s="63">
        <v>354</v>
      </c>
      <c r="AV7" s="63">
        <v>312</v>
      </c>
      <c r="AW7" s="63">
        <v>25</v>
      </c>
      <c r="AX7" s="63">
        <v>14</v>
      </c>
      <c r="AY7" s="63">
        <v>3</v>
      </c>
      <c r="AZ7" s="4" t="s">
        <v>231</v>
      </c>
      <c r="BA7" s="10">
        <v>1309</v>
      </c>
      <c r="BB7" s="10">
        <v>764</v>
      </c>
      <c r="BC7" s="10">
        <v>310</v>
      </c>
      <c r="BD7" s="10">
        <v>150</v>
      </c>
      <c r="BE7" s="10">
        <v>85</v>
      </c>
      <c r="BF7" s="4" t="s">
        <v>231</v>
      </c>
      <c r="BG7" s="26">
        <v>656</v>
      </c>
      <c r="BH7" s="27">
        <v>382</v>
      </c>
      <c r="BI7" s="27">
        <v>141</v>
      </c>
      <c r="BJ7" s="27">
        <v>90</v>
      </c>
      <c r="BK7" s="28">
        <v>42</v>
      </c>
      <c r="BL7" s="10">
        <v>654</v>
      </c>
      <c r="BM7" s="10">
        <v>382</v>
      </c>
      <c r="BN7" s="10">
        <v>169</v>
      </c>
      <c r="BO7" s="10">
        <v>60</v>
      </c>
      <c r="BP7" s="10">
        <v>42</v>
      </c>
      <c r="BQ7" s="4" t="s">
        <v>231</v>
      </c>
      <c r="BR7" s="10">
        <v>470</v>
      </c>
      <c r="BS7" s="10">
        <v>368</v>
      </c>
      <c r="BT7" s="10">
        <v>52</v>
      </c>
      <c r="BU7" s="10">
        <v>9</v>
      </c>
      <c r="BV7" s="10">
        <v>41</v>
      </c>
      <c r="BW7" s="4" t="s">
        <v>231</v>
      </c>
      <c r="BX7" s="26">
        <v>151</v>
      </c>
      <c r="BY7" s="27">
        <v>109</v>
      </c>
      <c r="BZ7" s="27">
        <v>23</v>
      </c>
      <c r="CA7" s="27">
        <v>2</v>
      </c>
      <c r="CB7" s="28">
        <v>17</v>
      </c>
      <c r="CC7" s="10">
        <v>319</v>
      </c>
      <c r="CD7" s="10">
        <v>259</v>
      </c>
      <c r="CE7" s="10">
        <v>29</v>
      </c>
      <c r="CF7" s="10">
        <v>7</v>
      </c>
      <c r="CG7" s="10">
        <v>23</v>
      </c>
    </row>
    <row r="8" spans="1:85" x14ac:dyDescent="0.2">
      <c r="A8" s="4" t="s">
        <v>232</v>
      </c>
      <c r="B8" s="73">
        <f t="shared" si="9"/>
        <v>3622</v>
      </c>
      <c r="C8" s="73">
        <f t="shared" si="10"/>
        <v>2163</v>
      </c>
      <c r="D8" s="73">
        <f t="shared" si="11"/>
        <v>1044</v>
      </c>
      <c r="E8" s="73">
        <f t="shared" si="12"/>
        <v>97</v>
      </c>
      <c r="F8" s="73">
        <f t="shared" si="13"/>
        <v>319</v>
      </c>
      <c r="G8" s="4" t="s">
        <v>232</v>
      </c>
      <c r="H8" s="73">
        <f t="shared" si="14"/>
        <v>1751</v>
      </c>
      <c r="I8" s="73">
        <f t="shared" si="1"/>
        <v>1055</v>
      </c>
      <c r="J8" s="73">
        <f t="shared" si="2"/>
        <v>485</v>
      </c>
      <c r="K8" s="73">
        <f t="shared" si="3"/>
        <v>64</v>
      </c>
      <c r="L8" s="73">
        <f t="shared" si="4"/>
        <v>148</v>
      </c>
      <c r="M8" s="73">
        <f t="shared" si="15"/>
        <v>1872</v>
      </c>
      <c r="N8" s="73">
        <f t="shared" si="5"/>
        <v>1109</v>
      </c>
      <c r="O8" s="73">
        <f t="shared" si="6"/>
        <v>558</v>
      </c>
      <c r="P8" s="73">
        <f t="shared" si="7"/>
        <v>33</v>
      </c>
      <c r="Q8" s="73">
        <f t="shared" si="8"/>
        <v>170</v>
      </c>
      <c r="R8" s="3" t="s">
        <v>232</v>
      </c>
      <c r="S8" s="3">
        <v>186</v>
      </c>
      <c r="T8" s="3">
        <v>65</v>
      </c>
      <c r="U8" s="3">
        <v>84</v>
      </c>
      <c r="V8" s="3">
        <v>34</v>
      </c>
      <c r="W8" s="3">
        <v>3</v>
      </c>
      <c r="X8" s="3" t="s">
        <v>232</v>
      </c>
      <c r="Y8" s="100">
        <v>105</v>
      </c>
      <c r="Z8" s="101">
        <v>42</v>
      </c>
      <c r="AA8" s="101">
        <v>42</v>
      </c>
      <c r="AB8" s="101">
        <v>22</v>
      </c>
      <c r="AC8" s="102">
        <v>0</v>
      </c>
      <c r="AD8" s="3">
        <v>81</v>
      </c>
      <c r="AE8" s="3">
        <v>23</v>
      </c>
      <c r="AF8" s="3">
        <v>42</v>
      </c>
      <c r="AG8" s="3">
        <v>12</v>
      </c>
      <c r="AH8" s="3">
        <v>3</v>
      </c>
      <c r="AI8" s="56" t="s">
        <v>232</v>
      </c>
      <c r="AJ8" s="63">
        <v>942</v>
      </c>
      <c r="AK8" s="63">
        <v>735</v>
      </c>
      <c r="AL8" s="63">
        <v>160</v>
      </c>
      <c r="AM8" s="63">
        <v>28</v>
      </c>
      <c r="AN8" s="63">
        <v>20</v>
      </c>
      <c r="AO8" s="56" t="s">
        <v>232</v>
      </c>
      <c r="AP8" s="63">
        <v>543</v>
      </c>
      <c r="AQ8" s="63">
        <v>423</v>
      </c>
      <c r="AR8" s="63">
        <v>101</v>
      </c>
      <c r="AS8" s="63">
        <v>10</v>
      </c>
      <c r="AT8" s="63">
        <v>9</v>
      </c>
      <c r="AU8" s="63">
        <v>400</v>
      </c>
      <c r="AV8" s="63">
        <v>312</v>
      </c>
      <c r="AW8" s="63">
        <v>59</v>
      </c>
      <c r="AX8" s="63">
        <v>17</v>
      </c>
      <c r="AY8" s="63">
        <v>11</v>
      </c>
      <c r="AZ8" s="4" t="s">
        <v>232</v>
      </c>
      <c r="BA8" s="10">
        <v>1722</v>
      </c>
      <c r="BB8" s="10">
        <v>943</v>
      </c>
      <c r="BC8" s="10">
        <v>494</v>
      </c>
      <c r="BD8" s="10">
        <v>30</v>
      </c>
      <c r="BE8" s="10">
        <v>255</v>
      </c>
      <c r="BF8" s="4" t="s">
        <v>232</v>
      </c>
      <c r="BG8" s="26">
        <v>709</v>
      </c>
      <c r="BH8" s="27">
        <v>382</v>
      </c>
      <c r="BI8" s="27">
        <v>169</v>
      </c>
      <c r="BJ8" s="27">
        <v>30</v>
      </c>
      <c r="BK8" s="28">
        <v>127</v>
      </c>
      <c r="BL8" s="10">
        <v>1013</v>
      </c>
      <c r="BM8" s="10">
        <v>562</v>
      </c>
      <c r="BN8" s="10">
        <v>324</v>
      </c>
      <c r="BO8" s="10">
        <v>0</v>
      </c>
      <c r="BP8" s="10">
        <v>127</v>
      </c>
      <c r="BQ8" s="4" t="s">
        <v>232</v>
      </c>
      <c r="BR8" s="10">
        <v>772</v>
      </c>
      <c r="BS8" s="10">
        <v>420</v>
      </c>
      <c r="BT8" s="10">
        <v>306</v>
      </c>
      <c r="BU8" s="10">
        <v>5</v>
      </c>
      <c r="BV8" s="10">
        <v>41</v>
      </c>
      <c r="BW8" s="4" t="s">
        <v>232</v>
      </c>
      <c r="BX8" s="26">
        <v>394</v>
      </c>
      <c r="BY8" s="27">
        <v>208</v>
      </c>
      <c r="BZ8" s="27">
        <v>173</v>
      </c>
      <c r="CA8" s="27">
        <v>2</v>
      </c>
      <c r="CB8" s="28">
        <v>12</v>
      </c>
      <c r="CC8" s="10">
        <v>378</v>
      </c>
      <c r="CD8" s="10">
        <v>212</v>
      </c>
      <c r="CE8" s="10">
        <v>133</v>
      </c>
      <c r="CF8" s="10">
        <v>4</v>
      </c>
      <c r="CG8" s="10">
        <v>29</v>
      </c>
    </row>
    <row r="9" spans="1:85" x14ac:dyDescent="0.2">
      <c r="A9" s="4" t="s">
        <v>233</v>
      </c>
      <c r="B9" s="73">
        <f t="shared" si="9"/>
        <v>3461</v>
      </c>
      <c r="C9" s="73">
        <f t="shared" si="10"/>
        <v>1574</v>
      </c>
      <c r="D9" s="73">
        <f t="shared" si="11"/>
        <v>1226</v>
      </c>
      <c r="E9" s="73">
        <f t="shared" si="12"/>
        <v>314</v>
      </c>
      <c r="F9" s="73">
        <f t="shared" si="13"/>
        <v>346</v>
      </c>
      <c r="G9" s="4" t="s">
        <v>233</v>
      </c>
      <c r="H9" s="73">
        <f t="shared" si="14"/>
        <v>1963</v>
      </c>
      <c r="I9" s="73">
        <f t="shared" si="1"/>
        <v>990</v>
      </c>
      <c r="J9" s="73">
        <f t="shared" si="2"/>
        <v>644</v>
      </c>
      <c r="K9" s="73">
        <f t="shared" si="3"/>
        <v>172</v>
      </c>
      <c r="L9" s="73">
        <f t="shared" si="4"/>
        <v>158</v>
      </c>
      <c r="M9" s="73">
        <f t="shared" si="15"/>
        <v>1498</v>
      </c>
      <c r="N9" s="73">
        <f t="shared" si="5"/>
        <v>583</v>
      </c>
      <c r="O9" s="73">
        <f t="shared" si="6"/>
        <v>585</v>
      </c>
      <c r="P9" s="73">
        <f t="shared" si="7"/>
        <v>140</v>
      </c>
      <c r="Q9" s="73">
        <f t="shared" si="8"/>
        <v>189</v>
      </c>
      <c r="R9" s="3" t="s">
        <v>233</v>
      </c>
      <c r="S9" s="3">
        <v>48</v>
      </c>
      <c r="T9" s="3">
        <v>32</v>
      </c>
      <c r="U9" s="3">
        <v>0</v>
      </c>
      <c r="V9" s="3">
        <v>9</v>
      </c>
      <c r="W9" s="3">
        <v>6</v>
      </c>
      <c r="X9" s="3" t="s">
        <v>233</v>
      </c>
      <c r="Y9" s="100">
        <v>32</v>
      </c>
      <c r="Z9" s="101">
        <v>23</v>
      </c>
      <c r="AA9" s="101">
        <v>0</v>
      </c>
      <c r="AB9" s="101">
        <v>3</v>
      </c>
      <c r="AC9" s="102">
        <v>6</v>
      </c>
      <c r="AD9" s="3">
        <v>15</v>
      </c>
      <c r="AE9" s="3">
        <v>9</v>
      </c>
      <c r="AF9" s="3">
        <v>0</v>
      </c>
      <c r="AG9" s="3">
        <v>6</v>
      </c>
      <c r="AH9" s="3">
        <v>0</v>
      </c>
      <c r="AI9" s="56" t="s">
        <v>233</v>
      </c>
      <c r="AJ9" s="63">
        <v>638</v>
      </c>
      <c r="AK9" s="63">
        <v>338</v>
      </c>
      <c r="AL9" s="63">
        <v>265</v>
      </c>
      <c r="AM9" s="63">
        <v>21</v>
      </c>
      <c r="AN9" s="63">
        <v>14</v>
      </c>
      <c r="AO9" s="56" t="s">
        <v>233</v>
      </c>
      <c r="AP9" s="63">
        <v>445</v>
      </c>
      <c r="AQ9" s="63">
        <v>273</v>
      </c>
      <c r="AR9" s="63">
        <v>152</v>
      </c>
      <c r="AS9" s="63">
        <v>17</v>
      </c>
      <c r="AT9" s="63">
        <v>3</v>
      </c>
      <c r="AU9" s="63">
        <v>194</v>
      </c>
      <c r="AV9" s="63">
        <v>65</v>
      </c>
      <c r="AW9" s="63">
        <v>114</v>
      </c>
      <c r="AX9" s="63">
        <v>3</v>
      </c>
      <c r="AY9" s="63">
        <v>11</v>
      </c>
      <c r="AZ9" s="4" t="s">
        <v>233</v>
      </c>
      <c r="BA9" s="10">
        <v>1991</v>
      </c>
      <c r="BB9" s="10">
        <v>831</v>
      </c>
      <c r="BC9" s="10">
        <v>719</v>
      </c>
      <c r="BD9" s="10">
        <v>271</v>
      </c>
      <c r="BE9" s="10">
        <v>170</v>
      </c>
      <c r="BF9" s="4" t="s">
        <v>233</v>
      </c>
      <c r="BG9" s="26">
        <v>1037</v>
      </c>
      <c r="BH9" s="27">
        <v>449</v>
      </c>
      <c r="BI9" s="27">
        <v>353</v>
      </c>
      <c r="BJ9" s="27">
        <v>150</v>
      </c>
      <c r="BK9" s="28">
        <v>85</v>
      </c>
      <c r="BL9" s="10">
        <v>954</v>
      </c>
      <c r="BM9" s="10">
        <v>382</v>
      </c>
      <c r="BN9" s="10">
        <v>367</v>
      </c>
      <c r="BO9" s="10">
        <v>120</v>
      </c>
      <c r="BP9" s="10">
        <v>85</v>
      </c>
      <c r="BQ9" s="4" t="s">
        <v>233</v>
      </c>
      <c r="BR9" s="10">
        <v>784</v>
      </c>
      <c r="BS9" s="10">
        <v>373</v>
      </c>
      <c r="BT9" s="10">
        <v>242</v>
      </c>
      <c r="BU9" s="10">
        <v>13</v>
      </c>
      <c r="BV9" s="10">
        <v>156</v>
      </c>
      <c r="BW9" s="4" t="s">
        <v>233</v>
      </c>
      <c r="BX9" s="26">
        <v>449</v>
      </c>
      <c r="BY9" s="27">
        <v>245</v>
      </c>
      <c r="BZ9" s="27">
        <v>139</v>
      </c>
      <c r="CA9" s="27">
        <v>2</v>
      </c>
      <c r="CB9" s="28">
        <v>64</v>
      </c>
      <c r="CC9" s="10">
        <v>335</v>
      </c>
      <c r="CD9" s="10">
        <v>127</v>
      </c>
      <c r="CE9" s="10">
        <v>104</v>
      </c>
      <c r="CF9" s="10">
        <v>11</v>
      </c>
      <c r="CG9" s="10">
        <v>93</v>
      </c>
    </row>
    <row r="10" spans="1:85" x14ac:dyDescent="0.2">
      <c r="A10" s="4" t="s">
        <v>234</v>
      </c>
      <c r="B10" s="73">
        <f t="shared" si="9"/>
        <v>4733</v>
      </c>
      <c r="C10" s="73">
        <f t="shared" si="10"/>
        <v>2304</v>
      </c>
      <c r="D10" s="73">
        <f t="shared" si="11"/>
        <v>1327</v>
      </c>
      <c r="E10" s="73">
        <f t="shared" si="12"/>
        <v>579</v>
      </c>
      <c r="F10" s="73">
        <f t="shared" si="13"/>
        <v>525</v>
      </c>
      <c r="G10" s="4" t="s">
        <v>234</v>
      </c>
      <c r="H10" s="73">
        <f t="shared" si="14"/>
        <v>2416</v>
      </c>
      <c r="I10" s="73">
        <f t="shared" si="1"/>
        <v>1190</v>
      </c>
      <c r="J10" s="73">
        <f t="shared" si="2"/>
        <v>696</v>
      </c>
      <c r="K10" s="73">
        <f t="shared" si="3"/>
        <v>188</v>
      </c>
      <c r="L10" s="73">
        <f t="shared" si="4"/>
        <v>341</v>
      </c>
      <c r="M10" s="73">
        <f t="shared" si="15"/>
        <v>2319</v>
      </c>
      <c r="N10" s="73">
        <f t="shared" si="5"/>
        <v>1113</v>
      </c>
      <c r="O10" s="73">
        <f t="shared" si="6"/>
        <v>630</v>
      </c>
      <c r="P10" s="73">
        <f t="shared" si="7"/>
        <v>390</v>
      </c>
      <c r="Q10" s="73">
        <f t="shared" si="8"/>
        <v>183</v>
      </c>
      <c r="R10" s="3" t="s">
        <v>234</v>
      </c>
      <c r="S10" s="3">
        <v>74</v>
      </c>
      <c r="T10" s="3">
        <v>28</v>
      </c>
      <c r="U10" s="3">
        <v>34</v>
      </c>
      <c r="V10" s="3">
        <v>12</v>
      </c>
      <c r="W10" s="3">
        <v>0</v>
      </c>
      <c r="X10" s="3" t="s">
        <v>234</v>
      </c>
      <c r="Y10" s="100">
        <v>50</v>
      </c>
      <c r="Z10" s="101">
        <v>19</v>
      </c>
      <c r="AA10" s="101">
        <v>25</v>
      </c>
      <c r="AB10" s="101">
        <v>6</v>
      </c>
      <c r="AC10" s="102">
        <v>0</v>
      </c>
      <c r="AD10" s="3">
        <v>24</v>
      </c>
      <c r="AE10" s="3">
        <v>9</v>
      </c>
      <c r="AF10" s="3">
        <v>8</v>
      </c>
      <c r="AG10" s="3">
        <v>6</v>
      </c>
      <c r="AH10" s="3">
        <v>0</v>
      </c>
      <c r="AI10" s="56" t="s">
        <v>234</v>
      </c>
      <c r="AJ10" s="63">
        <v>257</v>
      </c>
      <c r="AK10" s="63">
        <v>130</v>
      </c>
      <c r="AL10" s="63">
        <v>88</v>
      </c>
      <c r="AM10" s="63">
        <v>28</v>
      </c>
      <c r="AN10" s="63">
        <v>11</v>
      </c>
      <c r="AO10" s="56" t="s">
        <v>234</v>
      </c>
      <c r="AP10" s="63">
        <v>201</v>
      </c>
      <c r="AQ10" s="63">
        <v>117</v>
      </c>
      <c r="AR10" s="63">
        <v>59</v>
      </c>
      <c r="AS10" s="63">
        <v>14</v>
      </c>
      <c r="AT10" s="63">
        <v>11</v>
      </c>
      <c r="AU10" s="63">
        <v>56</v>
      </c>
      <c r="AV10" s="63">
        <v>13</v>
      </c>
      <c r="AW10" s="63">
        <v>29</v>
      </c>
      <c r="AX10" s="63">
        <v>14</v>
      </c>
      <c r="AY10" s="63">
        <v>0</v>
      </c>
      <c r="AZ10" s="4" t="s">
        <v>234</v>
      </c>
      <c r="BA10" s="10">
        <v>3630</v>
      </c>
      <c r="BB10" s="10">
        <v>1707</v>
      </c>
      <c r="BC10" s="10">
        <v>1072</v>
      </c>
      <c r="BD10" s="10">
        <v>512</v>
      </c>
      <c r="BE10" s="10">
        <v>340</v>
      </c>
      <c r="BF10" s="4" t="s">
        <v>234</v>
      </c>
      <c r="BG10" s="26">
        <v>1722</v>
      </c>
      <c r="BH10" s="27">
        <v>809</v>
      </c>
      <c r="BI10" s="27">
        <v>508</v>
      </c>
      <c r="BJ10" s="27">
        <v>150</v>
      </c>
      <c r="BK10" s="28">
        <v>255</v>
      </c>
      <c r="BL10" s="10">
        <v>1909</v>
      </c>
      <c r="BM10" s="10">
        <v>898</v>
      </c>
      <c r="BN10" s="10">
        <v>564</v>
      </c>
      <c r="BO10" s="10">
        <v>361</v>
      </c>
      <c r="BP10" s="10">
        <v>85</v>
      </c>
      <c r="BQ10" s="4" t="s">
        <v>234</v>
      </c>
      <c r="BR10" s="10">
        <v>772</v>
      </c>
      <c r="BS10" s="10">
        <v>439</v>
      </c>
      <c r="BT10" s="10">
        <v>133</v>
      </c>
      <c r="BU10" s="10">
        <v>27</v>
      </c>
      <c r="BV10" s="10">
        <v>174</v>
      </c>
      <c r="BW10" s="4" t="s">
        <v>234</v>
      </c>
      <c r="BX10" s="26">
        <v>443</v>
      </c>
      <c r="BY10" s="27">
        <v>245</v>
      </c>
      <c r="BZ10" s="27">
        <v>104</v>
      </c>
      <c r="CA10" s="27">
        <v>18</v>
      </c>
      <c r="CB10" s="28">
        <v>75</v>
      </c>
      <c r="CC10" s="10">
        <v>330</v>
      </c>
      <c r="CD10" s="10">
        <v>193</v>
      </c>
      <c r="CE10" s="10">
        <v>29</v>
      </c>
      <c r="CF10" s="10">
        <v>9</v>
      </c>
      <c r="CG10" s="10">
        <v>98</v>
      </c>
    </row>
    <row r="11" spans="1:85" x14ac:dyDescent="0.2">
      <c r="A11" s="4" t="s">
        <v>235</v>
      </c>
      <c r="B11" s="73">
        <f t="shared" si="9"/>
        <v>4244</v>
      </c>
      <c r="C11" s="73">
        <f t="shared" si="10"/>
        <v>1545</v>
      </c>
      <c r="D11" s="73">
        <f t="shared" si="11"/>
        <v>1386</v>
      </c>
      <c r="E11" s="73">
        <f t="shared" si="12"/>
        <v>1039</v>
      </c>
      <c r="F11" s="73">
        <f t="shared" si="13"/>
        <v>275</v>
      </c>
      <c r="G11" s="4" t="s">
        <v>235</v>
      </c>
      <c r="H11" s="73">
        <f t="shared" si="14"/>
        <v>2655</v>
      </c>
      <c r="I11" s="73">
        <f t="shared" si="1"/>
        <v>802</v>
      </c>
      <c r="J11" s="73">
        <f t="shared" si="2"/>
        <v>941</v>
      </c>
      <c r="K11" s="73">
        <f t="shared" si="3"/>
        <v>709</v>
      </c>
      <c r="L11" s="73">
        <f t="shared" si="4"/>
        <v>204</v>
      </c>
      <c r="M11" s="73">
        <f t="shared" si="15"/>
        <v>1589</v>
      </c>
      <c r="N11" s="73">
        <f t="shared" si="5"/>
        <v>743</v>
      </c>
      <c r="O11" s="73">
        <f t="shared" si="6"/>
        <v>445</v>
      </c>
      <c r="P11" s="73">
        <f t="shared" si="7"/>
        <v>330</v>
      </c>
      <c r="Q11" s="73">
        <f t="shared" si="8"/>
        <v>71</v>
      </c>
      <c r="R11" s="3" t="s">
        <v>235</v>
      </c>
      <c r="S11" s="3">
        <v>142</v>
      </c>
      <c r="T11" s="3">
        <v>46</v>
      </c>
      <c r="U11" s="3">
        <v>59</v>
      </c>
      <c r="V11" s="3">
        <v>37</v>
      </c>
      <c r="W11" s="3">
        <v>0</v>
      </c>
      <c r="X11" s="3" t="s">
        <v>235</v>
      </c>
      <c r="Y11" s="100">
        <v>98</v>
      </c>
      <c r="Z11" s="101">
        <v>28</v>
      </c>
      <c r="AA11" s="101">
        <v>42</v>
      </c>
      <c r="AB11" s="101">
        <v>28</v>
      </c>
      <c r="AC11" s="102">
        <v>0</v>
      </c>
      <c r="AD11" s="3">
        <v>45</v>
      </c>
      <c r="AE11" s="3">
        <v>19</v>
      </c>
      <c r="AF11" s="3">
        <v>17</v>
      </c>
      <c r="AG11" s="3">
        <v>9</v>
      </c>
      <c r="AH11" s="3">
        <v>0</v>
      </c>
      <c r="AI11" s="56" t="s">
        <v>235</v>
      </c>
      <c r="AJ11" s="63">
        <v>227</v>
      </c>
      <c r="AK11" s="63">
        <v>169</v>
      </c>
      <c r="AL11" s="63">
        <v>42</v>
      </c>
      <c r="AM11" s="63">
        <v>7</v>
      </c>
      <c r="AN11" s="63">
        <v>9</v>
      </c>
      <c r="AO11" s="56" t="s">
        <v>235</v>
      </c>
      <c r="AP11" s="63">
        <v>183</v>
      </c>
      <c r="AQ11" s="63">
        <v>130</v>
      </c>
      <c r="AR11" s="63">
        <v>38</v>
      </c>
      <c r="AS11" s="63">
        <v>7</v>
      </c>
      <c r="AT11" s="63">
        <v>9</v>
      </c>
      <c r="AU11" s="63">
        <v>43</v>
      </c>
      <c r="AV11" s="63">
        <v>39</v>
      </c>
      <c r="AW11" s="63">
        <v>4</v>
      </c>
      <c r="AX11" s="63">
        <v>0</v>
      </c>
      <c r="AY11" s="63">
        <v>0</v>
      </c>
      <c r="AZ11" s="4" t="s">
        <v>235</v>
      </c>
      <c r="BA11" s="10">
        <v>3216</v>
      </c>
      <c r="BB11" s="10">
        <v>1056</v>
      </c>
      <c r="BC11" s="10">
        <v>1100</v>
      </c>
      <c r="BD11" s="10">
        <v>933</v>
      </c>
      <c r="BE11" s="10">
        <v>127</v>
      </c>
      <c r="BF11" s="4" t="s">
        <v>235</v>
      </c>
      <c r="BG11" s="26">
        <v>1939</v>
      </c>
      <c r="BH11" s="27">
        <v>517</v>
      </c>
      <c r="BI11" s="27">
        <v>705</v>
      </c>
      <c r="BJ11" s="27">
        <v>632</v>
      </c>
      <c r="BK11" s="28">
        <v>85</v>
      </c>
      <c r="BL11" s="10">
        <v>1277</v>
      </c>
      <c r="BM11" s="10">
        <v>539</v>
      </c>
      <c r="BN11" s="10">
        <v>395</v>
      </c>
      <c r="BO11" s="10">
        <v>301</v>
      </c>
      <c r="BP11" s="10">
        <v>42</v>
      </c>
      <c r="BQ11" s="4" t="s">
        <v>235</v>
      </c>
      <c r="BR11" s="10">
        <v>659</v>
      </c>
      <c r="BS11" s="10">
        <v>274</v>
      </c>
      <c r="BT11" s="10">
        <v>185</v>
      </c>
      <c r="BU11" s="10">
        <v>62</v>
      </c>
      <c r="BV11" s="10">
        <v>139</v>
      </c>
      <c r="BW11" s="4" t="s">
        <v>235</v>
      </c>
      <c r="BX11" s="26">
        <v>435</v>
      </c>
      <c r="BY11" s="27">
        <v>127</v>
      </c>
      <c r="BZ11" s="27">
        <v>156</v>
      </c>
      <c r="CA11" s="27">
        <v>42</v>
      </c>
      <c r="CB11" s="28">
        <v>110</v>
      </c>
      <c r="CC11" s="10">
        <v>224</v>
      </c>
      <c r="CD11" s="10">
        <v>146</v>
      </c>
      <c r="CE11" s="10">
        <v>29</v>
      </c>
      <c r="CF11" s="10">
        <v>20</v>
      </c>
      <c r="CG11" s="10">
        <v>29</v>
      </c>
    </row>
    <row r="12" spans="1:85" x14ac:dyDescent="0.2">
      <c r="A12" s="4" t="s">
        <v>24</v>
      </c>
      <c r="B12" s="10">
        <v>17086.102282577289</v>
      </c>
      <c r="C12" s="10">
        <v>13807.212205270458</v>
      </c>
      <c r="D12" s="10">
        <v>18882.544861337683</v>
      </c>
      <c r="E12" s="10">
        <v>26709.844559585494</v>
      </c>
      <c r="F12" s="10">
        <v>19407.514450867053</v>
      </c>
      <c r="G12" s="10"/>
      <c r="H12" s="10">
        <v>18027.25420275089</v>
      </c>
      <c r="I12" s="10">
        <v>14661.137440758295</v>
      </c>
      <c r="J12" s="10">
        <v>20151.397515527951</v>
      </c>
      <c r="K12" s="10">
        <v>29867.021276595744</v>
      </c>
      <c r="L12" s="10">
        <v>22287.390029325514</v>
      </c>
      <c r="M12" s="10">
        <v>15847.797062750335</v>
      </c>
      <c r="N12" s="10">
        <v>12986.92515779982</v>
      </c>
      <c r="O12" s="10">
        <v>17461.538461538461</v>
      </c>
      <c r="P12" s="10">
        <v>25243.589743589742</v>
      </c>
      <c r="Q12" s="10">
        <v>16917.989417989418</v>
      </c>
      <c r="R12" s="246" t="s">
        <v>24</v>
      </c>
      <c r="S12" s="246">
        <v>11043.9</v>
      </c>
      <c r="T12" s="246">
        <v>7262.1</v>
      </c>
      <c r="U12" s="246">
        <v>13000</v>
      </c>
      <c r="V12" s="246">
        <v>19166.7</v>
      </c>
      <c r="W12" s="246">
        <v>10000</v>
      </c>
      <c r="X12" s="246" t="s">
        <v>24</v>
      </c>
      <c r="Y12" s="247">
        <v>11303.4</v>
      </c>
      <c r="Z12" s="248">
        <v>7708</v>
      </c>
      <c r="AA12" s="248">
        <v>13000</v>
      </c>
      <c r="AB12" s="248">
        <v>25000</v>
      </c>
      <c r="AC12" s="249">
        <v>12500</v>
      </c>
      <c r="AD12" s="246">
        <v>10704.7</v>
      </c>
      <c r="AE12" s="246">
        <v>6666.7</v>
      </c>
      <c r="AF12" s="246">
        <v>13000</v>
      </c>
      <c r="AG12" s="246">
        <v>16250</v>
      </c>
      <c r="AH12" s="246">
        <v>10000</v>
      </c>
      <c r="AI12" s="258" t="s">
        <v>24</v>
      </c>
      <c r="AJ12" s="258">
        <v>11444.6</v>
      </c>
      <c r="AK12" s="258">
        <v>10022.1</v>
      </c>
      <c r="AL12" s="258">
        <v>16309.5</v>
      </c>
      <c r="AM12" s="258">
        <v>12500</v>
      </c>
      <c r="AN12" s="258">
        <v>17000</v>
      </c>
      <c r="AO12" s="258" t="s">
        <v>24</v>
      </c>
      <c r="AP12" s="258">
        <v>12595.6</v>
      </c>
      <c r="AQ12" s="258">
        <v>11346.2</v>
      </c>
      <c r="AR12" s="258">
        <v>16458.3</v>
      </c>
      <c r="AS12" s="258">
        <v>13333.3</v>
      </c>
      <c r="AT12" s="258">
        <v>23750</v>
      </c>
      <c r="AU12" s="258">
        <v>9866.9</v>
      </c>
      <c r="AV12" s="258">
        <v>8229.2000000000007</v>
      </c>
      <c r="AW12" s="258">
        <v>16111.1</v>
      </c>
      <c r="AX12" s="258">
        <v>12000</v>
      </c>
      <c r="AY12" s="258">
        <v>14375</v>
      </c>
      <c r="AZ12" s="177" t="s">
        <v>24</v>
      </c>
      <c r="BA12" s="177">
        <v>20382.3</v>
      </c>
      <c r="BB12" s="177">
        <v>17500</v>
      </c>
      <c r="BC12" s="177">
        <v>21776.3</v>
      </c>
      <c r="BD12" s="177">
        <v>27941.200000000001</v>
      </c>
      <c r="BE12" s="177">
        <v>18750</v>
      </c>
      <c r="BF12" s="177" t="s">
        <v>24</v>
      </c>
      <c r="BG12" s="178">
        <v>21693.3</v>
      </c>
      <c r="BH12" s="179">
        <v>18250</v>
      </c>
      <c r="BI12" s="179">
        <v>24444.400000000001</v>
      </c>
      <c r="BJ12" s="179">
        <v>76190.399999999994</v>
      </c>
      <c r="BK12" s="180">
        <v>21666.7</v>
      </c>
      <c r="BL12" s="177">
        <v>19199.5</v>
      </c>
      <c r="BM12" s="177">
        <v>16617.599999999999</v>
      </c>
      <c r="BN12" s="177">
        <v>19519.2</v>
      </c>
      <c r="BO12" s="177">
        <v>26250</v>
      </c>
      <c r="BP12" s="177">
        <v>15000</v>
      </c>
      <c r="BQ12" s="4" t="s">
        <v>24</v>
      </c>
      <c r="BR12" s="10">
        <v>15842.3</v>
      </c>
      <c r="BS12" s="10">
        <v>14044.9</v>
      </c>
      <c r="BT12" s="10">
        <v>15119</v>
      </c>
      <c r="BU12" s="10">
        <v>26333.3</v>
      </c>
      <c r="BV12" s="10">
        <v>21166.7</v>
      </c>
      <c r="BW12" s="4" t="s">
        <v>24</v>
      </c>
      <c r="BX12" s="26">
        <v>17216.3</v>
      </c>
      <c r="BY12" s="27">
        <v>15336.5</v>
      </c>
      <c r="BZ12" s="27">
        <v>17083.3</v>
      </c>
      <c r="CA12" s="27">
        <v>114347.7</v>
      </c>
      <c r="CB12" s="28">
        <v>25000</v>
      </c>
      <c r="CC12" s="10">
        <v>14112</v>
      </c>
      <c r="CD12" s="10">
        <v>12722.2</v>
      </c>
      <c r="CE12" s="10">
        <v>13043.5</v>
      </c>
      <c r="CF12" s="10">
        <v>17916.7</v>
      </c>
      <c r="CG12" s="10">
        <v>19062.5</v>
      </c>
    </row>
    <row r="13" spans="1:85" x14ac:dyDescent="0.2">
      <c r="B13" s="10"/>
      <c r="C13" s="10"/>
      <c r="D13" s="10"/>
      <c r="E13" s="10"/>
      <c r="F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246"/>
      <c r="S13" s="246"/>
      <c r="T13" s="246"/>
      <c r="U13" s="246"/>
      <c r="V13" s="246"/>
      <c r="W13" s="246"/>
      <c r="X13" s="246"/>
      <c r="Y13" s="247"/>
      <c r="Z13" s="248"/>
      <c r="AA13" s="248"/>
      <c r="AB13" s="248"/>
      <c r="AC13" s="249"/>
      <c r="AD13" s="246"/>
      <c r="AE13" s="246"/>
      <c r="AF13" s="246"/>
      <c r="AG13" s="246"/>
      <c r="AH13" s="246"/>
      <c r="AI13" s="258"/>
      <c r="AJ13" s="258"/>
      <c r="AK13" s="258"/>
      <c r="AL13" s="258"/>
      <c r="AM13" s="258"/>
      <c r="AN13" s="258"/>
      <c r="AO13" s="258"/>
      <c r="AP13" s="258"/>
      <c r="AQ13" s="258"/>
      <c r="AR13" s="258"/>
      <c r="AS13" s="258"/>
      <c r="AT13" s="258"/>
      <c r="AU13" s="258"/>
      <c r="AV13" s="258"/>
      <c r="AW13" s="258"/>
      <c r="AX13" s="258"/>
      <c r="AY13" s="258"/>
      <c r="AZ13" s="177"/>
      <c r="BA13" s="177"/>
      <c r="BB13" s="177"/>
      <c r="BC13" s="177"/>
      <c r="BD13" s="177"/>
      <c r="BE13" s="177"/>
      <c r="BF13" s="177"/>
      <c r="BG13" s="178"/>
      <c r="BH13" s="179"/>
      <c r="BI13" s="179"/>
      <c r="BJ13" s="179"/>
      <c r="BK13" s="180"/>
      <c r="BL13" s="177"/>
      <c r="BM13" s="177"/>
      <c r="BN13" s="177"/>
      <c r="BO13" s="177"/>
      <c r="BP13" s="177"/>
      <c r="BR13" s="10"/>
      <c r="BS13" s="10"/>
      <c r="BT13" s="10"/>
      <c r="BU13" s="10"/>
      <c r="BV13" s="10"/>
      <c r="BX13" s="26"/>
      <c r="BY13" s="27"/>
      <c r="BZ13" s="27"/>
      <c r="CA13" s="27"/>
      <c r="CB13" s="28"/>
      <c r="CC13" s="10"/>
      <c r="CD13" s="10"/>
      <c r="CE13" s="10"/>
      <c r="CF13" s="10"/>
      <c r="CG13" s="10"/>
    </row>
    <row r="14" spans="1:85" x14ac:dyDescent="0.2">
      <c r="B14" s="10">
        <f>B5/2</f>
        <v>10995</v>
      </c>
      <c r="C14" s="10">
        <f t="shared" ref="C14:Q14" si="16">C5/2</f>
        <v>5937</v>
      </c>
      <c r="D14" s="10">
        <f t="shared" si="16"/>
        <v>2989</v>
      </c>
      <c r="E14" s="10">
        <f t="shared" si="16"/>
        <v>1230.5</v>
      </c>
      <c r="F14" s="10">
        <f t="shared" si="16"/>
        <v>839</v>
      </c>
      <c r="G14" s="10"/>
      <c r="H14" s="10">
        <f t="shared" si="16"/>
        <v>5845.5</v>
      </c>
      <c r="I14" s="10">
        <f t="shared" ref="I14" si="17">I5/2</f>
        <v>3049.5</v>
      </c>
      <c r="J14" s="10">
        <f t="shared" si="16"/>
        <v>1616.5</v>
      </c>
      <c r="K14" s="10">
        <f t="shared" ref="K14:L14" si="18">K5/2</f>
        <v>712.5</v>
      </c>
      <c r="L14" s="10">
        <f t="shared" si="18"/>
        <v>466</v>
      </c>
      <c r="M14" s="10">
        <f t="shared" si="16"/>
        <v>5150</v>
      </c>
      <c r="N14" s="10">
        <f t="shared" ref="N14" si="19">N5/2</f>
        <v>2887.5</v>
      </c>
      <c r="O14" s="10">
        <f t="shared" si="16"/>
        <v>1372</v>
      </c>
      <c r="P14" s="10">
        <f t="shared" ref="P14" si="20">P5/2</f>
        <v>517.5</v>
      </c>
      <c r="Q14" s="10">
        <f t="shared" si="16"/>
        <v>372.5</v>
      </c>
      <c r="R14" s="246"/>
      <c r="S14" s="246"/>
      <c r="T14" s="246"/>
      <c r="U14" s="246"/>
      <c r="V14" s="246"/>
      <c r="W14" s="246"/>
      <c r="X14" s="246"/>
      <c r="Y14" s="247"/>
      <c r="Z14" s="248"/>
      <c r="AA14" s="248"/>
      <c r="AB14" s="248"/>
      <c r="AC14" s="249"/>
      <c r="AD14" s="246"/>
      <c r="AE14" s="246"/>
      <c r="AF14" s="246"/>
      <c r="AG14" s="246"/>
      <c r="AH14" s="246"/>
      <c r="AI14" s="258"/>
      <c r="AJ14" s="258"/>
      <c r="AK14" s="258"/>
      <c r="AL14" s="258"/>
      <c r="AM14" s="258"/>
      <c r="AN14" s="258"/>
      <c r="AO14" s="258"/>
      <c r="AP14" s="258"/>
      <c r="AQ14" s="258"/>
      <c r="AR14" s="258"/>
      <c r="AS14" s="258"/>
      <c r="AT14" s="258"/>
      <c r="AU14" s="258"/>
      <c r="AV14" s="258"/>
      <c r="AW14" s="258"/>
      <c r="AX14" s="258"/>
      <c r="AY14" s="258"/>
      <c r="AZ14" s="177"/>
      <c r="BA14" s="177"/>
      <c r="BB14" s="177"/>
      <c r="BC14" s="177"/>
      <c r="BD14" s="177"/>
      <c r="BE14" s="177"/>
      <c r="BF14" s="177"/>
      <c r="BG14" s="178"/>
      <c r="BH14" s="179"/>
      <c r="BI14" s="179"/>
      <c r="BJ14" s="179"/>
      <c r="BK14" s="180"/>
      <c r="BL14" s="177"/>
      <c r="BM14" s="177"/>
      <c r="BN14" s="177"/>
      <c r="BO14" s="177"/>
      <c r="BP14" s="177"/>
      <c r="BR14" s="10"/>
      <c r="BS14" s="10"/>
      <c r="BT14" s="10"/>
      <c r="BU14" s="10"/>
      <c r="BV14" s="10"/>
      <c r="BX14" s="26"/>
      <c r="BY14" s="27"/>
      <c r="BZ14" s="27"/>
      <c r="CA14" s="27"/>
      <c r="CB14" s="28"/>
      <c r="CC14" s="10"/>
      <c r="CD14" s="10"/>
      <c r="CE14" s="10"/>
      <c r="CF14" s="10"/>
      <c r="CG14" s="10"/>
    </row>
    <row r="15" spans="1:85" x14ac:dyDescent="0.2">
      <c r="B15" s="10">
        <f>SUM(B6:B8)</f>
        <v>9551</v>
      </c>
      <c r="C15" s="10">
        <f>SUM(C6:C7)</f>
        <v>4290</v>
      </c>
      <c r="D15" s="10">
        <f t="shared" ref="D15:Q15" si="21">SUM(D6:D8)</f>
        <v>2037</v>
      </c>
      <c r="E15" s="10">
        <f>SUM(E6:E9)</f>
        <v>842</v>
      </c>
      <c r="F15" s="10">
        <f t="shared" si="21"/>
        <v>534</v>
      </c>
      <c r="G15" s="10"/>
      <c r="H15" s="10">
        <f t="shared" si="21"/>
        <v>4657</v>
      </c>
      <c r="I15" s="10">
        <f>SUM(I6:I7)</f>
        <v>2066</v>
      </c>
      <c r="J15" s="10">
        <f t="shared" si="21"/>
        <v>953</v>
      </c>
      <c r="K15" s="10">
        <f>SUM(K6:K9)</f>
        <v>527</v>
      </c>
      <c r="L15" s="10">
        <f>SUM(L6:L9)</f>
        <v>388</v>
      </c>
      <c r="M15" s="10">
        <f t="shared" si="21"/>
        <v>4896</v>
      </c>
      <c r="N15" s="10">
        <f>SUM(N6:N7)</f>
        <v>2225</v>
      </c>
      <c r="O15" s="10">
        <f t="shared" si="21"/>
        <v>1084</v>
      </c>
      <c r="P15" s="10">
        <f>SUM(P6:P9)</f>
        <v>313</v>
      </c>
      <c r="Q15" s="10">
        <f t="shared" si="21"/>
        <v>300</v>
      </c>
      <c r="R15" s="246"/>
      <c r="S15" s="246"/>
      <c r="T15" s="246"/>
      <c r="U15" s="246"/>
      <c r="V15" s="246"/>
      <c r="W15" s="246"/>
      <c r="X15" s="246"/>
      <c r="Y15" s="247"/>
      <c r="Z15" s="248"/>
      <c r="AA15" s="248"/>
      <c r="AB15" s="248"/>
      <c r="AC15" s="249"/>
      <c r="AD15" s="246"/>
      <c r="AE15" s="246"/>
      <c r="AF15" s="246"/>
      <c r="AG15" s="246"/>
      <c r="AH15" s="246"/>
      <c r="AI15" s="258"/>
      <c r="AJ15" s="258"/>
      <c r="AK15" s="258"/>
      <c r="AL15" s="258"/>
      <c r="AM15" s="258"/>
      <c r="AN15" s="258"/>
      <c r="AO15" s="258"/>
      <c r="AP15" s="258"/>
      <c r="AQ15" s="258"/>
      <c r="AR15" s="258"/>
      <c r="AS15" s="258"/>
      <c r="AT15" s="258"/>
      <c r="AU15" s="258"/>
      <c r="AV15" s="258"/>
      <c r="AW15" s="258"/>
      <c r="AX15" s="258"/>
      <c r="AY15" s="258"/>
      <c r="AZ15" s="177"/>
      <c r="BA15" s="177"/>
      <c r="BB15" s="177"/>
      <c r="BC15" s="177"/>
      <c r="BD15" s="177"/>
      <c r="BE15" s="177"/>
      <c r="BF15" s="177"/>
      <c r="BG15" s="178"/>
      <c r="BH15" s="179"/>
      <c r="BI15" s="179"/>
      <c r="BJ15" s="179"/>
      <c r="BK15" s="180"/>
      <c r="BL15" s="177"/>
      <c r="BM15" s="177"/>
      <c r="BN15" s="177"/>
      <c r="BO15" s="177"/>
      <c r="BP15" s="177"/>
      <c r="BR15" s="10"/>
      <c r="BS15" s="10"/>
      <c r="BT15" s="10"/>
      <c r="BU15" s="10"/>
      <c r="BV15" s="10"/>
      <c r="BX15" s="26"/>
      <c r="BY15" s="27"/>
      <c r="BZ15" s="27"/>
      <c r="CA15" s="27"/>
      <c r="CB15" s="28"/>
      <c r="CC15" s="10"/>
      <c r="CD15" s="10"/>
      <c r="CE15" s="10"/>
      <c r="CF15" s="10"/>
      <c r="CG15" s="10"/>
    </row>
    <row r="16" spans="1:85" x14ac:dyDescent="0.2">
      <c r="B16" s="10">
        <f>B14-B15</f>
        <v>1444</v>
      </c>
      <c r="C16" s="10">
        <f t="shared" ref="C16:Q16" si="22">C14-C15</f>
        <v>1647</v>
      </c>
      <c r="D16" s="10">
        <f t="shared" si="22"/>
        <v>952</v>
      </c>
      <c r="E16" s="10">
        <f t="shared" si="22"/>
        <v>388.5</v>
      </c>
      <c r="F16" s="10">
        <f t="shared" si="22"/>
        <v>305</v>
      </c>
      <c r="G16" s="10"/>
      <c r="H16" s="10">
        <f t="shared" si="22"/>
        <v>1188.5</v>
      </c>
      <c r="I16" s="10">
        <f t="shared" si="22"/>
        <v>983.5</v>
      </c>
      <c r="J16" s="10">
        <f t="shared" si="22"/>
        <v>663.5</v>
      </c>
      <c r="K16" s="10">
        <f t="shared" si="22"/>
        <v>185.5</v>
      </c>
      <c r="L16" s="10">
        <f t="shared" si="22"/>
        <v>78</v>
      </c>
      <c r="M16" s="10">
        <f t="shared" si="22"/>
        <v>254</v>
      </c>
      <c r="N16" s="10">
        <f t="shared" si="22"/>
        <v>662.5</v>
      </c>
      <c r="O16" s="10">
        <f t="shared" si="22"/>
        <v>288</v>
      </c>
      <c r="P16" s="10">
        <f t="shared" si="22"/>
        <v>204.5</v>
      </c>
      <c r="Q16" s="10">
        <f t="shared" si="22"/>
        <v>72.5</v>
      </c>
      <c r="R16" s="246"/>
      <c r="S16" s="246"/>
      <c r="T16" s="246"/>
      <c r="U16" s="246"/>
      <c r="V16" s="246"/>
      <c r="W16" s="246"/>
      <c r="X16" s="246"/>
      <c r="Y16" s="247"/>
      <c r="Z16" s="248"/>
      <c r="AA16" s="248"/>
      <c r="AB16" s="248"/>
      <c r="AC16" s="249"/>
      <c r="AD16" s="246"/>
      <c r="AE16" s="246"/>
      <c r="AF16" s="246"/>
      <c r="AG16" s="246"/>
      <c r="AH16" s="246"/>
      <c r="AI16" s="258"/>
      <c r="AJ16" s="258"/>
      <c r="AK16" s="258"/>
      <c r="AL16" s="258"/>
      <c r="AM16" s="258"/>
      <c r="AN16" s="258"/>
      <c r="AO16" s="258"/>
      <c r="AP16" s="258"/>
      <c r="AQ16" s="258"/>
      <c r="AR16" s="258"/>
      <c r="AS16" s="258"/>
      <c r="AT16" s="258"/>
      <c r="AU16" s="258"/>
      <c r="AV16" s="258"/>
      <c r="AW16" s="258"/>
      <c r="AX16" s="258"/>
      <c r="AY16" s="258"/>
      <c r="AZ16" s="177"/>
      <c r="BA16" s="177"/>
      <c r="BB16" s="177"/>
      <c r="BC16" s="177"/>
      <c r="BD16" s="177"/>
      <c r="BE16" s="177"/>
      <c r="BF16" s="177"/>
      <c r="BG16" s="178"/>
      <c r="BH16" s="179"/>
      <c r="BI16" s="179"/>
      <c r="BJ16" s="179"/>
      <c r="BK16" s="180"/>
      <c r="BL16" s="177"/>
      <c r="BM16" s="177"/>
      <c r="BN16" s="177"/>
      <c r="BO16" s="177"/>
      <c r="BP16" s="177"/>
      <c r="BR16" s="10"/>
      <c r="BS16" s="10"/>
      <c r="BT16" s="10"/>
      <c r="BU16" s="10"/>
      <c r="BV16" s="10"/>
      <c r="BX16" s="26"/>
      <c r="BY16" s="27"/>
      <c r="BZ16" s="27"/>
      <c r="CA16" s="27"/>
      <c r="CB16" s="28"/>
      <c r="CC16" s="10"/>
      <c r="CD16" s="10"/>
      <c r="CE16" s="10"/>
      <c r="CF16" s="10"/>
      <c r="CG16" s="10"/>
    </row>
    <row r="17" spans="1:85" x14ac:dyDescent="0.2">
      <c r="B17" s="10">
        <f>B16/B9*5000</f>
        <v>2086.1022825772898</v>
      </c>
      <c r="C17" s="10">
        <f>C16/C8*5000</f>
        <v>3807.2122052704576</v>
      </c>
      <c r="D17" s="10">
        <f t="shared" ref="D17:Q17" si="23">D16/D9*5000</f>
        <v>3882.5448613376834</v>
      </c>
      <c r="E17" s="10">
        <f>E16/E10*10000</f>
        <v>6709.8445595854928</v>
      </c>
      <c r="F17" s="10">
        <f t="shared" si="23"/>
        <v>4407.5144508670519</v>
      </c>
      <c r="G17" s="10"/>
      <c r="H17" s="10">
        <f t="shared" si="23"/>
        <v>3027.2542027508916</v>
      </c>
      <c r="I17" s="10">
        <f>I16/I8*5000</f>
        <v>4661.1374407582944</v>
      </c>
      <c r="J17" s="10">
        <f t="shared" si="23"/>
        <v>5151.3975155279504</v>
      </c>
      <c r="K17" s="10">
        <f>K16/K10*10000</f>
        <v>9867.021276595744</v>
      </c>
      <c r="L17" s="10">
        <f>L16/L10*10000</f>
        <v>2287.3900293255133</v>
      </c>
      <c r="M17" s="10">
        <f t="shared" si="23"/>
        <v>847.79706275033379</v>
      </c>
      <c r="N17" s="10">
        <f>N16/N8*5000</f>
        <v>2986.9251577998198</v>
      </c>
      <c r="O17" s="10">
        <f t="shared" si="23"/>
        <v>2461.5384615384619</v>
      </c>
      <c r="P17" s="10">
        <f>P16/P10*10000</f>
        <v>5243.5897435897441</v>
      </c>
      <c r="Q17" s="10">
        <f t="shared" si="23"/>
        <v>1917.9894179894179</v>
      </c>
      <c r="R17" s="246"/>
      <c r="S17" s="246"/>
      <c r="T17" s="246"/>
      <c r="U17" s="246"/>
      <c r="V17" s="246"/>
      <c r="W17" s="246"/>
      <c r="X17" s="246"/>
      <c r="Y17" s="247"/>
      <c r="Z17" s="248"/>
      <c r="AA17" s="248"/>
      <c r="AB17" s="248"/>
      <c r="AC17" s="249"/>
      <c r="AD17" s="246"/>
      <c r="AE17" s="246"/>
      <c r="AF17" s="246"/>
      <c r="AG17" s="246"/>
      <c r="AH17" s="246"/>
      <c r="AI17" s="258"/>
      <c r="AJ17" s="258"/>
      <c r="AK17" s="258"/>
      <c r="AL17" s="258"/>
      <c r="AM17" s="258"/>
      <c r="AN17" s="258"/>
      <c r="AO17" s="258"/>
      <c r="AP17" s="258"/>
      <c r="AQ17" s="258"/>
      <c r="AR17" s="258"/>
      <c r="AS17" s="258"/>
      <c r="AT17" s="258"/>
      <c r="AU17" s="258"/>
      <c r="AV17" s="258"/>
      <c r="AW17" s="258"/>
      <c r="AX17" s="258"/>
      <c r="AY17" s="258"/>
      <c r="AZ17" s="177"/>
      <c r="BA17" s="177"/>
      <c r="BB17" s="177"/>
      <c r="BC17" s="177"/>
      <c r="BD17" s="177"/>
      <c r="BE17" s="177"/>
      <c r="BF17" s="177"/>
      <c r="BG17" s="178"/>
      <c r="BH17" s="179"/>
      <c r="BI17" s="179"/>
      <c r="BJ17" s="179"/>
      <c r="BK17" s="180"/>
      <c r="BL17" s="177"/>
      <c r="BM17" s="177"/>
      <c r="BN17" s="177"/>
      <c r="BO17" s="177"/>
      <c r="BP17" s="177"/>
      <c r="BR17" s="10"/>
      <c r="BS17" s="10"/>
      <c r="BT17" s="10"/>
      <c r="BU17" s="10"/>
      <c r="BV17" s="10"/>
      <c r="BX17" s="26"/>
      <c r="BY17" s="27"/>
      <c r="BZ17" s="27"/>
      <c r="CA17" s="27"/>
      <c r="CB17" s="28"/>
      <c r="CC17" s="10"/>
      <c r="CD17" s="10"/>
      <c r="CE17" s="10"/>
      <c r="CF17" s="10"/>
      <c r="CG17" s="10"/>
    </row>
    <row r="18" spans="1:85" x14ac:dyDescent="0.2">
      <c r="B18" s="10">
        <f>15000+B17</f>
        <v>17086.102282577289</v>
      </c>
      <c r="C18" s="10">
        <f>10000+C17</f>
        <v>13807.212205270458</v>
      </c>
      <c r="D18" s="10">
        <f t="shared" ref="D18:Q18" si="24">15000+D17</f>
        <v>18882.544861337683</v>
      </c>
      <c r="E18" s="10">
        <f>20000+E17</f>
        <v>26709.844559585494</v>
      </c>
      <c r="F18" s="10">
        <f t="shared" si="24"/>
        <v>19407.514450867053</v>
      </c>
      <c r="G18" s="10"/>
      <c r="H18" s="10">
        <f t="shared" si="24"/>
        <v>18027.25420275089</v>
      </c>
      <c r="I18" s="10">
        <f>10000+I17</f>
        <v>14661.137440758295</v>
      </c>
      <c r="J18" s="10">
        <f t="shared" si="24"/>
        <v>20151.397515527951</v>
      </c>
      <c r="K18" s="10">
        <f>20000+K17</f>
        <v>29867.021276595744</v>
      </c>
      <c r="L18" s="10">
        <f>20000+L17</f>
        <v>22287.390029325514</v>
      </c>
      <c r="M18" s="10">
        <f t="shared" si="24"/>
        <v>15847.797062750335</v>
      </c>
      <c r="N18" s="10">
        <f>10000+N17</f>
        <v>12986.92515779982</v>
      </c>
      <c r="O18" s="10">
        <f t="shared" si="24"/>
        <v>17461.538461538461</v>
      </c>
      <c r="P18" s="10">
        <f>20000+P17</f>
        <v>25243.589743589742</v>
      </c>
      <c r="Q18" s="10">
        <f t="shared" si="24"/>
        <v>16917.989417989418</v>
      </c>
      <c r="R18" s="246"/>
      <c r="S18" s="246"/>
      <c r="T18" s="246"/>
      <c r="U18" s="246"/>
      <c r="V18" s="246"/>
      <c r="W18" s="246"/>
      <c r="X18" s="246"/>
      <c r="Y18" s="247"/>
      <c r="Z18" s="248"/>
      <c r="AA18" s="248"/>
      <c r="AB18" s="248"/>
      <c r="AC18" s="249"/>
      <c r="AD18" s="246"/>
      <c r="AE18" s="246"/>
      <c r="AF18" s="246"/>
      <c r="AG18" s="246"/>
      <c r="AH18" s="246"/>
      <c r="AI18" s="258"/>
      <c r="AJ18" s="258"/>
      <c r="AK18" s="258"/>
      <c r="AL18" s="258"/>
      <c r="AM18" s="258"/>
      <c r="AN18" s="258"/>
      <c r="AO18" s="258"/>
      <c r="AP18" s="258"/>
      <c r="AQ18" s="258"/>
      <c r="AR18" s="258"/>
      <c r="AS18" s="258"/>
      <c r="AT18" s="258"/>
      <c r="AU18" s="258"/>
      <c r="AV18" s="258"/>
      <c r="AW18" s="258"/>
      <c r="AX18" s="258"/>
      <c r="AY18" s="258"/>
      <c r="AZ18" s="177"/>
      <c r="BA18" s="177"/>
      <c r="BB18" s="177"/>
      <c r="BC18" s="177"/>
      <c r="BD18" s="177"/>
      <c r="BE18" s="177"/>
      <c r="BF18" s="177"/>
      <c r="BG18" s="178"/>
      <c r="BH18" s="179"/>
      <c r="BI18" s="179"/>
      <c r="BJ18" s="179"/>
      <c r="BK18" s="180"/>
      <c r="BL18" s="177"/>
      <c r="BM18" s="177"/>
      <c r="BN18" s="177"/>
      <c r="BO18" s="177"/>
      <c r="BP18" s="177"/>
      <c r="BR18" s="10"/>
      <c r="BS18" s="10"/>
      <c r="BT18" s="10"/>
      <c r="BU18" s="10"/>
      <c r="BV18" s="10"/>
      <c r="BX18" s="26"/>
      <c r="BY18" s="27"/>
      <c r="BZ18" s="27"/>
      <c r="CA18" s="27"/>
      <c r="CB18" s="28"/>
      <c r="CC18" s="10"/>
      <c r="CD18" s="10"/>
      <c r="CE18" s="10"/>
      <c r="CF18" s="10"/>
      <c r="CG18" s="10"/>
    </row>
    <row r="19" spans="1:85" x14ac:dyDescent="0.2">
      <c r="B19" s="7" t="s">
        <v>1</v>
      </c>
      <c r="C19" s="7" t="s">
        <v>4</v>
      </c>
      <c r="D19" s="7" t="s">
        <v>5</v>
      </c>
      <c r="E19" s="7" t="s">
        <v>6</v>
      </c>
      <c r="F19" s="7" t="s">
        <v>7</v>
      </c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246"/>
      <c r="S19" s="246"/>
      <c r="T19" s="246"/>
      <c r="U19" s="246"/>
      <c r="V19" s="246"/>
      <c r="W19" s="246"/>
      <c r="X19" s="246"/>
      <c r="Y19" s="247"/>
      <c r="Z19" s="248"/>
      <c r="AA19" s="248"/>
      <c r="AB19" s="248"/>
      <c r="AC19" s="249"/>
      <c r="AD19" s="246"/>
      <c r="AE19" s="246"/>
      <c r="AF19" s="246"/>
      <c r="AG19" s="246"/>
      <c r="AH19" s="246"/>
      <c r="AI19" s="258"/>
      <c r="AJ19" s="258"/>
      <c r="AK19" s="258"/>
      <c r="AL19" s="258"/>
      <c r="AM19" s="258"/>
      <c r="AN19" s="258"/>
      <c r="AO19" s="258"/>
      <c r="AP19" s="258"/>
      <c r="AQ19" s="258"/>
      <c r="AR19" s="258"/>
      <c r="AS19" s="258"/>
      <c r="AT19" s="258"/>
      <c r="AU19" s="258"/>
      <c r="AV19" s="258"/>
      <c r="AW19" s="258"/>
      <c r="AX19" s="258"/>
      <c r="AY19" s="258"/>
      <c r="AZ19" s="177"/>
      <c r="BA19" s="177"/>
      <c r="BB19" s="177"/>
      <c r="BC19" s="177"/>
      <c r="BD19" s="177"/>
      <c r="BE19" s="177"/>
      <c r="BF19" s="177"/>
      <c r="BG19" s="178"/>
      <c r="BH19" s="179"/>
      <c r="BI19" s="179"/>
      <c r="BJ19" s="179"/>
      <c r="BK19" s="180"/>
      <c r="BL19" s="177"/>
      <c r="BM19" s="177"/>
      <c r="BN19" s="177"/>
      <c r="BO19" s="177"/>
      <c r="BP19" s="177"/>
      <c r="BR19" s="10"/>
      <c r="BS19" s="10"/>
      <c r="BT19" s="10"/>
      <c r="BU19" s="10"/>
      <c r="BV19" s="10"/>
      <c r="BX19" s="26"/>
      <c r="BY19" s="27"/>
      <c r="BZ19" s="27"/>
      <c r="CA19" s="27"/>
      <c r="CB19" s="28"/>
      <c r="CC19" s="10"/>
      <c r="CD19" s="10"/>
      <c r="CE19" s="10"/>
      <c r="CF19" s="10"/>
      <c r="CG19" s="10"/>
    </row>
    <row r="20" spans="1:85" x14ac:dyDescent="0.2">
      <c r="A20" s="4" t="s">
        <v>24</v>
      </c>
      <c r="B20" s="177">
        <v>17086.102282577289</v>
      </c>
      <c r="C20" s="177">
        <v>13807.212205270458</v>
      </c>
      <c r="D20" s="177">
        <v>18882.544861337683</v>
      </c>
      <c r="E20" s="177">
        <v>26709.844559585494</v>
      </c>
      <c r="F20" s="177">
        <v>19407.514450867053</v>
      </c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246"/>
      <c r="S20" s="246"/>
      <c r="T20" s="246"/>
      <c r="U20" s="246"/>
      <c r="V20" s="246"/>
      <c r="W20" s="246"/>
      <c r="X20" s="246"/>
      <c r="Y20" s="247"/>
      <c r="Z20" s="248"/>
      <c r="AA20" s="248"/>
      <c r="AB20" s="248"/>
      <c r="AC20" s="249"/>
      <c r="AD20" s="246"/>
      <c r="AE20" s="246"/>
      <c r="AF20" s="246"/>
      <c r="AG20" s="246"/>
      <c r="AH20" s="246"/>
      <c r="AI20" s="258"/>
      <c r="AJ20" s="258"/>
      <c r="AK20" s="258"/>
      <c r="AL20" s="258"/>
      <c r="AM20" s="258"/>
      <c r="AN20" s="258"/>
      <c r="AO20" s="258"/>
      <c r="AP20" s="258"/>
      <c r="AQ20" s="258"/>
      <c r="AR20" s="258"/>
      <c r="AS20" s="258"/>
      <c r="AT20" s="258"/>
      <c r="AU20" s="258"/>
      <c r="AV20" s="258"/>
      <c r="AW20" s="258"/>
      <c r="AX20" s="258"/>
      <c r="AY20" s="258"/>
      <c r="AZ20" s="177"/>
      <c r="BA20" s="177"/>
      <c r="BB20" s="177"/>
      <c r="BC20" s="177"/>
      <c r="BD20" s="177"/>
      <c r="BE20" s="177"/>
      <c r="BF20" s="177"/>
      <c r="BG20" s="178"/>
      <c r="BH20" s="179"/>
      <c r="BI20" s="179"/>
      <c r="BJ20" s="179"/>
      <c r="BK20" s="180"/>
      <c r="BL20" s="177"/>
      <c r="BM20" s="177"/>
      <c r="BN20" s="177"/>
      <c r="BO20" s="177"/>
      <c r="BP20" s="177"/>
      <c r="BR20" s="10"/>
      <c r="BS20" s="10"/>
      <c r="BT20" s="10"/>
      <c r="BU20" s="10"/>
      <c r="BV20" s="10"/>
      <c r="BX20" s="26"/>
      <c r="BY20" s="27"/>
      <c r="BZ20" s="27"/>
      <c r="CA20" s="27"/>
      <c r="CB20" s="28"/>
      <c r="CC20" s="10"/>
      <c r="CD20" s="10"/>
      <c r="CE20" s="10"/>
      <c r="CF20" s="10"/>
      <c r="CG20" s="10"/>
    </row>
    <row r="21" spans="1:85" x14ac:dyDescent="0.2">
      <c r="A21" s="4" t="s">
        <v>236</v>
      </c>
      <c r="B21" s="177">
        <f>((S21*S5)+(AJ21*AJ5)+(BA21*BA5)+(BR21*BR5))/B5</f>
        <v>23679.23626193724</v>
      </c>
      <c r="C21" s="177">
        <f t="shared" ref="C21:F21" si="25">((T21*T5)+(AK21*AK5)+(BB21*BB5)+(BS21*BS5))/C5</f>
        <v>20160.34187299983</v>
      </c>
      <c r="D21" s="177">
        <f t="shared" si="25"/>
        <v>23804.42512546002</v>
      </c>
      <c r="E21" s="177">
        <f t="shared" si="25"/>
        <v>37381.306663957745</v>
      </c>
      <c r="F21" s="177">
        <f t="shared" si="25"/>
        <v>28060.40822407628</v>
      </c>
      <c r="G21" s="4" t="s">
        <v>236</v>
      </c>
      <c r="H21" s="177">
        <f>((Y21*Y5)+(AP21*AP5)+(BG21*BG5)+(BX21*BX5))/H5</f>
        <v>26006.343289710032</v>
      </c>
      <c r="I21" s="177">
        <f t="shared" ref="I21" si="26">((Z21*Z5)+(AQ21*AQ5)+(BH21*BH5)+(BY21*BY5))/I5</f>
        <v>21750.573126742089</v>
      </c>
      <c r="J21" s="177">
        <f t="shared" ref="J21" si="27">((AA21*AA5)+(AR21*AR5)+(BI21*BI5)+(BZ21*BZ5))/J5</f>
        <v>26021.971296009899</v>
      </c>
      <c r="K21" s="177">
        <f t="shared" ref="K21" si="28">((AB21*AB5)+(AS21*AS5)+(BJ21*BJ5)+(CA21*CA5))/K5</f>
        <v>41333.123228070173</v>
      </c>
      <c r="L21" s="177">
        <f t="shared" ref="L21" si="29">((AC21*AC5)+(AT21*AT5)+(BK21*BK5)+(CB21*CB5))/L5</f>
        <v>30427.320171673819</v>
      </c>
      <c r="M21" s="177">
        <f>((AD21*AD5)+(AU21*AU5)+(BL21*BL5)+(CC21*CC5))/M5</f>
        <v>21038.217990291258</v>
      </c>
      <c r="N21" s="177">
        <f t="shared" ref="N21" si="30">((AE21*AE5)+(AV21*AV5)+(BM21*BM5)+(CD21*CD5))/N5</f>
        <v>18482.487445887444</v>
      </c>
      <c r="O21" s="177">
        <f t="shared" ref="O21" si="31">((AF21*AF5)+(AW21*AW5)+(BN21*BN5)+(CE21*CE5))/O5</f>
        <v>21194.818804664723</v>
      </c>
      <c r="P21" s="177">
        <f t="shared" ref="P21" si="32">((AG21*AG5)+(AX21*AX5)+(BO21*BO5)+(CF21*CF5))/P5</f>
        <v>31959.626859903383</v>
      </c>
      <c r="Q21" s="177">
        <f t="shared" ref="Q21" si="33">((AH21*AH5)+(AY21*AY5)+(BP21*BP5)+(CG21*CG5))/Q5</f>
        <v>25100.088590604028</v>
      </c>
      <c r="R21" s="246" t="s">
        <v>236</v>
      </c>
      <c r="S21" s="246">
        <v>25450.799999999999</v>
      </c>
      <c r="T21" s="246">
        <v>13481</v>
      </c>
      <c r="U21" s="246">
        <v>16173.4</v>
      </c>
      <c r="V21" s="246">
        <v>103942.5</v>
      </c>
      <c r="W21" s="246">
        <v>12255.3</v>
      </c>
      <c r="X21" s="246" t="s">
        <v>236</v>
      </c>
      <c r="Y21" s="247">
        <v>30963.4</v>
      </c>
      <c r="Z21" s="248">
        <v>12290.8</v>
      </c>
      <c r="AA21" s="248">
        <v>16512.400000000001</v>
      </c>
      <c r="AB21" s="248">
        <v>157016.6</v>
      </c>
      <c r="AC21" s="249">
        <v>13543</v>
      </c>
      <c r="AD21" s="246">
        <v>16173</v>
      </c>
      <c r="AE21" s="246">
        <v>15329.6</v>
      </c>
      <c r="AF21" s="246">
        <v>15495.5</v>
      </c>
      <c r="AG21" s="246">
        <v>22289.9</v>
      </c>
      <c r="AH21" s="246">
        <v>9680</v>
      </c>
      <c r="AI21" s="258" t="s">
        <v>236</v>
      </c>
      <c r="AJ21" s="258">
        <v>14220.8</v>
      </c>
      <c r="AK21" s="258">
        <v>13464.3</v>
      </c>
      <c r="AL21" s="258">
        <v>16183.6</v>
      </c>
      <c r="AM21" s="258">
        <v>17677.400000000001</v>
      </c>
      <c r="AN21" s="258">
        <v>19706</v>
      </c>
      <c r="AO21" s="258" t="s">
        <v>236</v>
      </c>
      <c r="AP21" s="258">
        <v>16067</v>
      </c>
      <c r="AQ21" s="258">
        <v>15415</v>
      </c>
      <c r="AR21" s="258">
        <v>17205.2</v>
      </c>
      <c r="AS21" s="258">
        <v>20387</v>
      </c>
      <c r="AT21" s="258">
        <v>24309.1</v>
      </c>
      <c r="AU21" s="258">
        <v>11354.3</v>
      </c>
      <c r="AV21" s="258">
        <v>10467.799999999999</v>
      </c>
      <c r="AW21" s="258">
        <v>14475</v>
      </c>
      <c r="AX21" s="258">
        <v>13612.9</v>
      </c>
      <c r="AY21" s="258">
        <v>14080</v>
      </c>
      <c r="AZ21" s="177" t="s">
        <v>236</v>
      </c>
      <c r="BA21" s="177">
        <v>26753.1</v>
      </c>
      <c r="BB21" s="177">
        <v>23796.5</v>
      </c>
      <c r="BC21" s="177">
        <v>27379.8</v>
      </c>
      <c r="BD21" s="177">
        <v>35079.9</v>
      </c>
      <c r="BE21" s="177">
        <v>25786.799999999999</v>
      </c>
      <c r="BF21" s="177" t="s">
        <v>236</v>
      </c>
      <c r="BG21" s="178">
        <v>28563.8</v>
      </c>
      <c r="BH21" s="179">
        <v>25420.2</v>
      </c>
      <c r="BI21" s="179">
        <v>30791.8</v>
      </c>
      <c r="BJ21" s="179">
        <v>35530.5</v>
      </c>
      <c r="BK21" s="180">
        <v>22728.7</v>
      </c>
      <c r="BL21" s="177">
        <v>24926.1</v>
      </c>
      <c r="BM21" s="177">
        <v>22377.1</v>
      </c>
      <c r="BN21" s="177">
        <v>23992</v>
      </c>
      <c r="BO21" s="177">
        <v>34458.5</v>
      </c>
      <c r="BP21" s="177">
        <v>30068.2</v>
      </c>
      <c r="BQ21" s="4" t="s">
        <v>236</v>
      </c>
      <c r="BR21" s="10">
        <v>21570.6</v>
      </c>
      <c r="BS21" s="10">
        <v>19397.3</v>
      </c>
      <c r="BT21" s="10">
        <v>17246.900000000001</v>
      </c>
      <c r="BU21" s="10">
        <v>42311.3</v>
      </c>
      <c r="BV21" s="10">
        <v>33330.1</v>
      </c>
      <c r="BW21" s="4" t="s">
        <v>236</v>
      </c>
      <c r="BX21" s="26">
        <v>26843.1</v>
      </c>
      <c r="BY21" s="27">
        <v>23584.7</v>
      </c>
      <c r="BZ21" s="27">
        <v>19831</v>
      </c>
      <c r="CA21" s="27">
        <v>61760.9</v>
      </c>
      <c r="CB21" s="28">
        <v>47258.7</v>
      </c>
      <c r="CC21" s="10">
        <v>15348.3</v>
      </c>
      <c r="CD21" s="10">
        <v>14929.5</v>
      </c>
      <c r="CE21" s="10">
        <v>13126.4</v>
      </c>
      <c r="CF21" s="10">
        <v>20233.400000000001</v>
      </c>
      <c r="CG21" s="10">
        <v>19122.8</v>
      </c>
    </row>
    <row r="22" spans="1:85" x14ac:dyDescent="0.2">
      <c r="B22" s="177">
        <v>23679.23626193724</v>
      </c>
      <c r="C22" s="177">
        <v>20160.34187299983</v>
      </c>
      <c r="D22" s="177">
        <v>23804.42512546002</v>
      </c>
      <c r="E22" s="177">
        <v>37381.306663957745</v>
      </c>
      <c r="F22" s="177">
        <v>28060.40822407628</v>
      </c>
      <c r="G22" s="4" t="s">
        <v>236</v>
      </c>
      <c r="H22" s="177">
        <v>26006.343289710032</v>
      </c>
      <c r="I22" s="177">
        <v>21750.573126742089</v>
      </c>
      <c r="J22" s="177">
        <v>26021.971296009899</v>
      </c>
      <c r="K22" s="177">
        <v>41333.123228070173</v>
      </c>
      <c r="L22" s="177">
        <v>30427.320171673819</v>
      </c>
      <c r="M22" s="177">
        <v>21038.217990291258</v>
      </c>
      <c r="N22" s="177">
        <v>18482.487445887444</v>
      </c>
      <c r="O22" s="177">
        <v>21194.818804664723</v>
      </c>
      <c r="P22" s="177">
        <v>31959.626859903383</v>
      </c>
      <c r="Q22" s="177">
        <v>25100.088590604028</v>
      </c>
      <c r="R22" s="246"/>
      <c r="S22" s="246"/>
      <c r="T22" s="246"/>
      <c r="U22" s="246"/>
      <c r="V22" s="246"/>
      <c r="W22" s="246"/>
      <c r="X22" s="246"/>
      <c r="Y22" s="247"/>
      <c r="Z22" s="248"/>
      <c r="AA22" s="248"/>
      <c r="AB22" s="248"/>
      <c r="AC22" s="249"/>
      <c r="AD22" s="246"/>
      <c r="AE22" s="246"/>
      <c r="AF22" s="246"/>
      <c r="AG22" s="246"/>
      <c r="AH22" s="246"/>
      <c r="AI22" s="258"/>
      <c r="AJ22" s="258"/>
      <c r="AK22" s="258"/>
      <c r="AL22" s="258"/>
      <c r="AM22" s="258"/>
      <c r="AN22" s="258"/>
      <c r="AO22" s="258"/>
      <c r="AP22" s="258"/>
      <c r="AQ22" s="258"/>
      <c r="AR22" s="258"/>
      <c r="AS22" s="258"/>
      <c r="AT22" s="258"/>
      <c r="AU22" s="258"/>
      <c r="AV22" s="258"/>
      <c r="AW22" s="258"/>
      <c r="AX22" s="258"/>
      <c r="AY22" s="258"/>
      <c r="AZ22" s="177"/>
      <c r="BA22" s="177"/>
      <c r="BB22" s="177"/>
      <c r="BC22" s="177"/>
      <c r="BD22" s="177"/>
      <c r="BE22" s="177"/>
      <c r="BF22" s="177"/>
      <c r="BG22" s="178"/>
      <c r="BH22" s="179"/>
      <c r="BI22" s="179"/>
      <c r="BJ22" s="179"/>
      <c r="BK22" s="180"/>
      <c r="BL22" s="177"/>
      <c r="BM22" s="177"/>
      <c r="BN22" s="177"/>
      <c r="BO22" s="177"/>
      <c r="BP22" s="177"/>
      <c r="BR22" s="10"/>
      <c r="BS22" s="10"/>
      <c r="BT22" s="10"/>
      <c r="BU22" s="10"/>
      <c r="BV22" s="10"/>
      <c r="BX22" s="26"/>
      <c r="BY22" s="27"/>
      <c r="BZ22" s="27"/>
      <c r="CA22" s="27"/>
      <c r="CB22" s="28"/>
      <c r="CC22" s="10"/>
      <c r="CD22" s="10"/>
      <c r="CE22" s="10"/>
      <c r="CF22" s="10"/>
      <c r="CG22" s="10"/>
    </row>
    <row r="23" spans="1:85" x14ac:dyDescent="0.2">
      <c r="A23" s="15" t="s">
        <v>237</v>
      </c>
      <c r="B23" s="10"/>
      <c r="C23" s="10"/>
      <c r="D23" s="10"/>
      <c r="E23" s="10"/>
      <c r="F23" s="10"/>
      <c r="G23" s="15" t="s">
        <v>237</v>
      </c>
      <c r="H23" s="26"/>
      <c r="I23" s="27"/>
      <c r="J23" s="27"/>
      <c r="K23" s="27"/>
      <c r="L23" s="28"/>
      <c r="M23" s="10"/>
      <c r="N23" s="10"/>
      <c r="O23" s="10"/>
      <c r="P23" s="10"/>
      <c r="Q23" s="10"/>
      <c r="R23" s="98" t="s">
        <v>815</v>
      </c>
      <c r="S23" s="3"/>
      <c r="T23" s="3"/>
      <c r="U23" s="3"/>
      <c r="V23" s="3"/>
      <c r="W23" s="3"/>
      <c r="X23" s="98" t="s">
        <v>815</v>
      </c>
      <c r="Y23" s="100"/>
      <c r="Z23" s="101"/>
      <c r="AA23" s="101"/>
      <c r="AB23" s="101"/>
      <c r="AC23" s="102"/>
      <c r="AD23" s="3"/>
      <c r="AE23" s="3"/>
      <c r="AF23" s="3"/>
      <c r="AG23" s="3"/>
      <c r="AH23" s="3"/>
      <c r="AI23" s="60" t="s">
        <v>815</v>
      </c>
      <c r="AJ23" s="63"/>
      <c r="AK23" s="63"/>
      <c r="AL23" s="63"/>
      <c r="AM23" s="63"/>
      <c r="AN23" s="63"/>
      <c r="AO23" s="60" t="s">
        <v>815</v>
      </c>
      <c r="AP23" s="63"/>
      <c r="AQ23" s="63"/>
      <c r="AR23" s="63"/>
      <c r="AS23" s="63"/>
      <c r="AT23" s="63"/>
      <c r="AU23" s="63"/>
      <c r="AV23" s="63"/>
      <c r="AW23" s="63"/>
      <c r="AX23" s="63"/>
      <c r="AY23" s="63"/>
      <c r="AZ23" s="15" t="s">
        <v>237</v>
      </c>
      <c r="BF23" s="15" t="s">
        <v>237</v>
      </c>
      <c r="BG23" s="29"/>
      <c r="BH23" s="16"/>
      <c r="BI23" s="16"/>
      <c r="BJ23" s="16"/>
      <c r="BK23" s="30"/>
      <c r="BQ23" s="15" t="s">
        <v>237</v>
      </c>
      <c r="BR23" s="10"/>
      <c r="BS23" s="10"/>
      <c r="BT23" s="10"/>
      <c r="BU23" s="10"/>
      <c r="BV23" s="10"/>
      <c r="BW23" s="15" t="s">
        <v>237</v>
      </c>
      <c r="BX23" s="26"/>
      <c r="BY23" s="27"/>
      <c r="BZ23" s="27"/>
      <c r="CA23" s="27"/>
      <c r="CB23" s="28"/>
      <c r="CC23" s="10"/>
      <c r="CD23" s="10"/>
      <c r="CE23" s="10"/>
      <c r="CF23" s="10"/>
      <c r="CG23" s="10"/>
    </row>
    <row r="24" spans="1:85" x14ac:dyDescent="0.2">
      <c r="A24" s="4" t="s">
        <v>1</v>
      </c>
      <c r="B24" s="73">
        <f t="shared" ref="B24" si="34">S24+AJ24+BA24+BR24</f>
        <v>441</v>
      </c>
      <c r="C24" s="73">
        <f t="shared" ref="C24" si="35">T24+AK24+BB24+BS24</f>
        <v>250</v>
      </c>
      <c r="D24" s="73">
        <f t="shared" ref="D24" si="36">U24+AL24+BC24+BT24</f>
        <v>178</v>
      </c>
      <c r="E24" s="73">
        <f t="shared" ref="E24" si="37">V24+AM24+BD24+BU24</f>
        <v>5</v>
      </c>
      <c r="F24" s="73">
        <f t="shared" ref="F24" si="38">W24+AN24+BE24+BV24</f>
        <v>9</v>
      </c>
      <c r="G24" s="4" t="s">
        <v>1</v>
      </c>
      <c r="H24" s="73">
        <f t="shared" ref="H24:H29" si="39">Y24+AP24+BG24+BX24</f>
        <v>252</v>
      </c>
      <c r="I24" s="73">
        <f t="shared" ref="I24:I29" si="40">Z24+AQ24+BH24+BY24</f>
        <v>159</v>
      </c>
      <c r="J24" s="73">
        <f t="shared" ref="J24:J29" si="41">AA24+AR24+BI24+BZ24</f>
        <v>86</v>
      </c>
      <c r="K24" s="73">
        <f t="shared" ref="K24:K29" si="42">AB24+AS24+BJ24+CA24</f>
        <v>3</v>
      </c>
      <c r="L24" s="73">
        <f t="shared" ref="L24:L29" si="43">AC24+AT24+BK24+CB24</f>
        <v>3</v>
      </c>
      <c r="M24" s="73">
        <f t="shared" ref="M24:M29" si="44">AD24+AU24+BL24+CC24</f>
        <v>189</v>
      </c>
      <c r="N24" s="73">
        <f t="shared" ref="N24:N29" si="45">AE24+AV24+BM24+CD24</f>
        <v>90</v>
      </c>
      <c r="O24" s="73">
        <f t="shared" ref="O24:O29" si="46">AF24+AW24+BN24+CE24</f>
        <v>91</v>
      </c>
      <c r="P24" s="73">
        <f t="shared" ref="P24:P29" si="47">AG24+AX24+BO24+CF24</f>
        <v>2</v>
      </c>
      <c r="Q24" s="73">
        <f t="shared" ref="Q24:Q29" si="48">AH24+AY24+BP24+CG24</f>
        <v>6</v>
      </c>
      <c r="R24" s="3" t="s">
        <v>1</v>
      </c>
      <c r="S24" s="3">
        <v>29</v>
      </c>
      <c r="T24" s="3">
        <v>9</v>
      </c>
      <c r="U24" s="3">
        <v>17</v>
      </c>
      <c r="V24" s="3">
        <v>3</v>
      </c>
      <c r="W24" s="3">
        <v>0</v>
      </c>
      <c r="X24" s="3" t="s">
        <v>1</v>
      </c>
      <c r="Y24" s="100">
        <v>21</v>
      </c>
      <c r="Z24" s="101">
        <v>9</v>
      </c>
      <c r="AA24" s="101">
        <v>8</v>
      </c>
      <c r="AB24" s="101">
        <v>3</v>
      </c>
      <c r="AC24" s="102">
        <v>0</v>
      </c>
      <c r="AD24" s="3">
        <v>8</v>
      </c>
      <c r="AE24" s="3">
        <v>0</v>
      </c>
      <c r="AF24" s="3">
        <v>8</v>
      </c>
      <c r="AG24" s="3">
        <v>0</v>
      </c>
      <c r="AH24" s="3">
        <v>0</v>
      </c>
      <c r="AI24" s="56" t="s">
        <v>1</v>
      </c>
      <c r="AJ24" s="63">
        <v>130</v>
      </c>
      <c r="AK24" s="63">
        <v>117</v>
      </c>
      <c r="AL24" s="63">
        <v>4</v>
      </c>
      <c r="AM24" s="63">
        <v>0</v>
      </c>
      <c r="AN24" s="63">
        <v>9</v>
      </c>
      <c r="AO24" s="56" t="s">
        <v>1</v>
      </c>
      <c r="AP24" s="63">
        <v>98</v>
      </c>
      <c r="AQ24" s="63">
        <v>91</v>
      </c>
      <c r="AR24" s="63">
        <v>4</v>
      </c>
      <c r="AS24" s="63">
        <v>0</v>
      </c>
      <c r="AT24" s="63">
        <v>3</v>
      </c>
      <c r="AU24" s="63">
        <v>32</v>
      </c>
      <c r="AV24" s="63">
        <v>26</v>
      </c>
      <c r="AW24" s="63">
        <v>0</v>
      </c>
      <c r="AX24" s="63">
        <v>0</v>
      </c>
      <c r="AY24" s="63">
        <v>6</v>
      </c>
      <c r="AZ24" s="4" t="s">
        <v>1</v>
      </c>
      <c r="BA24" s="4">
        <v>166</v>
      </c>
      <c r="BB24" s="4">
        <v>67</v>
      </c>
      <c r="BC24" s="4">
        <v>99</v>
      </c>
      <c r="BD24" s="4">
        <v>0</v>
      </c>
      <c r="BE24" s="4">
        <v>0</v>
      </c>
      <c r="BF24" s="4" t="s">
        <v>1</v>
      </c>
      <c r="BG24" s="29">
        <v>73</v>
      </c>
      <c r="BH24" s="16">
        <v>45</v>
      </c>
      <c r="BI24" s="16">
        <v>28</v>
      </c>
      <c r="BJ24" s="16">
        <v>0</v>
      </c>
      <c r="BK24" s="30">
        <v>0</v>
      </c>
      <c r="BL24" s="4">
        <v>93</v>
      </c>
      <c r="BM24" s="4">
        <v>22</v>
      </c>
      <c r="BN24" s="4">
        <v>71</v>
      </c>
      <c r="BO24" s="4">
        <v>0</v>
      </c>
      <c r="BP24" s="4">
        <v>0</v>
      </c>
      <c r="BQ24" s="4" t="s">
        <v>1</v>
      </c>
      <c r="BR24" s="10">
        <v>116</v>
      </c>
      <c r="BS24" s="10">
        <v>57</v>
      </c>
      <c r="BT24" s="10">
        <v>58</v>
      </c>
      <c r="BU24" s="10">
        <v>2</v>
      </c>
      <c r="BV24" s="10">
        <v>0</v>
      </c>
      <c r="BW24" s="4" t="s">
        <v>1</v>
      </c>
      <c r="BX24" s="26">
        <v>60</v>
      </c>
      <c r="BY24" s="27">
        <v>14</v>
      </c>
      <c r="BZ24" s="27">
        <v>46</v>
      </c>
      <c r="CA24" s="27">
        <v>0</v>
      </c>
      <c r="CB24" s="28">
        <v>0</v>
      </c>
      <c r="CC24" s="10">
        <v>56</v>
      </c>
      <c r="CD24" s="10">
        <v>42</v>
      </c>
      <c r="CE24" s="10">
        <v>12</v>
      </c>
      <c r="CF24" s="10">
        <v>2</v>
      </c>
      <c r="CG24" s="10">
        <v>0</v>
      </c>
    </row>
    <row r="25" spans="1:85" x14ac:dyDescent="0.2">
      <c r="A25" s="4" t="s">
        <v>238</v>
      </c>
      <c r="B25" s="73">
        <f t="shared" ref="B25:B29" si="49">S25+AJ25+BA25+BR25</f>
        <v>130</v>
      </c>
      <c r="C25" s="73">
        <f t="shared" ref="C25:C29" si="50">T25+AK25+BB25+BS25</f>
        <v>117</v>
      </c>
      <c r="D25" s="73">
        <f t="shared" ref="D25:D29" si="51">U25+AL25+BC25+BT25</f>
        <v>10</v>
      </c>
      <c r="E25" s="73">
        <f t="shared" ref="E25:E29" si="52">V25+AM25+BD25+BU25</f>
        <v>3</v>
      </c>
      <c r="F25" s="73">
        <f t="shared" ref="F25:F29" si="53">W25+AN25+BE25+BV25</f>
        <v>0</v>
      </c>
      <c r="G25" s="4" t="s">
        <v>238</v>
      </c>
      <c r="H25" s="73">
        <f t="shared" si="39"/>
        <v>82</v>
      </c>
      <c r="I25" s="73">
        <f t="shared" si="40"/>
        <v>69</v>
      </c>
      <c r="J25" s="73">
        <f t="shared" si="41"/>
        <v>10</v>
      </c>
      <c r="K25" s="73">
        <f t="shared" si="42"/>
        <v>3</v>
      </c>
      <c r="L25" s="73">
        <f t="shared" si="43"/>
        <v>0</v>
      </c>
      <c r="M25" s="73">
        <f t="shared" si="44"/>
        <v>48</v>
      </c>
      <c r="N25" s="73">
        <f t="shared" si="45"/>
        <v>48</v>
      </c>
      <c r="O25" s="73">
        <f t="shared" si="46"/>
        <v>0</v>
      </c>
      <c r="P25" s="73">
        <f t="shared" si="47"/>
        <v>0</v>
      </c>
      <c r="Q25" s="73">
        <f t="shared" si="48"/>
        <v>0</v>
      </c>
      <c r="R25" s="3" t="s">
        <v>238</v>
      </c>
      <c r="S25" s="3">
        <v>8</v>
      </c>
      <c r="T25" s="3">
        <v>5</v>
      </c>
      <c r="U25" s="3">
        <v>0</v>
      </c>
      <c r="V25" s="3">
        <v>3</v>
      </c>
      <c r="W25" s="3">
        <v>0</v>
      </c>
      <c r="X25" s="3" t="s">
        <v>238</v>
      </c>
      <c r="Y25" s="100">
        <v>8</v>
      </c>
      <c r="Z25" s="101">
        <v>5</v>
      </c>
      <c r="AA25" s="101">
        <v>0</v>
      </c>
      <c r="AB25" s="101">
        <v>3</v>
      </c>
      <c r="AC25" s="102">
        <v>0</v>
      </c>
      <c r="AD25" s="3">
        <v>0</v>
      </c>
      <c r="AE25" s="3">
        <v>0</v>
      </c>
      <c r="AF25" s="3">
        <v>0</v>
      </c>
      <c r="AG25" s="3">
        <v>0</v>
      </c>
      <c r="AH25" s="3">
        <v>0</v>
      </c>
      <c r="AI25" s="56" t="s">
        <v>238</v>
      </c>
      <c r="AJ25" s="63">
        <v>56</v>
      </c>
      <c r="AK25" s="63">
        <v>52</v>
      </c>
      <c r="AL25" s="63">
        <v>4</v>
      </c>
      <c r="AM25" s="63">
        <v>0</v>
      </c>
      <c r="AN25" s="63">
        <v>0</v>
      </c>
      <c r="AO25" s="56" t="s">
        <v>238</v>
      </c>
      <c r="AP25" s="63">
        <v>37</v>
      </c>
      <c r="AQ25" s="63">
        <v>33</v>
      </c>
      <c r="AR25" s="63">
        <v>4</v>
      </c>
      <c r="AS25" s="63">
        <v>0</v>
      </c>
      <c r="AT25" s="63">
        <v>0</v>
      </c>
      <c r="AU25" s="63">
        <v>20</v>
      </c>
      <c r="AV25" s="63">
        <v>20</v>
      </c>
      <c r="AW25" s="63">
        <v>0</v>
      </c>
      <c r="AX25" s="63">
        <v>0</v>
      </c>
      <c r="AY25" s="63">
        <v>0</v>
      </c>
      <c r="AZ25" s="4" t="s">
        <v>238</v>
      </c>
      <c r="BA25" s="4">
        <v>22</v>
      </c>
      <c r="BB25" s="4">
        <v>22</v>
      </c>
      <c r="BC25" s="4">
        <v>0</v>
      </c>
      <c r="BD25" s="4">
        <v>0</v>
      </c>
      <c r="BE25" s="4">
        <v>0</v>
      </c>
      <c r="BF25" s="4" t="s">
        <v>238</v>
      </c>
      <c r="BG25" s="29">
        <v>22</v>
      </c>
      <c r="BH25" s="16">
        <v>22</v>
      </c>
      <c r="BI25" s="16">
        <v>0</v>
      </c>
      <c r="BJ25" s="16">
        <v>0</v>
      </c>
      <c r="BK25" s="30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 t="s">
        <v>238</v>
      </c>
      <c r="BR25" s="10">
        <v>44</v>
      </c>
      <c r="BS25" s="10">
        <v>38</v>
      </c>
      <c r="BT25" s="10">
        <v>6</v>
      </c>
      <c r="BU25" s="10">
        <v>0</v>
      </c>
      <c r="BV25" s="10">
        <v>0</v>
      </c>
      <c r="BW25" s="4" t="s">
        <v>238</v>
      </c>
      <c r="BX25" s="26">
        <v>15</v>
      </c>
      <c r="BY25" s="27">
        <v>9</v>
      </c>
      <c r="BZ25" s="27">
        <v>6</v>
      </c>
      <c r="CA25" s="27">
        <v>0</v>
      </c>
      <c r="CB25" s="28">
        <v>0</v>
      </c>
      <c r="CC25" s="10">
        <v>28</v>
      </c>
      <c r="CD25" s="10">
        <v>28</v>
      </c>
      <c r="CE25" s="10">
        <v>0</v>
      </c>
      <c r="CF25" s="10">
        <v>0</v>
      </c>
      <c r="CG25" s="10">
        <v>0</v>
      </c>
    </row>
    <row r="26" spans="1:85" x14ac:dyDescent="0.2">
      <c r="A26" s="4" t="s">
        <v>239</v>
      </c>
      <c r="B26" s="73">
        <f t="shared" si="49"/>
        <v>61</v>
      </c>
      <c r="C26" s="73">
        <f t="shared" si="50"/>
        <v>18</v>
      </c>
      <c r="D26" s="73">
        <f t="shared" si="51"/>
        <v>40</v>
      </c>
      <c r="E26" s="73">
        <f t="shared" si="52"/>
        <v>0</v>
      </c>
      <c r="F26" s="73">
        <f t="shared" si="53"/>
        <v>3</v>
      </c>
      <c r="G26" s="4" t="s">
        <v>239</v>
      </c>
      <c r="H26" s="73">
        <f t="shared" si="39"/>
        <v>31</v>
      </c>
      <c r="I26" s="73">
        <f t="shared" si="40"/>
        <v>12</v>
      </c>
      <c r="J26" s="73">
        <f t="shared" si="41"/>
        <v>20</v>
      </c>
      <c r="K26" s="73">
        <f t="shared" si="42"/>
        <v>0</v>
      </c>
      <c r="L26" s="73">
        <f t="shared" si="43"/>
        <v>0</v>
      </c>
      <c r="M26" s="73">
        <f t="shared" si="44"/>
        <v>29</v>
      </c>
      <c r="N26" s="73">
        <f t="shared" si="45"/>
        <v>7</v>
      </c>
      <c r="O26" s="73">
        <f t="shared" si="46"/>
        <v>20</v>
      </c>
      <c r="P26" s="73">
        <f t="shared" si="47"/>
        <v>0</v>
      </c>
      <c r="Q26" s="73">
        <f t="shared" si="48"/>
        <v>3</v>
      </c>
      <c r="R26" s="3" t="s">
        <v>239</v>
      </c>
      <c r="S26" s="3">
        <v>17</v>
      </c>
      <c r="T26" s="3">
        <v>0</v>
      </c>
      <c r="U26" s="3">
        <v>17</v>
      </c>
      <c r="V26" s="3">
        <v>0</v>
      </c>
      <c r="W26" s="3">
        <v>0</v>
      </c>
      <c r="X26" s="3" t="s">
        <v>239</v>
      </c>
      <c r="Y26" s="100">
        <v>8</v>
      </c>
      <c r="Z26" s="101">
        <v>0</v>
      </c>
      <c r="AA26" s="101">
        <v>8</v>
      </c>
      <c r="AB26" s="101">
        <v>0</v>
      </c>
      <c r="AC26" s="102">
        <v>0</v>
      </c>
      <c r="AD26" s="3">
        <v>8</v>
      </c>
      <c r="AE26" s="3">
        <v>0</v>
      </c>
      <c r="AF26" s="3">
        <v>8</v>
      </c>
      <c r="AG26" s="3">
        <v>0</v>
      </c>
      <c r="AH26" s="3">
        <v>0</v>
      </c>
      <c r="AI26" s="56" t="s">
        <v>239</v>
      </c>
      <c r="AJ26" s="63">
        <v>16</v>
      </c>
      <c r="AK26" s="63">
        <v>13</v>
      </c>
      <c r="AL26" s="63">
        <v>0</v>
      </c>
      <c r="AM26" s="63">
        <v>0</v>
      </c>
      <c r="AN26" s="63">
        <v>3</v>
      </c>
      <c r="AO26" s="56" t="s">
        <v>239</v>
      </c>
      <c r="AP26" s="63">
        <v>7</v>
      </c>
      <c r="AQ26" s="63">
        <v>7</v>
      </c>
      <c r="AR26" s="63">
        <v>0</v>
      </c>
      <c r="AS26" s="63">
        <v>0</v>
      </c>
      <c r="AT26" s="63">
        <v>0</v>
      </c>
      <c r="AU26" s="63">
        <v>9</v>
      </c>
      <c r="AV26" s="63">
        <v>7</v>
      </c>
      <c r="AW26" s="63">
        <v>0</v>
      </c>
      <c r="AX26" s="63">
        <v>0</v>
      </c>
      <c r="AY26" s="63">
        <v>3</v>
      </c>
      <c r="AZ26" s="4" t="s">
        <v>239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 t="s">
        <v>239</v>
      </c>
      <c r="BG26" s="29">
        <v>0</v>
      </c>
      <c r="BH26" s="16">
        <v>0</v>
      </c>
      <c r="BI26" s="16">
        <v>0</v>
      </c>
      <c r="BJ26" s="16">
        <v>0</v>
      </c>
      <c r="BK26" s="30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 t="s">
        <v>239</v>
      </c>
      <c r="BR26" s="10">
        <v>28</v>
      </c>
      <c r="BS26" s="10">
        <v>5</v>
      </c>
      <c r="BT26" s="10">
        <v>23</v>
      </c>
      <c r="BU26" s="10">
        <v>0</v>
      </c>
      <c r="BV26" s="10">
        <v>0</v>
      </c>
      <c r="BW26" s="4" t="s">
        <v>239</v>
      </c>
      <c r="BX26" s="26">
        <v>16</v>
      </c>
      <c r="BY26" s="27">
        <v>5</v>
      </c>
      <c r="BZ26" s="27">
        <v>12</v>
      </c>
      <c r="CA26" s="27">
        <v>0</v>
      </c>
      <c r="CB26" s="28">
        <v>0</v>
      </c>
      <c r="CC26" s="10">
        <v>12</v>
      </c>
      <c r="CD26" s="10">
        <v>0</v>
      </c>
      <c r="CE26" s="10">
        <v>12</v>
      </c>
      <c r="CF26" s="10">
        <v>0</v>
      </c>
      <c r="CG26" s="10">
        <v>0</v>
      </c>
    </row>
    <row r="27" spans="1:85" x14ac:dyDescent="0.2">
      <c r="A27" s="4" t="s">
        <v>240</v>
      </c>
      <c r="B27" s="73">
        <f t="shared" si="49"/>
        <v>132</v>
      </c>
      <c r="C27" s="73">
        <f t="shared" si="50"/>
        <v>75</v>
      </c>
      <c r="D27" s="73">
        <f t="shared" si="51"/>
        <v>56</v>
      </c>
      <c r="E27" s="73">
        <f t="shared" si="52"/>
        <v>0</v>
      </c>
      <c r="F27" s="73">
        <f t="shared" si="53"/>
        <v>0</v>
      </c>
      <c r="G27" s="4" t="s">
        <v>240</v>
      </c>
      <c r="H27" s="73">
        <f t="shared" si="39"/>
        <v>53</v>
      </c>
      <c r="I27" s="73">
        <f t="shared" si="40"/>
        <v>39</v>
      </c>
      <c r="J27" s="73">
        <f t="shared" si="41"/>
        <v>14</v>
      </c>
      <c r="K27" s="73">
        <f t="shared" si="42"/>
        <v>0</v>
      </c>
      <c r="L27" s="73">
        <f t="shared" si="43"/>
        <v>0</v>
      </c>
      <c r="M27" s="73">
        <f t="shared" si="44"/>
        <v>79</v>
      </c>
      <c r="N27" s="73">
        <f t="shared" si="45"/>
        <v>36</v>
      </c>
      <c r="O27" s="73">
        <f t="shared" si="46"/>
        <v>42</v>
      </c>
      <c r="P27" s="73">
        <f t="shared" si="47"/>
        <v>0</v>
      </c>
      <c r="Q27" s="73">
        <f t="shared" si="48"/>
        <v>0</v>
      </c>
      <c r="R27" s="3" t="s">
        <v>240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  <c r="X27" s="3" t="s">
        <v>240</v>
      </c>
      <c r="Y27" s="100">
        <v>0</v>
      </c>
      <c r="Z27" s="101">
        <v>0</v>
      </c>
      <c r="AA27" s="101">
        <v>0</v>
      </c>
      <c r="AB27" s="101">
        <v>0</v>
      </c>
      <c r="AC27" s="102">
        <v>0</v>
      </c>
      <c r="AD27" s="3">
        <v>0</v>
      </c>
      <c r="AE27" s="3">
        <v>0</v>
      </c>
      <c r="AF27" s="3">
        <v>0</v>
      </c>
      <c r="AG27" s="3">
        <v>0</v>
      </c>
      <c r="AH27" s="3">
        <v>0</v>
      </c>
      <c r="AI27" s="56" t="s">
        <v>240</v>
      </c>
      <c r="AJ27" s="63">
        <v>39</v>
      </c>
      <c r="AK27" s="63">
        <v>39</v>
      </c>
      <c r="AL27" s="63">
        <v>0</v>
      </c>
      <c r="AM27" s="63">
        <v>0</v>
      </c>
      <c r="AN27" s="63">
        <v>0</v>
      </c>
      <c r="AO27" s="56" t="s">
        <v>240</v>
      </c>
      <c r="AP27" s="63">
        <v>39</v>
      </c>
      <c r="AQ27" s="63">
        <v>39</v>
      </c>
      <c r="AR27" s="63">
        <v>0</v>
      </c>
      <c r="AS27" s="63">
        <v>0</v>
      </c>
      <c r="AT27" s="63">
        <v>0</v>
      </c>
      <c r="AU27" s="63">
        <v>0</v>
      </c>
      <c r="AV27" s="63">
        <v>0</v>
      </c>
      <c r="AW27" s="63">
        <v>0</v>
      </c>
      <c r="AX27" s="63">
        <v>0</v>
      </c>
      <c r="AY27" s="63">
        <v>0</v>
      </c>
      <c r="AZ27" s="4" t="s">
        <v>240</v>
      </c>
      <c r="BA27" s="4">
        <v>79</v>
      </c>
      <c r="BB27" s="4">
        <v>22</v>
      </c>
      <c r="BC27" s="4">
        <v>56</v>
      </c>
      <c r="BD27" s="4">
        <v>0</v>
      </c>
      <c r="BE27" s="4">
        <v>0</v>
      </c>
      <c r="BF27" s="4" t="s">
        <v>240</v>
      </c>
      <c r="BG27" s="29">
        <v>14</v>
      </c>
      <c r="BH27" s="16">
        <v>0</v>
      </c>
      <c r="BI27" s="16">
        <v>14</v>
      </c>
      <c r="BJ27" s="16">
        <v>0</v>
      </c>
      <c r="BK27" s="30">
        <v>0</v>
      </c>
      <c r="BL27" s="4">
        <v>65</v>
      </c>
      <c r="BM27" s="4">
        <v>22</v>
      </c>
      <c r="BN27" s="4">
        <v>42</v>
      </c>
      <c r="BO27" s="4">
        <v>0</v>
      </c>
      <c r="BP27" s="4">
        <v>0</v>
      </c>
      <c r="BQ27" s="4" t="s">
        <v>240</v>
      </c>
      <c r="BR27" s="10">
        <v>14</v>
      </c>
      <c r="BS27" s="10">
        <v>14</v>
      </c>
      <c r="BT27" s="10">
        <v>0</v>
      </c>
      <c r="BU27" s="10">
        <v>0</v>
      </c>
      <c r="BV27" s="10">
        <v>0</v>
      </c>
      <c r="BW27" s="4" t="s">
        <v>240</v>
      </c>
      <c r="BX27" s="26">
        <v>0</v>
      </c>
      <c r="BY27" s="27">
        <v>0</v>
      </c>
      <c r="BZ27" s="27">
        <v>0</v>
      </c>
      <c r="CA27" s="27">
        <v>0</v>
      </c>
      <c r="CB27" s="28">
        <v>0</v>
      </c>
      <c r="CC27" s="10">
        <v>14</v>
      </c>
      <c r="CD27" s="10">
        <v>14</v>
      </c>
      <c r="CE27" s="10">
        <v>0</v>
      </c>
      <c r="CF27" s="10">
        <v>0</v>
      </c>
      <c r="CG27" s="10">
        <v>0</v>
      </c>
    </row>
    <row r="28" spans="1:85" x14ac:dyDescent="0.2">
      <c r="A28" s="4" t="s">
        <v>231</v>
      </c>
      <c r="B28" s="73">
        <f t="shared" si="49"/>
        <v>35</v>
      </c>
      <c r="C28" s="73">
        <f t="shared" si="50"/>
        <v>35</v>
      </c>
      <c r="D28" s="73">
        <f t="shared" si="51"/>
        <v>0</v>
      </c>
      <c r="E28" s="73">
        <f t="shared" si="52"/>
        <v>0</v>
      </c>
      <c r="F28" s="73">
        <f t="shared" si="53"/>
        <v>0</v>
      </c>
      <c r="G28" s="4" t="s">
        <v>231</v>
      </c>
      <c r="H28" s="73">
        <f t="shared" si="39"/>
        <v>35</v>
      </c>
      <c r="I28" s="73">
        <f t="shared" si="40"/>
        <v>35</v>
      </c>
      <c r="J28" s="73">
        <f t="shared" si="41"/>
        <v>0</v>
      </c>
      <c r="K28" s="73">
        <f t="shared" si="42"/>
        <v>0</v>
      </c>
      <c r="L28" s="73">
        <f t="shared" si="43"/>
        <v>0</v>
      </c>
      <c r="M28" s="73">
        <f t="shared" si="44"/>
        <v>0</v>
      </c>
      <c r="N28" s="73">
        <f t="shared" si="45"/>
        <v>0</v>
      </c>
      <c r="O28" s="73">
        <f t="shared" si="46"/>
        <v>0</v>
      </c>
      <c r="P28" s="73">
        <f t="shared" si="47"/>
        <v>0</v>
      </c>
      <c r="Q28" s="73">
        <f t="shared" si="48"/>
        <v>0</v>
      </c>
      <c r="R28" s="3" t="s">
        <v>231</v>
      </c>
      <c r="S28" s="3">
        <v>0</v>
      </c>
      <c r="T28" s="3">
        <v>0</v>
      </c>
      <c r="U28" s="3">
        <v>0</v>
      </c>
      <c r="V28" s="3">
        <v>0</v>
      </c>
      <c r="W28" s="3">
        <v>0</v>
      </c>
      <c r="X28" s="3" t="s">
        <v>231</v>
      </c>
      <c r="Y28" s="100">
        <v>0</v>
      </c>
      <c r="Z28" s="101">
        <v>0</v>
      </c>
      <c r="AA28" s="101">
        <v>0</v>
      </c>
      <c r="AB28" s="101">
        <v>0</v>
      </c>
      <c r="AC28" s="102">
        <v>0</v>
      </c>
      <c r="AD28" s="3">
        <v>0</v>
      </c>
      <c r="AE28" s="3">
        <v>0</v>
      </c>
      <c r="AF28" s="3">
        <v>0</v>
      </c>
      <c r="AG28" s="3">
        <v>0</v>
      </c>
      <c r="AH28" s="3">
        <v>0</v>
      </c>
      <c r="AI28" s="56" t="s">
        <v>231</v>
      </c>
      <c r="AJ28" s="63">
        <v>13</v>
      </c>
      <c r="AK28" s="63">
        <v>13</v>
      </c>
      <c r="AL28" s="63">
        <v>0</v>
      </c>
      <c r="AM28" s="63">
        <v>0</v>
      </c>
      <c r="AN28" s="63">
        <v>0</v>
      </c>
      <c r="AO28" s="56" t="s">
        <v>231</v>
      </c>
      <c r="AP28" s="63">
        <v>13</v>
      </c>
      <c r="AQ28" s="63">
        <v>13</v>
      </c>
      <c r="AR28" s="63">
        <v>0</v>
      </c>
      <c r="AS28" s="63">
        <v>0</v>
      </c>
      <c r="AT28" s="63">
        <v>0</v>
      </c>
      <c r="AU28" s="63">
        <v>0</v>
      </c>
      <c r="AV28" s="63">
        <v>0</v>
      </c>
      <c r="AW28" s="63">
        <v>0</v>
      </c>
      <c r="AX28" s="63">
        <v>0</v>
      </c>
      <c r="AY28" s="63">
        <v>0</v>
      </c>
      <c r="AZ28" s="4" t="s">
        <v>231</v>
      </c>
      <c r="BA28" s="4">
        <v>22</v>
      </c>
      <c r="BB28" s="4">
        <v>22</v>
      </c>
      <c r="BC28" s="4">
        <v>0</v>
      </c>
      <c r="BD28" s="4">
        <v>0</v>
      </c>
      <c r="BE28" s="4">
        <v>0</v>
      </c>
      <c r="BF28" s="4" t="s">
        <v>231</v>
      </c>
      <c r="BG28" s="29">
        <v>22</v>
      </c>
      <c r="BH28" s="16">
        <v>22</v>
      </c>
      <c r="BI28" s="16">
        <v>0</v>
      </c>
      <c r="BJ28" s="16">
        <v>0</v>
      </c>
      <c r="BK28" s="30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 t="s">
        <v>231</v>
      </c>
      <c r="BR28" s="10">
        <v>0</v>
      </c>
      <c r="BS28" s="10">
        <v>0</v>
      </c>
      <c r="BT28" s="10">
        <v>0</v>
      </c>
      <c r="BU28" s="10">
        <v>0</v>
      </c>
      <c r="BV28" s="10">
        <v>0</v>
      </c>
      <c r="BW28" s="4" t="s">
        <v>231</v>
      </c>
      <c r="BX28" s="26">
        <v>0</v>
      </c>
      <c r="BY28" s="27">
        <v>0</v>
      </c>
      <c r="BZ28" s="27">
        <v>0</v>
      </c>
      <c r="CA28" s="27">
        <v>0</v>
      </c>
      <c r="CB28" s="28">
        <v>0</v>
      </c>
      <c r="CC28" s="10">
        <v>0</v>
      </c>
      <c r="CD28" s="10">
        <v>0</v>
      </c>
      <c r="CE28" s="10">
        <v>0</v>
      </c>
      <c r="CF28" s="10">
        <v>0</v>
      </c>
      <c r="CG28" s="10">
        <v>0</v>
      </c>
    </row>
    <row r="29" spans="1:85" x14ac:dyDescent="0.2">
      <c r="A29" s="4" t="s">
        <v>241</v>
      </c>
      <c r="B29" s="73">
        <f t="shared" si="49"/>
        <v>84</v>
      </c>
      <c r="C29" s="73">
        <f t="shared" si="50"/>
        <v>5</v>
      </c>
      <c r="D29" s="73">
        <f t="shared" si="51"/>
        <v>71</v>
      </c>
      <c r="E29" s="73">
        <f t="shared" si="52"/>
        <v>2</v>
      </c>
      <c r="F29" s="73">
        <f t="shared" si="53"/>
        <v>6</v>
      </c>
      <c r="G29" s="4" t="s">
        <v>241</v>
      </c>
      <c r="H29" s="73">
        <f t="shared" si="39"/>
        <v>51</v>
      </c>
      <c r="I29" s="73">
        <f t="shared" si="40"/>
        <v>5</v>
      </c>
      <c r="J29" s="73">
        <f t="shared" si="41"/>
        <v>43</v>
      </c>
      <c r="K29" s="73">
        <f t="shared" si="42"/>
        <v>0</v>
      </c>
      <c r="L29" s="73">
        <f t="shared" si="43"/>
        <v>3</v>
      </c>
      <c r="M29" s="73">
        <f t="shared" si="44"/>
        <v>33</v>
      </c>
      <c r="N29" s="73">
        <f t="shared" si="45"/>
        <v>0</v>
      </c>
      <c r="O29" s="73">
        <f t="shared" si="46"/>
        <v>28</v>
      </c>
      <c r="P29" s="73">
        <f t="shared" si="47"/>
        <v>2</v>
      </c>
      <c r="Q29" s="73">
        <f t="shared" si="48"/>
        <v>3</v>
      </c>
      <c r="R29" s="3" t="s">
        <v>241</v>
      </c>
      <c r="S29" s="3">
        <v>5</v>
      </c>
      <c r="T29" s="3">
        <v>5</v>
      </c>
      <c r="U29" s="3">
        <v>0</v>
      </c>
      <c r="V29" s="3">
        <v>0</v>
      </c>
      <c r="W29" s="3">
        <v>0</v>
      </c>
      <c r="X29" s="3" t="s">
        <v>241</v>
      </c>
      <c r="Y29" s="100">
        <v>5</v>
      </c>
      <c r="Z29" s="101">
        <v>5</v>
      </c>
      <c r="AA29" s="101">
        <v>0</v>
      </c>
      <c r="AB29" s="101">
        <v>0</v>
      </c>
      <c r="AC29" s="102">
        <v>0</v>
      </c>
      <c r="AD29" s="3">
        <v>0</v>
      </c>
      <c r="AE29" s="3">
        <v>0</v>
      </c>
      <c r="AF29" s="3">
        <v>0</v>
      </c>
      <c r="AG29" s="3">
        <v>0</v>
      </c>
      <c r="AH29" s="3">
        <v>0</v>
      </c>
      <c r="AI29" s="56" t="s">
        <v>241</v>
      </c>
      <c r="AJ29" s="63">
        <v>6</v>
      </c>
      <c r="AK29" s="63">
        <v>0</v>
      </c>
      <c r="AL29" s="63">
        <v>0</v>
      </c>
      <c r="AM29" s="63">
        <v>0</v>
      </c>
      <c r="AN29" s="63">
        <v>6</v>
      </c>
      <c r="AO29" s="56" t="s">
        <v>241</v>
      </c>
      <c r="AP29" s="63">
        <v>3</v>
      </c>
      <c r="AQ29" s="63">
        <v>0</v>
      </c>
      <c r="AR29" s="63">
        <v>0</v>
      </c>
      <c r="AS29" s="63">
        <v>0</v>
      </c>
      <c r="AT29" s="63">
        <v>3</v>
      </c>
      <c r="AU29" s="63">
        <v>3</v>
      </c>
      <c r="AV29" s="63">
        <v>0</v>
      </c>
      <c r="AW29" s="63">
        <v>0</v>
      </c>
      <c r="AX29" s="63">
        <v>0</v>
      </c>
      <c r="AY29" s="63">
        <v>3</v>
      </c>
      <c r="AZ29" s="4" t="s">
        <v>241</v>
      </c>
      <c r="BA29" s="4">
        <v>42</v>
      </c>
      <c r="BB29" s="4">
        <v>0</v>
      </c>
      <c r="BC29" s="4">
        <v>42</v>
      </c>
      <c r="BD29" s="4">
        <v>0</v>
      </c>
      <c r="BE29" s="4">
        <v>0</v>
      </c>
      <c r="BF29" s="4" t="s">
        <v>241</v>
      </c>
      <c r="BG29" s="29">
        <v>14</v>
      </c>
      <c r="BH29" s="16">
        <v>0</v>
      </c>
      <c r="BI29" s="16">
        <v>14</v>
      </c>
      <c r="BJ29" s="16">
        <v>0</v>
      </c>
      <c r="BK29" s="30">
        <v>0</v>
      </c>
      <c r="BL29" s="4">
        <v>28</v>
      </c>
      <c r="BM29" s="4">
        <v>0</v>
      </c>
      <c r="BN29" s="4">
        <v>28</v>
      </c>
      <c r="BO29" s="4">
        <v>0</v>
      </c>
      <c r="BP29" s="4">
        <v>0</v>
      </c>
      <c r="BQ29" s="4" t="s">
        <v>241</v>
      </c>
      <c r="BR29" s="10">
        <v>31</v>
      </c>
      <c r="BS29" s="10">
        <v>0</v>
      </c>
      <c r="BT29" s="10">
        <v>29</v>
      </c>
      <c r="BU29" s="10">
        <v>2</v>
      </c>
      <c r="BV29" s="10">
        <v>0</v>
      </c>
      <c r="BW29" s="4" t="s">
        <v>241</v>
      </c>
      <c r="BX29" s="26">
        <v>29</v>
      </c>
      <c r="BY29" s="27">
        <v>0</v>
      </c>
      <c r="BZ29" s="27">
        <v>29</v>
      </c>
      <c r="CA29" s="27">
        <v>0</v>
      </c>
      <c r="CB29" s="28">
        <v>0</v>
      </c>
      <c r="CC29" s="10">
        <v>2</v>
      </c>
      <c r="CD29" s="10">
        <v>0</v>
      </c>
      <c r="CE29" s="10">
        <v>0</v>
      </c>
      <c r="CF29" s="10">
        <v>2</v>
      </c>
      <c r="CG29" s="10">
        <v>0</v>
      </c>
    </row>
    <row r="30" spans="1:85" x14ac:dyDescent="0.2">
      <c r="A30" s="4" t="s">
        <v>24</v>
      </c>
      <c r="B30" s="10"/>
      <c r="C30" s="10"/>
      <c r="D30" s="10"/>
      <c r="E30" s="10"/>
      <c r="F30" s="10"/>
      <c r="G30" s="4" t="s">
        <v>24</v>
      </c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246" t="s">
        <v>24</v>
      </c>
      <c r="S30" s="246">
        <v>1613.4</v>
      </c>
      <c r="T30" s="246">
        <v>5500</v>
      </c>
      <c r="U30" s="246">
        <v>1750</v>
      </c>
      <c r="V30" s="246">
        <v>500.5</v>
      </c>
      <c r="W30" s="246">
        <v>0</v>
      </c>
      <c r="X30" s="246" t="s">
        <v>24</v>
      </c>
      <c r="Y30" s="247">
        <v>1476.7</v>
      </c>
      <c r="Z30" s="248">
        <v>5500</v>
      </c>
      <c r="AA30" s="248">
        <v>1750</v>
      </c>
      <c r="AB30" s="248">
        <v>500.5</v>
      </c>
      <c r="AC30" s="249">
        <v>0</v>
      </c>
      <c r="AD30" s="246">
        <v>1750</v>
      </c>
      <c r="AE30" s="246">
        <v>0</v>
      </c>
      <c r="AF30" s="246">
        <v>1750</v>
      </c>
      <c r="AG30" s="246">
        <v>0</v>
      </c>
      <c r="AH30" s="246">
        <v>0</v>
      </c>
      <c r="AI30" s="258" t="s">
        <v>24</v>
      </c>
      <c r="AJ30" s="258">
        <v>1821.2</v>
      </c>
      <c r="AK30" s="258">
        <v>1750</v>
      </c>
      <c r="AL30" s="258">
        <v>500.5</v>
      </c>
      <c r="AM30" s="258">
        <v>0</v>
      </c>
      <c r="AN30" s="258">
        <v>32499.8</v>
      </c>
      <c r="AO30" s="258" t="s">
        <v>24</v>
      </c>
      <c r="AP30" s="258">
        <v>2873.3</v>
      </c>
      <c r="AQ30" s="258">
        <v>2916.7</v>
      </c>
      <c r="AR30" s="258">
        <v>500.5</v>
      </c>
      <c r="AS30" s="258">
        <v>0</v>
      </c>
      <c r="AT30" s="258">
        <v>54999.5</v>
      </c>
      <c r="AU30" s="258">
        <v>813.4</v>
      </c>
      <c r="AV30" s="258">
        <v>667</v>
      </c>
      <c r="AW30" s="258">
        <v>0</v>
      </c>
      <c r="AX30" s="258">
        <v>0</v>
      </c>
      <c r="AY30" s="258">
        <v>6250</v>
      </c>
      <c r="AZ30" s="177" t="s">
        <v>24</v>
      </c>
      <c r="BA30" s="177">
        <v>4420.6000000000004</v>
      </c>
      <c r="BB30" s="177">
        <v>3750</v>
      </c>
      <c r="BC30" s="177">
        <v>4687.5</v>
      </c>
      <c r="BD30" s="177">
        <v>0</v>
      </c>
      <c r="BE30" s="177">
        <v>0</v>
      </c>
      <c r="BF30" s="177" t="s">
        <v>24</v>
      </c>
      <c r="BG30" s="178">
        <v>5000</v>
      </c>
      <c r="BH30" s="179">
        <v>3000</v>
      </c>
      <c r="BI30" s="179">
        <v>7500</v>
      </c>
      <c r="BJ30" s="179">
        <v>0</v>
      </c>
      <c r="BK30" s="180">
        <v>0</v>
      </c>
      <c r="BL30" s="177">
        <v>4294.3999999999996</v>
      </c>
      <c r="BM30" s="177">
        <v>3750</v>
      </c>
      <c r="BN30" s="177">
        <v>4583.3</v>
      </c>
      <c r="BO30" s="177">
        <v>0</v>
      </c>
      <c r="BP30" s="177">
        <v>0</v>
      </c>
      <c r="BQ30" s="4" t="s">
        <v>24</v>
      </c>
      <c r="BR30" s="10">
        <v>1785.6</v>
      </c>
      <c r="BS30" s="10">
        <v>750.3</v>
      </c>
      <c r="BT30" s="10">
        <v>6250</v>
      </c>
      <c r="BU30" s="10">
        <v>54999.5</v>
      </c>
      <c r="BV30" s="10">
        <v>0</v>
      </c>
      <c r="BW30" s="4" t="s">
        <v>24</v>
      </c>
      <c r="BX30" s="26">
        <v>2379.6</v>
      </c>
      <c r="BY30" s="27">
        <v>750.3</v>
      </c>
      <c r="BZ30" s="27">
        <v>27999.8</v>
      </c>
      <c r="CA30" s="27">
        <v>0</v>
      </c>
      <c r="CB30" s="28">
        <v>0</v>
      </c>
      <c r="CC30" s="10">
        <v>986.1</v>
      </c>
      <c r="CD30" s="10">
        <v>750.3</v>
      </c>
      <c r="CE30" s="10">
        <v>1750</v>
      </c>
      <c r="CF30" s="10">
        <v>54999.5</v>
      </c>
      <c r="CG30" s="10">
        <v>0</v>
      </c>
    </row>
    <row r="31" spans="1:85" x14ac:dyDescent="0.2">
      <c r="A31" s="4" t="s">
        <v>236</v>
      </c>
      <c r="B31" s="10"/>
      <c r="C31" s="10"/>
      <c r="D31" s="10"/>
      <c r="E31" s="10"/>
      <c r="F31" s="10"/>
      <c r="G31" s="4" t="s">
        <v>236</v>
      </c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246" t="s">
        <v>236</v>
      </c>
      <c r="S31" s="246">
        <v>8887.4</v>
      </c>
      <c r="T31" s="246">
        <v>25100</v>
      </c>
      <c r="U31" s="246">
        <v>1600</v>
      </c>
      <c r="V31" s="246">
        <v>50</v>
      </c>
      <c r="W31" s="246">
        <v>0</v>
      </c>
      <c r="X31" s="246" t="s">
        <v>236</v>
      </c>
      <c r="Y31" s="247">
        <v>12009.9</v>
      </c>
      <c r="Z31" s="248">
        <v>25100</v>
      </c>
      <c r="AA31" s="248">
        <v>2000</v>
      </c>
      <c r="AB31" s="248">
        <v>50</v>
      </c>
      <c r="AC31" s="249">
        <v>0</v>
      </c>
      <c r="AD31" s="246">
        <v>1200</v>
      </c>
      <c r="AE31" s="246">
        <v>0</v>
      </c>
      <c r="AF31" s="246">
        <v>1200</v>
      </c>
      <c r="AG31" s="246">
        <v>0</v>
      </c>
      <c r="AH31" s="246">
        <v>0</v>
      </c>
      <c r="AI31" s="258" t="s">
        <v>236</v>
      </c>
      <c r="AJ31" s="258">
        <v>2660</v>
      </c>
      <c r="AK31" s="258">
        <v>2240</v>
      </c>
      <c r="AL31" s="258">
        <v>200</v>
      </c>
      <c r="AM31" s="258">
        <v>0</v>
      </c>
      <c r="AN31" s="258">
        <v>9600</v>
      </c>
      <c r="AO31" s="258" t="s">
        <v>236</v>
      </c>
      <c r="AP31" s="258">
        <v>2956.3</v>
      </c>
      <c r="AQ31" s="258">
        <v>2762.1</v>
      </c>
      <c r="AR31" s="258">
        <v>200</v>
      </c>
      <c r="AS31" s="258">
        <v>0</v>
      </c>
      <c r="AT31" s="258">
        <v>13200</v>
      </c>
      <c r="AU31" s="258">
        <v>1743.7</v>
      </c>
      <c r="AV31" s="258">
        <v>412.5</v>
      </c>
      <c r="AW31" s="258">
        <v>0</v>
      </c>
      <c r="AX31" s="258">
        <v>0</v>
      </c>
      <c r="AY31" s="258">
        <v>7800</v>
      </c>
      <c r="AZ31" s="177" t="s">
        <v>236</v>
      </c>
      <c r="BA31" s="177">
        <v>6648.3</v>
      </c>
      <c r="BB31" s="177">
        <v>3216.7</v>
      </c>
      <c r="BC31" s="177">
        <v>8990</v>
      </c>
      <c r="BD31" s="177">
        <v>0</v>
      </c>
      <c r="BE31" s="177">
        <v>0</v>
      </c>
      <c r="BF31" s="177" t="s">
        <v>236</v>
      </c>
      <c r="BG31" s="178">
        <v>5925.1</v>
      </c>
      <c r="BH31" s="179">
        <v>3325</v>
      </c>
      <c r="BI31" s="179">
        <v>10065</v>
      </c>
      <c r="BJ31" s="179">
        <v>0</v>
      </c>
      <c r="BK31" s="180">
        <v>0</v>
      </c>
      <c r="BL31" s="177">
        <v>7217.1</v>
      </c>
      <c r="BM31" s="177">
        <v>3000</v>
      </c>
      <c r="BN31" s="177">
        <v>8560</v>
      </c>
      <c r="BO31" s="177">
        <v>0</v>
      </c>
      <c r="BP31" s="177">
        <v>0</v>
      </c>
      <c r="BQ31" s="4" t="s">
        <v>236</v>
      </c>
      <c r="BR31" s="10">
        <v>10068.1</v>
      </c>
      <c r="BS31" s="10">
        <v>1183.3</v>
      </c>
      <c r="BT31" s="10">
        <v>18722.5</v>
      </c>
      <c r="BU31" s="10">
        <v>12000</v>
      </c>
      <c r="BV31" s="10">
        <v>0</v>
      </c>
      <c r="BW31" s="4" t="s">
        <v>236</v>
      </c>
      <c r="BX31" s="26">
        <v>17797.3</v>
      </c>
      <c r="BY31" s="27">
        <v>733.3</v>
      </c>
      <c r="BZ31" s="27">
        <v>23028.1</v>
      </c>
      <c r="CA31" s="27">
        <v>0</v>
      </c>
      <c r="CB31" s="28">
        <v>0</v>
      </c>
      <c r="CC31" s="10">
        <v>1715.8</v>
      </c>
      <c r="CD31" s="10">
        <v>1333.3</v>
      </c>
      <c r="CE31" s="10">
        <v>1500</v>
      </c>
      <c r="CF31" s="10">
        <v>12000</v>
      </c>
      <c r="CG31" s="10">
        <v>0</v>
      </c>
    </row>
    <row r="32" spans="1:85" x14ac:dyDescent="0.2">
      <c r="A32" s="15" t="s">
        <v>242</v>
      </c>
      <c r="B32" s="10"/>
      <c r="C32" s="10"/>
      <c r="D32" s="10"/>
      <c r="E32" s="10"/>
      <c r="F32" s="10"/>
      <c r="G32" s="15" t="s">
        <v>242</v>
      </c>
      <c r="H32" s="26"/>
      <c r="I32" s="27"/>
      <c r="J32" s="27"/>
      <c r="K32" s="27"/>
      <c r="L32" s="28"/>
      <c r="M32" s="10"/>
      <c r="N32" s="10"/>
      <c r="O32" s="10"/>
      <c r="P32" s="10"/>
      <c r="Q32" s="10"/>
      <c r="R32" s="98" t="s">
        <v>816</v>
      </c>
      <c r="S32" s="3"/>
      <c r="T32" s="3"/>
      <c r="U32" s="3"/>
      <c r="V32" s="3"/>
      <c r="W32" s="3"/>
      <c r="X32" s="98" t="s">
        <v>816</v>
      </c>
      <c r="Y32" s="100"/>
      <c r="Z32" s="101"/>
      <c r="AA32" s="101"/>
      <c r="AB32" s="101"/>
      <c r="AC32" s="102"/>
      <c r="AD32" s="3"/>
      <c r="AE32" s="3"/>
      <c r="AF32" s="3"/>
      <c r="AG32" s="3"/>
      <c r="AH32" s="3"/>
      <c r="AI32" s="60" t="s">
        <v>816</v>
      </c>
      <c r="AJ32" s="63"/>
      <c r="AK32" s="63"/>
      <c r="AL32" s="63"/>
      <c r="AM32" s="63"/>
      <c r="AN32" s="63"/>
      <c r="AO32" s="60" t="s">
        <v>816</v>
      </c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15" t="s">
        <v>242</v>
      </c>
      <c r="BF32" s="15" t="s">
        <v>242</v>
      </c>
      <c r="BG32" s="29"/>
      <c r="BH32" s="16"/>
      <c r="BI32" s="16"/>
      <c r="BJ32" s="16"/>
      <c r="BK32" s="30"/>
      <c r="BQ32" s="15" t="s">
        <v>242</v>
      </c>
      <c r="BR32" s="10"/>
      <c r="BS32" s="10"/>
      <c r="BT32" s="10"/>
      <c r="BU32" s="10"/>
      <c r="BV32" s="10"/>
      <c r="BW32" s="15" t="s">
        <v>242</v>
      </c>
      <c r="BX32" s="26"/>
      <c r="BY32" s="27"/>
      <c r="BZ32" s="27"/>
      <c r="CA32" s="27"/>
      <c r="CB32" s="28"/>
      <c r="CC32" s="10"/>
      <c r="CD32" s="10"/>
      <c r="CE32" s="10"/>
      <c r="CF32" s="10"/>
      <c r="CG32" s="10"/>
    </row>
    <row r="33" spans="1:85" x14ac:dyDescent="0.2">
      <c r="A33" s="4" t="s">
        <v>1</v>
      </c>
      <c r="B33" s="73">
        <f t="shared" ref="B33" si="54">S33+AJ33+BA33+BR33</f>
        <v>93</v>
      </c>
      <c r="C33" s="73">
        <f t="shared" ref="C33" si="55">T33+AK33+BB33+BS33</f>
        <v>48</v>
      </c>
      <c r="D33" s="73">
        <f t="shared" ref="D33" si="56">U33+AL33+BC33+BT33</f>
        <v>42</v>
      </c>
      <c r="E33" s="73">
        <f t="shared" ref="E33" si="57">V33+AM33+BD33+BU33</f>
        <v>3</v>
      </c>
      <c r="F33" s="73">
        <f t="shared" ref="F33" si="58">W33+AN33+BE33+BV33</f>
        <v>0</v>
      </c>
      <c r="G33" s="4" t="s">
        <v>1</v>
      </c>
      <c r="H33" s="73">
        <f t="shared" ref="H33" si="59">Y33+AP33+BG33+BX33</f>
        <v>36</v>
      </c>
      <c r="I33" s="73">
        <f t="shared" ref="I33" si="60">Z33+AQ33+BH33+BY33</f>
        <v>22</v>
      </c>
      <c r="J33" s="73">
        <f t="shared" ref="J33" si="61">AA33+AR33+BI33+BZ33</f>
        <v>14</v>
      </c>
      <c r="K33" s="73">
        <f t="shared" ref="K33" si="62">AB33+AS33+BJ33+CA33</f>
        <v>0</v>
      </c>
      <c r="L33" s="73">
        <f t="shared" ref="L33" si="63">AC33+AT33+BK33+CB33</f>
        <v>0</v>
      </c>
      <c r="M33" s="73">
        <f t="shared" ref="M33" si="64">AD33+AU33+BL33+CC33</f>
        <v>57</v>
      </c>
      <c r="N33" s="73">
        <f t="shared" ref="N33" si="65">AE33+AV33+BM33+CD33</f>
        <v>26</v>
      </c>
      <c r="O33" s="73">
        <f t="shared" ref="O33" si="66">AF33+AW33+BN33+CE33</f>
        <v>28</v>
      </c>
      <c r="P33" s="73">
        <f t="shared" ref="P33" si="67">AG33+AX33+BO33+CF33</f>
        <v>3</v>
      </c>
      <c r="Q33" s="73">
        <f t="shared" ref="Q33" si="68">AH33+AY33+BP33+CG33</f>
        <v>0</v>
      </c>
      <c r="R33" s="3" t="s">
        <v>1</v>
      </c>
      <c r="S33" s="3">
        <v>12</v>
      </c>
      <c r="T33" s="3">
        <v>9</v>
      </c>
      <c r="U33" s="3">
        <v>0</v>
      </c>
      <c r="V33" s="3">
        <v>3</v>
      </c>
      <c r="W33" s="3">
        <v>0</v>
      </c>
      <c r="X33" s="3" t="s">
        <v>1</v>
      </c>
      <c r="Y33" s="100">
        <v>9</v>
      </c>
      <c r="Z33" s="101">
        <v>9</v>
      </c>
      <c r="AA33" s="101">
        <v>0</v>
      </c>
      <c r="AB33" s="101">
        <v>0</v>
      </c>
      <c r="AC33" s="102">
        <v>0</v>
      </c>
      <c r="AD33" s="3">
        <v>3</v>
      </c>
      <c r="AE33" s="3">
        <v>0</v>
      </c>
      <c r="AF33" s="3">
        <v>0</v>
      </c>
      <c r="AG33" s="3">
        <v>3</v>
      </c>
      <c r="AH33" s="3">
        <v>0</v>
      </c>
      <c r="AI33" s="56" t="s">
        <v>1</v>
      </c>
      <c r="AJ33" s="63">
        <v>47</v>
      </c>
      <c r="AK33" s="63">
        <v>39</v>
      </c>
      <c r="AL33" s="63">
        <v>8</v>
      </c>
      <c r="AM33" s="63">
        <v>0</v>
      </c>
      <c r="AN33" s="63">
        <v>0</v>
      </c>
      <c r="AO33" s="56" t="s">
        <v>1</v>
      </c>
      <c r="AP33" s="63">
        <v>21</v>
      </c>
      <c r="AQ33" s="63">
        <v>13</v>
      </c>
      <c r="AR33" s="63">
        <v>8</v>
      </c>
      <c r="AS33" s="63">
        <v>0</v>
      </c>
      <c r="AT33" s="63">
        <v>0</v>
      </c>
      <c r="AU33" s="63">
        <v>26</v>
      </c>
      <c r="AV33" s="63">
        <v>26</v>
      </c>
      <c r="AW33" s="63">
        <v>0</v>
      </c>
      <c r="AX33" s="63">
        <v>0</v>
      </c>
      <c r="AY33" s="63">
        <v>0</v>
      </c>
      <c r="AZ33" s="4" t="s">
        <v>1</v>
      </c>
      <c r="BA33" s="4">
        <v>28</v>
      </c>
      <c r="BB33" s="4">
        <v>0</v>
      </c>
      <c r="BC33" s="4">
        <v>28</v>
      </c>
      <c r="BD33" s="4">
        <v>0</v>
      </c>
      <c r="BE33" s="4">
        <v>0</v>
      </c>
      <c r="BF33" s="4" t="s">
        <v>1</v>
      </c>
      <c r="BG33" s="29">
        <v>0</v>
      </c>
      <c r="BH33" s="16">
        <v>0</v>
      </c>
      <c r="BI33" s="16">
        <v>0</v>
      </c>
      <c r="BJ33" s="16">
        <v>0</v>
      </c>
      <c r="BK33" s="30">
        <v>0</v>
      </c>
      <c r="BL33" s="4">
        <v>28</v>
      </c>
      <c r="BM33" s="4">
        <v>0</v>
      </c>
      <c r="BN33" s="4">
        <v>28</v>
      </c>
      <c r="BO33" s="4">
        <v>0</v>
      </c>
      <c r="BP33" s="4">
        <v>0</v>
      </c>
      <c r="BQ33" s="4" t="s">
        <v>1</v>
      </c>
      <c r="BR33" s="10">
        <v>6</v>
      </c>
      <c r="BS33" s="10">
        <v>0</v>
      </c>
      <c r="BT33" s="10">
        <v>6</v>
      </c>
      <c r="BU33" s="10">
        <v>0</v>
      </c>
      <c r="BV33" s="10">
        <v>0</v>
      </c>
      <c r="BW33" s="4" t="s">
        <v>1</v>
      </c>
      <c r="BX33" s="26">
        <v>6</v>
      </c>
      <c r="BY33" s="27">
        <v>0</v>
      </c>
      <c r="BZ33" s="27">
        <v>6</v>
      </c>
      <c r="CA33" s="27">
        <v>0</v>
      </c>
      <c r="CB33" s="28">
        <v>0</v>
      </c>
      <c r="CC33" s="10">
        <v>0</v>
      </c>
      <c r="CD33" s="10">
        <v>0</v>
      </c>
      <c r="CE33" s="10">
        <v>0</v>
      </c>
      <c r="CF33" s="10">
        <v>0</v>
      </c>
      <c r="CG33" s="10">
        <v>0</v>
      </c>
    </row>
    <row r="34" spans="1:85" x14ac:dyDescent="0.2">
      <c r="A34" s="4" t="s">
        <v>236</v>
      </c>
      <c r="B34" s="10"/>
      <c r="C34" s="10"/>
      <c r="D34" s="10"/>
      <c r="E34" s="10"/>
      <c r="F34" s="10"/>
      <c r="G34" s="4" t="s">
        <v>236</v>
      </c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246" t="s">
        <v>236</v>
      </c>
      <c r="S34" s="246">
        <v>4014.1</v>
      </c>
      <c r="T34" s="246">
        <v>5340</v>
      </c>
      <c r="U34" s="246">
        <v>0</v>
      </c>
      <c r="V34" s="246">
        <v>20</v>
      </c>
      <c r="W34" s="246">
        <v>0</v>
      </c>
      <c r="X34" s="246" t="s">
        <v>236</v>
      </c>
      <c r="Y34" s="247">
        <v>5340</v>
      </c>
      <c r="Z34" s="248">
        <v>5340</v>
      </c>
      <c r="AA34" s="248">
        <v>0</v>
      </c>
      <c r="AB34" s="248">
        <v>0</v>
      </c>
      <c r="AC34" s="249">
        <v>0</v>
      </c>
      <c r="AD34" s="246">
        <v>20</v>
      </c>
      <c r="AE34" s="246">
        <v>0</v>
      </c>
      <c r="AF34" s="246">
        <v>0</v>
      </c>
      <c r="AG34" s="246">
        <v>20</v>
      </c>
      <c r="AH34" s="246">
        <v>0</v>
      </c>
      <c r="AI34" s="258" t="s">
        <v>236</v>
      </c>
      <c r="AJ34" s="258">
        <v>124.1</v>
      </c>
      <c r="AK34" s="258">
        <v>147</v>
      </c>
      <c r="AL34" s="258">
        <v>18</v>
      </c>
      <c r="AM34" s="258">
        <v>0</v>
      </c>
      <c r="AN34" s="258">
        <v>0</v>
      </c>
      <c r="AO34" s="258" t="s">
        <v>236</v>
      </c>
      <c r="AP34" s="258">
        <v>43.5</v>
      </c>
      <c r="AQ34" s="258">
        <v>60</v>
      </c>
      <c r="AR34" s="258">
        <v>18</v>
      </c>
      <c r="AS34" s="258">
        <v>0</v>
      </c>
      <c r="AT34" s="258">
        <v>0</v>
      </c>
      <c r="AU34" s="258">
        <v>190.5</v>
      </c>
      <c r="AV34" s="258">
        <v>190.5</v>
      </c>
      <c r="AW34" s="258">
        <v>0</v>
      </c>
      <c r="AX34" s="258">
        <v>0</v>
      </c>
      <c r="AY34" s="258">
        <v>0</v>
      </c>
      <c r="AZ34" s="177" t="s">
        <v>236</v>
      </c>
      <c r="BA34" s="177">
        <v>1</v>
      </c>
      <c r="BB34" s="177">
        <v>0</v>
      </c>
      <c r="BC34" s="177">
        <v>1</v>
      </c>
      <c r="BD34" s="177">
        <v>0</v>
      </c>
      <c r="BE34" s="177">
        <v>0</v>
      </c>
      <c r="BF34" s="177" t="s">
        <v>236</v>
      </c>
      <c r="BG34" s="178">
        <v>0</v>
      </c>
      <c r="BH34" s="179">
        <v>0</v>
      </c>
      <c r="BI34" s="179">
        <v>0</v>
      </c>
      <c r="BJ34" s="179">
        <v>0</v>
      </c>
      <c r="BK34" s="180">
        <v>0</v>
      </c>
      <c r="BL34" s="177">
        <v>1</v>
      </c>
      <c r="BM34" s="177">
        <v>0</v>
      </c>
      <c r="BN34" s="177">
        <v>1</v>
      </c>
      <c r="BO34" s="177">
        <v>0</v>
      </c>
      <c r="BP34" s="177">
        <v>0</v>
      </c>
      <c r="BQ34" s="4" t="s">
        <v>236</v>
      </c>
      <c r="BR34" s="10">
        <v>120</v>
      </c>
      <c r="BS34" s="10">
        <v>0</v>
      </c>
      <c r="BT34" s="10">
        <v>120</v>
      </c>
      <c r="BU34" s="10">
        <v>0</v>
      </c>
      <c r="BV34" s="10">
        <v>0</v>
      </c>
      <c r="BW34" s="4" t="s">
        <v>236</v>
      </c>
      <c r="BX34" s="26">
        <v>120</v>
      </c>
      <c r="BY34" s="27">
        <v>0</v>
      </c>
      <c r="BZ34" s="27">
        <v>120</v>
      </c>
      <c r="CA34" s="27">
        <v>0</v>
      </c>
      <c r="CB34" s="28">
        <v>0</v>
      </c>
      <c r="CC34" s="10">
        <v>0</v>
      </c>
      <c r="CD34" s="10">
        <v>0</v>
      </c>
      <c r="CE34" s="10">
        <v>0</v>
      </c>
      <c r="CF34" s="10">
        <v>0</v>
      </c>
      <c r="CG34" s="10">
        <v>0</v>
      </c>
    </row>
    <row r="35" spans="1:85" x14ac:dyDescent="0.2">
      <c r="A35" s="15" t="s">
        <v>243</v>
      </c>
      <c r="B35" s="10"/>
      <c r="C35" s="10"/>
      <c r="D35" s="10"/>
      <c r="E35" s="10"/>
      <c r="F35" s="10"/>
      <c r="G35" s="15" t="s">
        <v>243</v>
      </c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98" t="s">
        <v>817</v>
      </c>
      <c r="S35" s="3"/>
      <c r="T35" s="3"/>
      <c r="U35" s="3"/>
      <c r="V35" s="3"/>
      <c r="W35" s="3"/>
      <c r="X35" s="98" t="s">
        <v>817</v>
      </c>
      <c r="Y35" s="100"/>
      <c r="Z35" s="101"/>
      <c r="AA35" s="101"/>
      <c r="AB35" s="101"/>
      <c r="AC35" s="102"/>
      <c r="AD35" s="3"/>
      <c r="AE35" s="3"/>
      <c r="AF35" s="3"/>
      <c r="AG35" s="3"/>
      <c r="AH35" s="3"/>
      <c r="AI35" s="60" t="s">
        <v>817</v>
      </c>
      <c r="AJ35" s="63"/>
      <c r="AK35" s="63"/>
      <c r="AL35" s="63"/>
      <c r="AM35" s="63"/>
      <c r="AN35" s="63"/>
      <c r="AO35" s="60" t="s">
        <v>817</v>
      </c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15" t="s">
        <v>243</v>
      </c>
      <c r="BF35" s="15" t="s">
        <v>243</v>
      </c>
      <c r="BG35" s="29"/>
      <c r="BH35" s="16"/>
      <c r="BI35" s="16"/>
      <c r="BJ35" s="16"/>
      <c r="BK35" s="30"/>
      <c r="BQ35" s="15" t="s">
        <v>243</v>
      </c>
      <c r="BR35" s="10"/>
      <c r="BS35" s="10"/>
      <c r="BT35" s="10"/>
      <c r="BU35" s="10"/>
      <c r="BV35" s="10"/>
      <c r="BW35" s="15" t="s">
        <v>243</v>
      </c>
      <c r="BX35" s="26"/>
      <c r="BY35" s="27"/>
      <c r="BZ35" s="27"/>
      <c r="CA35" s="27"/>
      <c r="CB35" s="28"/>
      <c r="CC35" s="10"/>
      <c r="CD35" s="10"/>
      <c r="CE35" s="10"/>
      <c r="CF35" s="10"/>
      <c r="CG35" s="10"/>
    </row>
    <row r="36" spans="1:85" x14ac:dyDescent="0.2">
      <c r="A36" s="4" t="s">
        <v>1</v>
      </c>
      <c r="B36" s="73">
        <f t="shared" ref="B36" si="69">S36+AJ36+BA36+BR36</f>
        <v>636</v>
      </c>
      <c r="C36" s="73">
        <f t="shared" ref="C36" si="70">T36+AK36+BB36+BS36</f>
        <v>315</v>
      </c>
      <c r="D36" s="73">
        <f t="shared" ref="D36" si="71">U36+AL36+BC36+BT36</f>
        <v>287</v>
      </c>
      <c r="E36" s="73">
        <f t="shared" ref="E36" si="72">V36+AM36+BD36+BU36</f>
        <v>19</v>
      </c>
      <c r="F36" s="73">
        <f t="shared" ref="F36" si="73">W36+AN36+BE36+BV36</f>
        <v>15</v>
      </c>
      <c r="G36" s="4" t="s">
        <v>1</v>
      </c>
      <c r="H36" s="73">
        <f t="shared" ref="H36" si="74">Y36+AP36+BG36+BX36</f>
        <v>360</v>
      </c>
      <c r="I36" s="73">
        <f t="shared" ref="I36" si="75">Z36+AQ36+BH36+BY36</f>
        <v>171</v>
      </c>
      <c r="J36" s="73">
        <f t="shared" ref="J36" si="76">AA36+AR36+BI36+BZ36</f>
        <v>174</v>
      </c>
      <c r="K36" s="73">
        <f t="shared" ref="K36" si="77">AB36+AS36+BJ36+CA36</f>
        <v>9</v>
      </c>
      <c r="L36" s="73">
        <f t="shared" ref="L36" si="78">AC36+AT36+BK36+CB36</f>
        <v>6</v>
      </c>
      <c r="M36" s="73">
        <f t="shared" ref="M36" si="79">AD36+AU36+BL36+CC36</f>
        <v>277</v>
      </c>
      <c r="N36" s="73">
        <f t="shared" ref="N36" si="80">AE36+AV36+BM36+CD36</f>
        <v>144</v>
      </c>
      <c r="O36" s="73">
        <f t="shared" ref="O36" si="81">AF36+AW36+BN36+CE36</f>
        <v>113</v>
      </c>
      <c r="P36" s="73">
        <f t="shared" ref="P36" si="82">AG36+AX36+BO36+CF36</f>
        <v>10</v>
      </c>
      <c r="Q36" s="73">
        <f t="shared" ref="Q36" si="83">AH36+AY36+BP36+CG36</f>
        <v>9</v>
      </c>
      <c r="R36" s="3" t="s">
        <v>1</v>
      </c>
      <c r="S36" s="3">
        <v>114</v>
      </c>
      <c r="T36" s="3">
        <v>51</v>
      </c>
      <c r="U36" s="3">
        <v>51</v>
      </c>
      <c r="V36" s="3">
        <v>12</v>
      </c>
      <c r="W36" s="3">
        <v>0</v>
      </c>
      <c r="X36" s="3" t="s">
        <v>1</v>
      </c>
      <c r="Y36" s="100">
        <v>62</v>
      </c>
      <c r="Z36" s="101">
        <v>28</v>
      </c>
      <c r="AA36" s="101">
        <v>25</v>
      </c>
      <c r="AB36" s="101">
        <v>9</v>
      </c>
      <c r="AC36" s="102">
        <v>0</v>
      </c>
      <c r="AD36" s="3">
        <v>52</v>
      </c>
      <c r="AE36" s="3">
        <v>23</v>
      </c>
      <c r="AF36" s="3">
        <v>25</v>
      </c>
      <c r="AG36" s="3">
        <v>3</v>
      </c>
      <c r="AH36" s="3">
        <v>0</v>
      </c>
      <c r="AI36" s="56" t="s">
        <v>1</v>
      </c>
      <c r="AJ36" s="63">
        <v>113</v>
      </c>
      <c r="AK36" s="63">
        <v>91</v>
      </c>
      <c r="AL36" s="63">
        <v>13</v>
      </c>
      <c r="AM36" s="63">
        <v>7</v>
      </c>
      <c r="AN36" s="63">
        <v>3</v>
      </c>
      <c r="AO36" s="56" t="s">
        <v>1</v>
      </c>
      <c r="AP36" s="63">
        <v>52</v>
      </c>
      <c r="AQ36" s="63">
        <v>39</v>
      </c>
      <c r="AR36" s="63">
        <v>13</v>
      </c>
      <c r="AS36" s="63">
        <v>0</v>
      </c>
      <c r="AT36" s="63">
        <v>0</v>
      </c>
      <c r="AU36" s="63">
        <v>62</v>
      </c>
      <c r="AV36" s="63">
        <v>52</v>
      </c>
      <c r="AW36" s="63">
        <v>0</v>
      </c>
      <c r="AX36" s="63">
        <v>7</v>
      </c>
      <c r="AY36" s="63">
        <v>3</v>
      </c>
      <c r="AZ36" s="4" t="s">
        <v>1</v>
      </c>
      <c r="BA36" s="4">
        <v>296</v>
      </c>
      <c r="BB36" s="4">
        <v>112</v>
      </c>
      <c r="BC36" s="4">
        <v>183</v>
      </c>
      <c r="BD36" s="4">
        <v>0</v>
      </c>
      <c r="BE36" s="4">
        <v>0</v>
      </c>
      <c r="BF36" s="4" t="s">
        <v>1</v>
      </c>
      <c r="BG36" s="29">
        <v>203</v>
      </c>
      <c r="BH36" s="16">
        <v>90</v>
      </c>
      <c r="BI36" s="16">
        <v>113</v>
      </c>
      <c r="BJ36" s="16">
        <v>0</v>
      </c>
      <c r="BK36" s="30">
        <v>0</v>
      </c>
      <c r="BL36" s="4">
        <v>93</v>
      </c>
      <c r="BM36" s="4">
        <v>22</v>
      </c>
      <c r="BN36" s="4">
        <v>71</v>
      </c>
      <c r="BO36" s="4">
        <v>0</v>
      </c>
      <c r="BP36" s="4">
        <v>0</v>
      </c>
      <c r="BQ36" s="4" t="s">
        <v>1</v>
      </c>
      <c r="BR36" s="10">
        <v>113</v>
      </c>
      <c r="BS36" s="10">
        <v>61</v>
      </c>
      <c r="BT36" s="10">
        <v>40</v>
      </c>
      <c r="BU36" s="10">
        <v>0</v>
      </c>
      <c r="BV36" s="10">
        <v>12</v>
      </c>
      <c r="BW36" s="4" t="s">
        <v>1</v>
      </c>
      <c r="BX36" s="26">
        <v>43</v>
      </c>
      <c r="BY36" s="27">
        <v>14</v>
      </c>
      <c r="BZ36" s="27">
        <v>23</v>
      </c>
      <c r="CA36" s="27">
        <v>0</v>
      </c>
      <c r="CB36" s="28">
        <v>6</v>
      </c>
      <c r="CC36" s="10">
        <v>70</v>
      </c>
      <c r="CD36" s="10">
        <v>47</v>
      </c>
      <c r="CE36" s="10">
        <v>17</v>
      </c>
      <c r="CF36" s="10">
        <v>0</v>
      </c>
      <c r="CG36" s="10">
        <v>6</v>
      </c>
    </row>
    <row r="37" spans="1:85" x14ac:dyDescent="0.2">
      <c r="A37" s="4" t="s">
        <v>236</v>
      </c>
      <c r="B37" s="10"/>
      <c r="C37" s="10"/>
      <c r="D37" s="10"/>
      <c r="E37" s="10"/>
      <c r="F37" s="10"/>
      <c r="G37" s="4" t="s">
        <v>236</v>
      </c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246" t="s">
        <v>236</v>
      </c>
      <c r="S37" s="246">
        <v>15138.9</v>
      </c>
      <c r="T37" s="246">
        <v>9535.2999999999993</v>
      </c>
      <c r="U37" s="246">
        <v>22575.3</v>
      </c>
      <c r="V37" s="246">
        <v>7773</v>
      </c>
      <c r="W37" s="246">
        <v>0</v>
      </c>
      <c r="X37" s="246" t="s">
        <v>236</v>
      </c>
      <c r="Y37" s="247">
        <v>23412</v>
      </c>
      <c r="Z37" s="248">
        <v>12523.3</v>
      </c>
      <c r="AA37" s="248">
        <v>41383.300000000003</v>
      </c>
      <c r="AB37" s="248">
        <v>6988</v>
      </c>
      <c r="AC37" s="249">
        <v>0</v>
      </c>
      <c r="AD37" s="246">
        <v>5122.2</v>
      </c>
      <c r="AE37" s="246">
        <v>5938.8</v>
      </c>
      <c r="AF37" s="246">
        <v>3767.3</v>
      </c>
      <c r="AG37" s="246">
        <v>10128</v>
      </c>
      <c r="AH37" s="246">
        <v>0</v>
      </c>
      <c r="AI37" s="258" t="s">
        <v>236</v>
      </c>
      <c r="AJ37" s="258">
        <v>10075.700000000001</v>
      </c>
      <c r="AK37" s="258">
        <v>11676.7</v>
      </c>
      <c r="AL37" s="258">
        <v>6000</v>
      </c>
      <c r="AM37" s="258">
        <v>285</v>
      </c>
      <c r="AN37" s="258">
        <v>700</v>
      </c>
      <c r="AO37" s="258" t="s">
        <v>236</v>
      </c>
      <c r="AP37" s="258">
        <v>15369.9</v>
      </c>
      <c r="AQ37" s="258">
        <v>18404</v>
      </c>
      <c r="AR37" s="258">
        <v>6000</v>
      </c>
      <c r="AS37" s="258">
        <v>0</v>
      </c>
      <c r="AT37" s="258">
        <v>0</v>
      </c>
      <c r="AU37" s="258">
        <v>5648.9</v>
      </c>
      <c r="AV37" s="258">
        <v>6631.2</v>
      </c>
      <c r="AW37" s="258">
        <v>0</v>
      </c>
      <c r="AX37" s="258">
        <v>285</v>
      </c>
      <c r="AY37" s="258">
        <v>700</v>
      </c>
      <c r="AZ37" s="177" t="s">
        <v>236</v>
      </c>
      <c r="BA37" s="177">
        <v>8617.5</v>
      </c>
      <c r="BB37" s="177">
        <v>9767.4</v>
      </c>
      <c r="BC37" s="177">
        <v>7913.2</v>
      </c>
      <c r="BD37" s="177">
        <v>0</v>
      </c>
      <c r="BE37" s="177">
        <v>0</v>
      </c>
      <c r="BF37" s="177" t="s">
        <v>236</v>
      </c>
      <c r="BG37" s="178">
        <v>12013.4</v>
      </c>
      <c r="BH37" s="179">
        <v>11519.3</v>
      </c>
      <c r="BI37" s="179">
        <v>12406.8</v>
      </c>
      <c r="BJ37" s="179">
        <v>0</v>
      </c>
      <c r="BK37" s="180">
        <v>0</v>
      </c>
      <c r="BL37" s="177">
        <v>1215.5</v>
      </c>
      <c r="BM37" s="177">
        <v>2760</v>
      </c>
      <c r="BN37" s="177">
        <v>723.6</v>
      </c>
      <c r="BO37" s="177">
        <v>0</v>
      </c>
      <c r="BP37" s="177">
        <v>0</v>
      </c>
      <c r="BQ37" s="4" t="s">
        <v>236</v>
      </c>
      <c r="BR37" s="10">
        <v>2978.8</v>
      </c>
      <c r="BS37" s="10">
        <v>969.5</v>
      </c>
      <c r="BT37" s="10">
        <v>2528.6</v>
      </c>
      <c r="BU37" s="10">
        <v>0</v>
      </c>
      <c r="BV37" s="10">
        <v>15200</v>
      </c>
      <c r="BW37" s="4" t="s">
        <v>236</v>
      </c>
      <c r="BX37" s="26">
        <v>6215.7</v>
      </c>
      <c r="BY37" s="27">
        <v>3541.3</v>
      </c>
      <c r="BZ37" s="27">
        <v>4200</v>
      </c>
      <c r="CA37" s="27">
        <v>0</v>
      </c>
      <c r="CB37" s="28">
        <v>20800</v>
      </c>
      <c r="CC37" s="10">
        <v>997.2</v>
      </c>
      <c r="CD37" s="10">
        <v>198</v>
      </c>
      <c r="CE37" s="10">
        <v>300</v>
      </c>
      <c r="CF37" s="10">
        <v>0</v>
      </c>
      <c r="CG37" s="10">
        <v>9600</v>
      </c>
    </row>
    <row r="38" spans="1:85" x14ac:dyDescent="0.2">
      <c r="A38" s="15" t="s">
        <v>244</v>
      </c>
      <c r="B38" s="10"/>
      <c r="C38" s="10"/>
      <c r="D38" s="10"/>
      <c r="E38" s="10"/>
      <c r="F38" s="10"/>
      <c r="G38" s="15" t="s">
        <v>244</v>
      </c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98" t="s">
        <v>818</v>
      </c>
      <c r="S38" s="3"/>
      <c r="T38" s="3"/>
      <c r="U38" s="3"/>
      <c r="V38" s="3"/>
      <c r="W38" s="3"/>
      <c r="X38" s="98" t="s">
        <v>818</v>
      </c>
      <c r="Y38" s="100"/>
      <c r="Z38" s="101"/>
      <c r="AA38" s="101"/>
      <c r="AB38" s="101"/>
      <c r="AC38" s="102"/>
      <c r="AD38" s="3"/>
      <c r="AE38" s="3"/>
      <c r="AF38" s="3"/>
      <c r="AG38" s="3"/>
      <c r="AH38" s="3"/>
      <c r="AI38" s="60" t="s">
        <v>818</v>
      </c>
      <c r="AJ38" s="63"/>
      <c r="AK38" s="63"/>
      <c r="AL38" s="63"/>
      <c r="AM38" s="63"/>
      <c r="AN38" s="63"/>
      <c r="AO38" s="60" t="s">
        <v>818</v>
      </c>
      <c r="AP38" s="63"/>
      <c r="AQ38" s="63"/>
      <c r="AR38" s="63"/>
      <c r="AS38" s="63"/>
      <c r="AT38" s="63"/>
      <c r="AU38" s="63"/>
      <c r="AV38" s="63"/>
      <c r="AW38" s="63"/>
      <c r="AX38" s="63"/>
      <c r="AY38" s="63"/>
      <c r="AZ38" s="15" t="s">
        <v>244</v>
      </c>
      <c r="BF38" s="15" t="s">
        <v>244</v>
      </c>
      <c r="BG38" s="29"/>
      <c r="BH38" s="16"/>
      <c r="BI38" s="16"/>
      <c r="BJ38" s="16"/>
      <c r="BK38" s="30"/>
      <c r="BQ38" s="15" t="s">
        <v>244</v>
      </c>
      <c r="BR38" s="10"/>
      <c r="BS38" s="10"/>
      <c r="BT38" s="10"/>
      <c r="BU38" s="10"/>
      <c r="BV38" s="10"/>
      <c r="BW38" s="15" t="s">
        <v>244</v>
      </c>
      <c r="BX38" s="26"/>
      <c r="BY38" s="27"/>
      <c r="BZ38" s="27"/>
      <c r="CA38" s="27"/>
      <c r="CB38" s="28"/>
      <c r="CC38" s="10"/>
      <c r="CD38" s="10"/>
      <c r="CE38" s="10"/>
      <c r="CF38" s="10"/>
      <c r="CG38" s="10"/>
    </row>
    <row r="39" spans="1:85" x14ac:dyDescent="0.2">
      <c r="A39" s="4" t="s">
        <v>1</v>
      </c>
      <c r="B39" s="73">
        <f t="shared" ref="B39" si="84">S39+AJ39+BA39+BR39</f>
        <v>2201</v>
      </c>
      <c r="C39" s="73">
        <f t="shared" ref="C39" si="85">T39+AK39+BB39+BS39</f>
        <v>1772</v>
      </c>
      <c r="D39" s="73">
        <f t="shared" ref="D39" si="86">U39+AL39+BC39+BT39</f>
        <v>193</v>
      </c>
      <c r="E39" s="73">
        <f t="shared" ref="E39" si="87">V39+AM39+BD39+BU39</f>
        <v>47</v>
      </c>
      <c r="F39" s="73">
        <f t="shared" ref="F39" si="88">W39+AN39+BE39+BV39</f>
        <v>188</v>
      </c>
      <c r="G39" s="4" t="s">
        <v>1</v>
      </c>
      <c r="H39" s="73">
        <f t="shared" ref="H39" si="89">Y39+AP39+BG39+BX39</f>
        <v>771</v>
      </c>
      <c r="I39" s="73">
        <f t="shared" ref="I39" si="90">Z39+AQ39+BH39+BY39</f>
        <v>545</v>
      </c>
      <c r="J39" s="73">
        <f t="shared" ref="J39" si="91">AA39+AR39+BI39+BZ39</f>
        <v>112</v>
      </c>
      <c r="K39" s="73">
        <f t="shared" ref="K39" si="92">AB39+AS39+BJ39+CA39</f>
        <v>0</v>
      </c>
      <c r="L39" s="73">
        <f t="shared" ref="L39" si="93">AC39+AT39+BK39+CB39</f>
        <v>114</v>
      </c>
      <c r="M39" s="73">
        <f t="shared" ref="M39" si="94">AD39+AU39+BL39+CC39</f>
        <v>1430</v>
      </c>
      <c r="N39" s="73">
        <f t="shared" ref="N39" si="95">AE39+AV39+BM39+CD39</f>
        <v>1227</v>
      </c>
      <c r="O39" s="73">
        <f t="shared" ref="O39" si="96">AF39+AW39+BN39+CE39</f>
        <v>80</v>
      </c>
      <c r="P39" s="73">
        <f t="shared" ref="P39" si="97">AG39+AX39+BO39+CF39</f>
        <v>47</v>
      </c>
      <c r="Q39" s="73">
        <f t="shared" ref="Q39" si="98">AH39+AY39+BP39+CG39</f>
        <v>74</v>
      </c>
      <c r="R39" s="3" t="s">
        <v>1</v>
      </c>
      <c r="S39" s="3">
        <v>342</v>
      </c>
      <c r="T39" s="3">
        <v>310</v>
      </c>
      <c r="U39" s="3">
        <v>17</v>
      </c>
      <c r="V39" s="3">
        <v>0</v>
      </c>
      <c r="W39" s="3">
        <v>15</v>
      </c>
      <c r="X39" s="3" t="s">
        <v>1</v>
      </c>
      <c r="Y39" s="100">
        <v>218</v>
      </c>
      <c r="Z39" s="101">
        <v>204</v>
      </c>
      <c r="AA39" s="101">
        <v>8</v>
      </c>
      <c r="AB39" s="101">
        <v>0</v>
      </c>
      <c r="AC39" s="102">
        <v>6</v>
      </c>
      <c r="AD39" s="3">
        <v>124</v>
      </c>
      <c r="AE39" s="3">
        <v>107</v>
      </c>
      <c r="AF39" s="3">
        <v>8</v>
      </c>
      <c r="AG39" s="3">
        <v>0</v>
      </c>
      <c r="AH39" s="3">
        <v>9</v>
      </c>
      <c r="AI39" s="56" t="s">
        <v>1</v>
      </c>
      <c r="AJ39" s="63">
        <v>665</v>
      </c>
      <c r="AK39" s="63">
        <v>631</v>
      </c>
      <c r="AL39" s="63">
        <v>17</v>
      </c>
      <c r="AM39" s="63">
        <v>17</v>
      </c>
      <c r="AN39" s="63">
        <v>0</v>
      </c>
      <c r="AO39" s="56" t="s">
        <v>1</v>
      </c>
      <c r="AP39" s="63">
        <v>89</v>
      </c>
      <c r="AQ39" s="63">
        <v>85</v>
      </c>
      <c r="AR39" s="63">
        <v>4</v>
      </c>
      <c r="AS39" s="63">
        <v>0</v>
      </c>
      <c r="AT39" s="63">
        <v>0</v>
      </c>
      <c r="AU39" s="63">
        <v>576</v>
      </c>
      <c r="AV39" s="63">
        <v>546</v>
      </c>
      <c r="AW39" s="63">
        <v>13</v>
      </c>
      <c r="AX39" s="63">
        <v>17</v>
      </c>
      <c r="AY39" s="63">
        <v>0</v>
      </c>
      <c r="AZ39" s="4" t="s">
        <v>1</v>
      </c>
      <c r="BA39" s="4">
        <v>450</v>
      </c>
      <c r="BB39" s="4">
        <v>180</v>
      </c>
      <c r="BC39" s="4">
        <v>113</v>
      </c>
      <c r="BD39" s="4">
        <v>30</v>
      </c>
      <c r="BE39" s="4">
        <v>127</v>
      </c>
      <c r="BF39" s="4" t="s">
        <v>1</v>
      </c>
      <c r="BG39" s="29">
        <v>223</v>
      </c>
      <c r="BH39" s="16">
        <v>67</v>
      </c>
      <c r="BI39" s="16">
        <v>71</v>
      </c>
      <c r="BJ39" s="16">
        <v>0</v>
      </c>
      <c r="BK39" s="30">
        <v>85</v>
      </c>
      <c r="BL39" s="4">
        <v>227</v>
      </c>
      <c r="BM39" s="4">
        <v>112</v>
      </c>
      <c r="BN39" s="4">
        <v>42</v>
      </c>
      <c r="BO39" s="4">
        <v>30</v>
      </c>
      <c r="BP39" s="4">
        <v>42</v>
      </c>
      <c r="BQ39" s="4" t="s">
        <v>1</v>
      </c>
      <c r="BR39" s="10">
        <v>744</v>
      </c>
      <c r="BS39" s="10">
        <v>651</v>
      </c>
      <c r="BT39" s="10">
        <v>46</v>
      </c>
      <c r="BU39" s="10">
        <v>0</v>
      </c>
      <c r="BV39" s="10">
        <v>46</v>
      </c>
      <c r="BW39" s="4" t="s">
        <v>1</v>
      </c>
      <c r="BX39" s="26">
        <v>241</v>
      </c>
      <c r="BY39" s="27">
        <v>189</v>
      </c>
      <c r="BZ39" s="27">
        <v>29</v>
      </c>
      <c r="CA39" s="27">
        <v>0</v>
      </c>
      <c r="CB39" s="28">
        <v>23</v>
      </c>
      <c r="CC39" s="10">
        <v>503</v>
      </c>
      <c r="CD39" s="10">
        <v>462</v>
      </c>
      <c r="CE39" s="10">
        <v>17</v>
      </c>
      <c r="CF39" s="10">
        <v>0</v>
      </c>
      <c r="CG39" s="10">
        <v>23</v>
      </c>
    </row>
    <row r="40" spans="1:85" x14ac:dyDescent="0.2">
      <c r="A40" s="4" t="s">
        <v>236</v>
      </c>
      <c r="B40" s="10"/>
      <c r="C40" s="10"/>
      <c r="D40" s="10"/>
      <c r="E40" s="10"/>
      <c r="F40" s="10"/>
      <c r="G40" s="4" t="s">
        <v>236</v>
      </c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246" t="s">
        <v>236</v>
      </c>
      <c r="S40" s="246">
        <v>7289.4</v>
      </c>
      <c r="T40" s="246">
        <v>7738.4</v>
      </c>
      <c r="U40" s="246">
        <v>1031</v>
      </c>
      <c r="V40" s="246">
        <v>0</v>
      </c>
      <c r="W40" s="246">
        <v>5042.3999999999996</v>
      </c>
      <c r="X40" s="246" t="s">
        <v>236</v>
      </c>
      <c r="Y40" s="247">
        <v>5430.7</v>
      </c>
      <c r="Z40" s="248">
        <v>5560.7</v>
      </c>
      <c r="AA40" s="248">
        <v>1812</v>
      </c>
      <c r="AB40" s="248">
        <v>0</v>
      </c>
      <c r="AC40" s="249">
        <v>6108</v>
      </c>
      <c r="AD40" s="246">
        <v>10561.6</v>
      </c>
      <c r="AE40" s="246">
        <v>11904.3</v>
      </c>
      <c r="AF40" s="246">
        <v>250</v>
      </c>
      <c r="AG40" s="246">
        <v>0</v>
      </c>
      <c r="AH40" s="246">
        <v>4332</v>
      </c>
      <c r="AI40" s="258" t="s">
        <v>236</v>
      </c>
      <c r="AJ40" s="258">
        <v>6875.9</v>
      </c>
      <c r="AK40" s="258">
        <v>6851.8</v>
      </c>
      <c r="AL40" s="258">
        <v>4125</v>
      </c>
      <c r="AM40" s="258">
        <v>10452</v>
      </c>
      <c r="AN40" s="258">
        <v>0</v>
      </c>
      <c r="AO40" s="258" t="s">
        <v>236</v>
      </c>
      <c r="AP40" s="258">
        <v>5025.7</v>
      </c>
      <c r="AQ40" s="258">
        <v>4977.2</v>
      </c>
      <c r="AR40" s="258">
        <v>6000</v>
      </c>
      <c r="AS40" s="258">
        <v>0</v>
      </c>
      <c r="AT40" s="258">
        <v>0</v>
      </c>
      <c r="AU40" s="258">
        <v>7161</v>
      </c>
      <c r="AV40" s="258">
        <v>7141.9</v>
      </c>
      <c r="AW40" s="258">
        <v>3500</v>
      </c>
      <c r="AX40" s="258">
        <v>10452</v>
      </c>
      <c r="AY40" s="258">
        <v>0</v>
      </c>
      <c r="AZ40" s="177" t="s">
        <v>236</v>
      </c>
      <c r="BA40" s="177">
        <v>1723.8</v>
      </c>
      <c r="BB40" s="177">
        <v>996.3</v>
      </c>
      <c r="BC40" s="177">
        <v>3006.5</v>
      </c>
      <c r="BD40" s="177">
        <v>1500</v>
      </c>
      <c r="BE40" s="177">
        <v>1666.7</v>
      </c>
      <c r="BF40" s="177" t="s">
        <v>236</v>
      </c>
      <c r="BG40" s="178">
        <v>2727.1</v>
      </c>
      <c r="BH40" s="179">
        <v>1766.7</v>
      </c>
      <c r="BI40" s="179">
        <v>4640</v>
      </c>
      <c r="BJ40" s="179">
        <v>0</v>
      </c>
      <c r="BK40" s="180">
        <v>1900</v>
      </c>
      <c r="BL40" s="177">
        <v>739.9</v>
      </c>
      <c r="BM40" s="177">
        <v>534</v>
      </c>
      <c r="BN40" s="177">
        <v>284</v>
      </c>
      <c r="BO40" s="177">
        <v>1500</v>
      </c>
      <c r="BP40" s="177">
        <v>1200</v>
      </c>
      <c r="BQ40" s="4" t="s">
        <v>236</v>
      </c>
      <c r="BR40" s="10">
        <v>860.9</v>
      </c>
      <c r="BS40" s="10">
        <v>589.79999999999995</v>
      </c>
      <c r="BT40" s="10">
        <v>1898.2</v>
      </c>
      <c r="BU40" s="10">
        <v>0</v>
      </c>
      <c r="BV40" s="10">
        <v>3638.3</v>
      </c>
      <c r="BW40" s="4" t="s">
        <v>236</v>
      </c>
      <c r="BX40" s="26">
        <v>1090.0999999999999</v>
      </c>
      <c r="BY40" s="27">
        <v>541.70000000000005</v>
      </c>
      <c r="BZ40" s="27">
        <v>2663.2</v>
      </c>
      <c r="CA40" s="27">
        <v>0</v>
      </c>
      <c r="CB40" s="28">
        <v>3600</v>
      </c>
      <c r="CC40" s="10">
        <v>751.1</v>
      </c>
      <c r="CD40" s="10">
        <v>609.5</v>
      </c>
      <c r="CE40" s="10">
        <v>623.29999999999995</v>
      </c>
      <c r="CF40" s="10">
        <v>0</v>
      </c>
      <c r="CG40" s="10">
        <v>3676.5</v>
      </c>
    </row>
    <row r="41" spans="1:85" x14ac:dyDescent="0.2">
      <c r="A41" s="15" t="s">
        <v>245</v>
      </c>
      <c r="B41" s="10"/>
      <c r="C41" s="10"/>
      <c r="D41" s="10"/>
      <c r="E41" s="10"/>
      <c r="F41" s="10"/>
      <c r="G41" s="15" t="s">
        <v>245</v>
      </c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98" t="s">
        <v>819</v>
      </c>
      <c r="S41" s="3"/>
      <c r="T41" s="3"/>
      <c r="U41" s="3"/>
      <c r="V41" s="3"/>
      <c r="W41" s="3"/>
      <c r="X41" s="98" t="s">
        <v>819</v>
      </c>
      <c r="Y41" s="100"/>
      <c r="Z41" s="101"/>
      <c r="AA41" s="101"/>
      <c r="AB41" s="101"/>
      <c r="AC41" s="102"/>
      <c r="AD41" s="3"/>
      <c r="AE41" s="3"/>
      <c r="AF41" s="3"/>
      <c r="AG41" s="3"/>
      <c r="AH41" s="3"/>
      <c r="AI41" s="60" t="s">
        <v>823</v>
      </c>
      <c r="AJ41" s="63"/>
      <c r="AK41" s="63"/>
      <c r="AL41" s="63"/>
      <c r="AM41" s="63"/>
      <c r="AN41" s="63"/>
      <c r="AO41" s="60" t="s">
        <v>823</v>
      </c>
      <c r="AP41" s="63"/>
      <c r="AQ41" s="63"/>
      <c r="AR41" s="63"/>
      <c r="AS41" s="63"/>
      <c r="AT41" s="63"/>
      <c r="AU41" s="63"/>
      <c r="AV41" s="63"/>
      <c r="AW41" s="63"/>
      <c r="AX41" s="63"/>
      <c r="AY41" s="63"/>
      <c r="AZ41" s="15" t="s">
        <v>245</v>
      </c>
      <c r="BF41" s="15" t="s">
        <v>245</v>
      </c>
      <c r="BG41" s="29"/>
      <c r="BH41" s="16"/>
      <c r="BI41" s="16"/>
      <c r="BJ41" s="16"/>
      <c r="BK41" s="30"/>
      <c r="BQ41" s="15" t="s">
        <v>245</v>
      </c>
      <c r="BR41" s="10"/>
      <c r="BS41" s="10"/>
      <c r="BT41" s="10"/>
      <c r="BU41" s="10"/>
      <c r="BV41" s="10"/>
      <c r="BW41" s="15" t="s">
        <v>245</v>
      </c>
      <c r="BX41" s="26"/>
      <c r="BY41" s="27"/>
      <c r="BZ41" s="27"/>
      <c r="CA41" s="27"/>
      <c r="CB41" s="28"/>
      <c r="CC41" s="10"/>
      <c r="CD41" s="10"/>
      <c r="CE41" s="10"/>
      <c r="CF41" s="10"/>
      <c r="CG41" s="10"/>
    </row>
    <row r="42" spans="1:85" x14ac:dyDescent="0.2">
      <c r="A42" s="4" t="s">
        <v>1</v>
      </c>
      <c r="B42" s="73">
        <f t="shared" ref="B42" si="99">S42+AJ42+BA42+BR42</f>
        <v>776</v>
      </c>
      <c r="C42" s="73">
        <f t="shared" ref="C42" si="100">T42+AK42+BB42+BS42</f>
        <v>503</v>
      </c>
      <c r="D42" s="73">
        <f t="shared" ref="D42" si="101">U42+AL42+BC42+BT42</f>
        <v>212</v>
      </c>
      <c r="E42" s="73">
        <f t="shared" ref="E42" si="102">V42+AM42+BD42+BU42</f>
        <v>53</v>
      </c>
      <c r="F42" s="73">
        <f t="shared" ref="F42" si="103">W42+AN42+BE42+BV42</f>
        <v>6</v>
      </c>
      <c r="G42" s="4" t="s">
        <v>1</v>
      </c>
      <c r="H42" s="73">
        <f t="shared" ref="H42" si="104">Y42+AP42+BG42+BX42</f>
        <v>445</v>
      </c>
      <c r="I42" s="73">
        <f t="shared" ref="I42" si="105">Z42+AQ42+BH42+BY42</f>
        <v>299</v>
      </c>
      <c r="J42" s="73">
        <f t="shared" ref="J42" si="106">AA42+AR42+BI42+BZ42</f>
        <v>137</v>
      </c>
      <c r="K42" s="73">
        <f t="shared" ref="K42" si="107">AB42+AS42+BJ42+CA42</f>
        <v>7</v>
      </c>
      <c r="L42" s="73">
        <f t="shared" ref="L42" si="108">AC42+AT42+BK42+CB42</f>
        <v>3</v>
      </c>
      <c r="M42" s="73">
        <f t="shared" ref="M42" si="109">AD42+AU42+BL42+CC42</f>
        <v>328</v>
      </c>
      <c r="N42" s="73">
        <f t="shared" ref="N42" si="110">AE42+AV42+BM42+CD42</f>
        <v>205</v>
      </c>
      <c r="O42" s="73">
        <f t="shared" ref="O42" si="111">AF42+AW42+BN42+CE42</f>
        <v>75</v>
      </c>
      <c r="P42" s="73">
        <f t="shared" ref="P42" si="112">AG42+AX42+BO42+CF42</f>
        <v>46</v>
      </c>
      <c r="Q42" s="73">
        <f t="shared" ref="Q42" si="113">AH42+AY42+BP42+CG42</f>
        <v>3</v>
      </c>
      <c r="R42" s="3" t="s">
        <v>1</v>
      </c>
      <c r="S42" s="3">
        <v>134</v>
      </c>
      <c r="T42" s="3">
        <v>134</v>
      </c>
      <c r="U42" s="3">
        <v>0</v>
      </c>
      <c r="V42" s="3">
        <v>0</v>
      </c>
      <c r="W42" s="3">
        <v>0</v>
      </c>
      <c r="X42" s="3" t="s">
        <v>1</v>
      </c>
      <c r="Y42" s="100">
        <v>88</v>
      </c>
      <c r="Z42" s="101">
        <v>88</v>
      </c>
      <c r="AA42" s="101">
        <v>0</v>
      </c>
      <c r="AB42" s="101">
        <v>0</v>
      </c>
      <c r="AC42" s="102">
        <v>0</v>
      </c>
      <c r="AD42" s="3">
        <v>46</v>
      </c>
      <c r="AE42" s="3">
        <v>46</v>
      </c>
      <c r="AF42" s="3">
        <v>0</v>
      </c>
      <c r="AG42" s="3">
        <v>0</v>
      </c>
      <c r="AH42" s="3">
        <v>0</v>
      </c>
      <c r="AI42" s="56" t="s">
        <v>1</v>
      </c>
      <c r="AJ42" s="63">
        <v>155</v>
      </c>
      <c r="AK42" s="63">
        <v>130</v>
      </c>
      <c r="AL42" s="63">
        <v>8</v>
      </c>
      <c r="AM42" s="63">
        <v>10</v>
      </c>
      <c r="AN42" s="63">
        <v>6</v>
      </c>
      <c r="AO42" s="56" t="s">
        <v>1</v>
      </c>
      <c r="AP42" s="63">
        <v>69</v>
      </c>
      <c r="AQ42" s="63">
        <v>59</v>
      </c>
      <c r="AR42" s="63">
        <v>4</v>
      </c>
      <c r="AS42" s="63">
        <v>3</v>
      </c>
      <c r="AT42" s="63">
        <v>3</v>
      </c>
      <c r="AU42" s="63">
        <v>85</v>
      </c>
      <c r="AV42" s="63">
        <v>72</v>
      </c>
      <c r="AW42" s="63">
        <v>4</v>
      </c>
      <c r="AX42" s="63">
        <v>7</v>
      </c>
      <c r="AY42" s="63">
        <v>3</v>
      </c>
      <c r="AZ42" s="4" t="s">
        <v>1</v>
      </c>
      <c r="BA42" s="4">
        <v>185</v>
      </c>
      <c r="BB42" s="4">
        <v>112</v>
      </c>
      <c r="BC42" s="4">
        <v>42</v>
      </c>
      <c r="BD42" s="4">
        <v>30</v>
      </c>
      <c r="BE42" s="4">
        <v>0</v>
      </c>
      <c r="BF42" s="4" t="s">
        <v>1</v>
      </c>
      <c r="BG42" s="29">
        <v>67</v>
      </c>
      <c r="BH42" s="16">
        <v>67</v>
      </c>
      <c r="BI42" s="16">
        <v>0</v>
      </c>
      <c r="BJ42" s="16">
        <v>0</v>
      </c>
      <c r="BK42" s="30">
        <v>0</v>
      </c>
      <c r="BL42" s="4">
        <v>117</v>
      </c>
      <c r="BM42" s="4">
        <v>45</v>
      </c>
      <c r="BN42" s="4">
        <v>42</v>
      </c>
      <c r="BO42" s="4">
        <v>30</v>
      </c>
      <c r="BP42" s="4">
        <v>0</v>
      </c>
      <c r="BQ42" s="4" t="s">
        <v>1</v>
      </c>
      <c r="BR42" s="10">
        <v>302</v>
      </c>
      <c r="BS42" s="10">
        <v>127</v>
      </c>
      <c r="BT42" s="10">
        <v>162</v>
      </c>
      <c r="BU42" s="10">
        <v>13</v>
      </c>
      <c r="BV42" s="10">
        <v>0</v>
      </c>
      <c r="BW42" s="4" t="s">
        <v>1</v>
      </c>
      <c r="BX42" s="26">
        <v>221</v>
      </c>
      <c r="BY42" s="27">
        <v>85</v>
      </c>
      <c r="BZ42" s="27">
        <v>133</v>
      </c>
      <c r="CA42" s="27">
        <v>4</v>
      </c>
      <c r="CB42" s="28">
        <v>0</v>
      </c>
      <c r="CC42" s="10">
        <v>80</v>
      </c>
      <c r="CD42" s="10">
        <v>42</v>
      </c>
      <c r="CE42" s="10">
        <v>29</v>
      </c>
      <c r="CF42" s="10">
        <v>9</v>
      </c>
      <c r="CG42" s="10">
        <v>0</v>
      </c>
    </row>
    <row r="43" spans="1:85" x14ac:dyDescent="0.2">
      <c r="A43" s="4" t="s">
        <v>236</v>
      </c>
      <c r="B43" s="10"/>
      <c r="C43" s="10"/>
      <c r="D43" s="10"/>
      <c r="E43" s="10"/>
      <c r="F43" s="10"/>
      <c r="G43" s="4" t="s">
        <v>236</v>
      </c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246" t="s">
        <v>236</v>
      </c>
      <c r="S43" s="246">
        <v>7655.4</v>
      </c>
      <c r="T43" s="246">
        <v>7655.4</v>
      </c>
      <c r="U43" s="246">
        <v>0</v>
      </c>
      <c r="V43" s="246">
        <v>0</v>
      </c>
      <c r="W43" s="246">
        <v>0</v>
      </c>
      <c r="X43" s="246" t="s">
        <v>236</v>
      </c>
      <c r="Y43" s="247">
        <v>10932.9</v>
      </c>
      <c r="Z43" s="248">
        <v>10932.9</v>
      </c>
      <c r="AA43" s="248">
        <v>0</v>
      </c>
      <c r="AB43" s="248">
        <v>0</v>
      </c>
      <c r="AC43" s="249">
        <v>0</v>
      </c>
      <c r="AD43" s="246">
        <v>1428</v>
      </c>
      <c r="AE43" s="246">
        <v>1428</v>
      </c>
      <c r="AF43" s="246">
        <v>0</v>
      </c>
      <c r="AG43" s="246">
        <v>0</v>
      </c>
      <c r="AH43" s="246">
        <v>0</v>
      </c>
      <c r="AI43" s="258" t="s">
        <v>236</v>
      </c>
      <c r="AJ43" s="258">
        <v>2342</v>
      </c>
      <c r="AK43" s="258">
        <v>2209.5</v>
      </c>
      <c r="AL43" s="258">
        <v>600</v>
      </c>
      <c r="AM43" s="258">
        <v>833.3</v>
      </c>
      <c r="AN43" s="258">
        <v>10650</v>
      </c>
      <c r="AO43" s="258" t="s">
        <v>236</v>
      </c>
      <c r="AP43" s="258">
        <v>1287.5</v>
      </c>
      <c r="AQ43" s="258">
        <v>888.9</v>
      </c>
      <c r="AR43" s="258">
        <v>200</v>
      </c>
      <c r="AS43" s="258">
        <v>500</v>
      </c>
      <c r="AT43" s="258">
        <v>12000</v>
      </c>
      <c r="AU43" s="258">
        <v>3193.6</v>
      </c>
      <c r="AV43" s="258">
        <v>3290</v>
      </c>
      <c r="AW43" s="258">
        <v>1000</v>
      </c>
      <c r="AX43" s="258">
        <v>1000</v>
      </c>
      <c r="AY43" s="258">
        <v>9300</v>
      </c>
      <c r="AZ43" s="177" t="s">
        <v>236</v>
      </c>
      <c r="BA43" s="177">
        <v>1001.9</v>
      </c>
      <c r="BB43" s="177">
        <v>1440</v>
      </c>
      <c r="BC43" s="177">
        <v>54</v>
      </c>
      <c r="BD43" s="177">
        <v>700</v>
      </c>
      <c r="BE43" s="177">
        <v>0</v>
      </c>
      <c r="BF43" s="177" t="s">
        <v>236</v>
      </c>
      <c r="BG43" s="178">
        <v>2133.3000000000002</v>
      </c>
      <c r="BH43" s="179">
        <v>2133.3000000000002</v>
      </c>
      <c r="BI43" s="179">
        <v>0</v>
      </c>
      <c r="BJ43" s="179">
        <v>0</v>
      </c>
      <c r="BK43" s="180">
        <v>0</v>
      </c>
      <c r="BL43" s="177">
        <v>352.2</v>
      </c>
      <c r="BM43" s="177">
        <v>400</v>
      </c>
      <c r="BN43" s="177">
        <v>54</v>
      </c>
      <c r="BO43" s="177">
        <v>700</v>
      </c>
      <c r="BP43" s="177">
        <v>0</v>
      </c>
      <c r="BQ43" s="4" t="s">
        <v>236</v>
      </c>
      <c r="BR43" s="10">
        <v>455.4</v>
      </c>
      <c r="BS43" s="10">
        <v>217.8</v>
      </c>
      <c r="BT43" s="10">
        <v>589.29999999999995</v>
      </c>
      <c r="BU43" s="10">
        <v>1131.4000000000001</v>
      </c>
      <c r="BV43" s="10">
        <v>0</v>
      </c>
      <c r="BW43" s="4" t="s">
        <v>236</v>
      </c>
      <c r="BX43" s="26">
        <v>364.3</v>
      </c>
      <c r="BY43" s="27">
        <v>143.30000000000001</v>
      </c>
      <c r="BZ43" s="27">
        <v>504.3</v>
      </c>
      <c r="CA43" s="27">
        <v>410</v>
      </c>
      <c r="CB43" s="28">
        <v>0</v>
      </c>
      <c r="CC43" s="10">
        <v>706</v>
      </c>
      <c r="CD43" s="10">
        <v>366.7</v>
      </c>
      <c r="CE43" s="10">
        <v>980</v>
      </c>
      <c r="CF43" s="10">
        <v>1420</v>
      </c>
      <c r="CG43" s="10">
        <v>0</v>
      </c>
    </row>
    <row r="44" spans="1:85" x14ac:dyDescent="0.2">
      <c r="A44" s="15" t="s">
        <v>246</v>
      </c>
      <c r="B44" s="10"/>
      <c r="C44" s="10"/>
      <c r="D44" s="10"/>
      <c r="E44" s="10"/>
      <c r="F44" s="10"/>
      <c r="G44" s="15" t="s">
        <v>246</v>
      </c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98" t="s">
        <v>820</v>
      </c>
      <c r="S44" s="3"/>
      <c r="T44" s="3"/>
      <c r="U44" s="3"/>
      <c r="V44" s="3"/>
      <c r="W44" s="3"/>
      <c r="X44" s="98" t="s">
        <v>820</v>
      </c>
      <c r="Y44" s="100"/>
      <c r="Z44" s="101"/>
      <c r="AA44" s="101"/>
      <c r="AB44" s="101"/>
      <c r="AC44" s="102"/>
      <c r="AD44" s="3"/>
      <c r="AE44" s="3"/>
      <c r="AF44" s="3"/>
      <c r="AG44" s="3"/>
      <c r="AH44" s="3"/>
      <c r="AI44" s="60" t="s">
        <v>824</v>
      </c>
      <c r="AJ44" s="63"/>
      <c r="AK44" s="63"/>
      <c r="AL44" s="63"/>
      <c r="AM44" s="63"/>
      <c r="AN44" s="63"/>
      <c r="AO44" s="60" t="s">
        <v>824</v>
      </c>
      <c r="AP44" s="63"/>
      <c r="AQ44" s="63"/>
      <c r="AR44" s="63"/>
      <c r="AS44" s="63"/>
      <c r="AT44" s="63"/>
      <c r="AU44" s="63"/>
      <c r="AV44" s="63"/>
      <c r="AW44" s="63"/>
      <c r="AX44" s="63"/>
      <c r="AY44" s="63"/>
      <c r="AZ44" s="15" t="s">
        <v>246</v>
      </c>
      <c r="BF44" s="15" t="s">
        <v>246</v>
      </c>
      <c r="BG44" s="29"/>
      <c r="BH44" s="16"/>
      <c r="BI44" s="16"/>
      <c r="BJ44" s="16"/>
      <c r="BK44" s="30"/>
      <c r="BQ44" s="15" t="s">
        <v>246</v>
      </c>
      <c r="BR44" s="10"/>
      <c r="BS44" s="10"/>
      <c r="BT44" s="10"/>
      <c r="BU44" s="10"/>
      <c r="BV44" s="10"/>
      <c r="BW44" s="15" t="s">
        <v>246</v>
      </c>
      <c r="BX44" s="26"/>
      <c r="BY44" s="27"/>
      <c r="BZ44" s="27"/>
      <c r="CA44" s="27"/>
      <c r="CB44" s="28"/>
      <c r="CC44" s="10"/>
      <c r="CD44" s="10"/>
      <c r="CE44" s="10"/>
      <c r="CF44" s="10"/>
      <c r="CG44" s="10"/>
    </row>
    <row r="45" spans="1:85" x14ac:dyDescent="0.2">
      <c r="A45" s="4" t="s">
        <v>1</v>
      </c>
      <c r="B45" s="73">
        <f t="shared" ref="B45" si="114">S45+AJ45+BA45+BR45</f>
        <v>2050</v>
      </c>
      <c r="C45" s="73">
        <f t="shared" ref="C45" si="115">T45+AK45+BB45+BS45</f>
        <v>1159</v>
      </c>
      <c r="D45" s="73">
        <f t="shared" ref="D45" si="116">U45+AL45+BC45+BT45</f>
        <v>562</v>
      </c>
      <c r="E45" s="73">
        <f t="shared" ref="E45" si="117">V45+AM45+BD45+BU45</f>
        <v>320</v>
      </c>
      <c r="F45" s="73">
        <f t="shared" ref="F45" si="118">W45+AN45+BE45+BV45</f>
        <v>9</v>
      </c>
      <c r="G45" s="4" t="s">
        <v>1</v>
      </c>
      <c r="H45" s="73">
        <f t="shared" ref="H45" si="119">Y45+AP45+BG45+BX45</f>
        <v>1331</v>
      </c>
      <c r="I45" s="73">
        <f t="shared" ref="I45" si="120">Z45+AQ45+BH45+BY45</f>
        <v>637</v>
      </c>
      <c r="J45" s="73">
        <f t="shared" ref="J45" si="121">AA45+AR45+BI45+BZ45</f>
        <v>415</v>
      </c>
      <c r="K45" s="73">
        <f t="shared" ref="K45" si="122">AB45+AS45+BJ45+CA45</f>
        <v>280</v>
      </c>
      <c r="L45" s="73">
        <f t="shared" ref="L45" si="123">AC45+AT45+BK45+CB45</f>
        <v>0</v>
      </c>
      <c r="M45" s="73">
        <f t="shared" ref="M45" si="124">AD45+AU45+BL45+CC45</f>
        <v>719</v>
      </c>
      <c r="N45" s="73">
        <f t="shared" ref="N45" si="125">AE45+AV45+BM45+CD45</f>
        <v>522</v>
      </c>
      <c r="O45" s="73">
        <f t="shared" ref="O45" si="126">AF45+AW45+BN45+CE45</f>
        <v>148</v>
      </c>
      <c r="P45" s="73">
        <f t="shared" ref="P45" si="127">AG45+AX45+BO45+CF45</f>
        <v>41</v>
      </c>
      <c r="Q45" s="73">
        <f t="shared" ref="Q45" si="128">AH45+AY45+BP45+CG45</f>
        <v>9</v>
      </c>
      <c r="R45" s="3" t="s">
        <v>1</v>
      </c>
      <c r="S45" s="3">
        <v>153</v>
      </c>
      <c r="T45" s="3">
        <v>153</v>
      </c>
      <c r="U45" s="3">
        <v>0</v>
      </c>
      <c r="V45" s="3">
        <v>0</v>
      </c>
      <c r="W45" s="3">
        <v>0</v>
      </c>
      <c r="X45" s="3" t="s">
        <v>1</v>
      </c>
      <c r="Y45" s="100">
        <v>102</v>
      </c>
      <c r="Z45" s="101">
        <v>102</v>
      </c>
      <c r="AA45" s="101">
        <v>0</v>
      </c>
      <c r="AB45" s="101">
        <v>0</v>
      </c>
      <c r="AC45" s="102">
        <v>0</v>
      </c>
      <c r="AD45" s="3">
        <v>51</v>
      </c>
      <c r="AE45" s="3">
        <v>51</v>
      </c>
      <c r="AF45" s="3">
        <v>0</v>
      </c>
      <c r="AG45" s="3">
        <v>0</v>
      </c>
      <c r="AH45" s="3">
        <v>0</v>
      </c>
      <c r="AI45" s="56" t="s">
        <v>1</v>
      </c>
      <c r="AJ45" s="63">
        <v>216</v>
      </c>
      <c r="AK45" s="63">
        <v>156</v>
      </c>
      <c r="AL45" s="63">
        <v>38</v>
      </c>
      <c r="AM45" s="63">
        <v>14</v>
      </c>
      <c r="AN45" s="63">
        <v>9</v>
      </c>
      <c r="AO45" s="56" t="s">
        <v>1</v>
      </c>
      <c r="AP45" s="63">
        <v>91</v>
      </c>
      <c r="AQ45" s="63">
        <v>72</v>
      </c>
      <c r="AR45" s="63">
        <v>13</v>
      </c>
      <c r="AS45" s="63">
        <v>7</v>
      </c>
      <c r="AT45" s="63">
        <v>0</v>
      </c>
      <c r="AU45" s="63">
        <v>125</v>
      </c>
      <c r="AV45" s="63">
        <v>85</v>
      </c>
      <c r="AW45" s="63">
        <v>25</v>
      </c>
      <c r="AX45" s="63">
        <v>7</v>
      </c>
      <c r="AY45" s="63">
        <v>9</v>
      </c>
      <c r="AZ45" s="4" t="s">
        <v>1</v>
      </c>
      <c r="BA45" s="4">
        <v>1272</v>
      </c>
      <c r="BB45" s="4">
        <v>562</v>
      </c>
      <c r="BC45" s="4">
        <v>409</v>
      </c>
      <c r="BD45" s="4">
        <v>301</v>
      </c>
      <c r="BE45" s="4">
        <v>0</v>
      </c>
      <c r="BF45" s="4" t="s">
        <v>1</v>
      </c>
      <c r="BG45" s="29">
        <v>969</v>
      </c>
      <c r="BH45" s="16">
        <v>359</v>
      </c>
      <c r="BI45" s="16">
        <v>339</v>
      </c>
      <c r="BJ45" s="16">
        <v>271</v>
      </c>
      <c r="BK45" s="30">
        <v>0</v>
      </c>
      <c r="BL45" s="4">
        <v>303</v>
      </c>
      <c r="BM45" s="4">
        <v>202</v>
      </c>
      <c r="BN45" s="4">
        <v>71</v>
      </c>
      <c r="BO45" s="4">
        <v>30</v>
      </c>
      <c r="BP45" s="4">
        <v>0</v>
      </c>
      <c r="BQ45" s="4" t="s">
        <v>1</v>
      </c>
      <c r="BR45" s="10">
        <v>409</v>
      </c>
      <c r="BS45" s="10">
        <v>288</v>
      </c>
      <c r="BT45" s="10">
        <v>115</v>
      </c>
      <c r="BU45" s="10">
        <v>5</v>
      </c>
      <c r="BV45" s="10">
        <v>0</v>
      </c>
      <c r="BW45" s="4" t="s">
        <v>1</v>
      </c>
      <c r="BX45" s="26">
        <v>169</v>
      </c>
      <c r="BY45" s="27">
        <v>104</v>
      </c>
      <c r="BZ45" s="27">
        <v>63</v>
      </c>
      <c r="CA45" s="27">
        <v>2</v>
      </c>
      <c r="CB45" s="28">
        <v>0</v>
      </c>
      <c r="CC45" s="10">
        <v>240</v>
      </c>
      <c r="CD45" s="10">
        <v>184</v>
      </c>
      <c r="CE45" s="10">
        <v>52</v>
      </c>
      <c r="CF45" s="10">
        <v>4</v>
      </c>
      <c r="CG45" s="10">
        <v>0</v>
      </c>
    </row>
    <row r="46" spans="1:85" x14ac:dyDescent="0.2">
      <c r="A46" s="4" t="s">
        <v>236</v>
      </c>
      <c r="B46" s="10"/>
      <c r="C46" s="10"/>
      <c r="D46" s="10"/>
      <c r="E46" s="10"/>
      <c r="F46" s="10"/>
      <c r="G46" s="4" t="s">
        <v>236</v>
      </c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246" t="s">
        <v>236</v>
      </c>
      <c r="S46" s="246">
        <v>1862.4</v>
      </c>
      <c r="T46" s="246">
        <v>1862.4</v>
      </c>
      <c r="U46" s="246">
        <v>0</v>
      </c>
      <c r="V46" s="246">
        <v>0</v>
      </c>
      <c r="W46" s="246">
        <v>0</v>
      </c>
      <c r="X46" s="246" t="s">
        <v>236</v>
      </c>
      <c r="Y46" s="247">
        <v>2131.8000000000002</v>
      </c>
      <c r="Z46" s="248">
        <v>2131.8000000000002</v>
      </c>
      <c r="AA46" s="248">
        <v>0</v>
      </c>
      <c r="AB46" s="248">
        <v>0</v>
      </c>
      <c r="AC46" s="249">
        <v>0</v>
      </c>
      <c r="AD46" s="246">
        <v>1323.6</v>
      </c>
      <c r="AE46" s="246">
        <v>1323.6</v>
      </c>
      <c r="AF46" s="246">
        <v>0</v>
      </c>
      <c r="AG46" s="246">
        <v>0</v>
      </c>
      <c r="AH46" s="246">
        <v>0</v>
      </c>
      <c r="AI46" s="258" t="s">
        <v>236</v>
      </c>
      <c r="AJ46" s="258">
        <v>1772.6</v>
      </c>
      <c r="AK46" s="258">
        <v>1837.2</v>
      </c>
      <c r="AL46" s="258">
        <v>944.4</v>
      </c>
      <c r="AM46" s="258">
        <v>895</v>
      </c>
      <c r="AN46" s="258">
        <v>5666.7</v>
      </c>
      <c r="AO46" s="258" t="s">
        <v>236</v>
      </c>
      <c r="AP46" s="258">
        <v>869.2</v>
      </c>
      <c r="AQ46" s="258">
        <v>641.29999999999995</v>
      </c>
      <c r="AR46" s="258">
        <v>2066.6999999999998</v>
      </c>
      <c r="AS46" s="258">
        <v>1040</v>
      </c>
      <c r="AT46" s="258">
        <v>0</v>
      </c>
      <c r="AU46" s="258">
        <v>2429.3000000000002</v>
      </c>
      <c r="AV46" s="258">
        <v>2849.2</v>
      </c>
      <c r="AW46" s="258">
        <v>383.3</v>
      </c>
      <c r="AX46" s="258">
        <v>750</v>
      </c>
      <c r="AY46" s="258">
        <v>5666.7</v>
      </c>
      <c r="AZ46" s="177" t="s">
        <v>236</v>
      </c>
      <c r="BA46" s="177">
        <v>2314.9</v>
      </c>
      <c r="BB46" s="177">
        <v>1296</v>
      </c>
      <c r="BC46" s="177">
        <v>2481.1</v>
      </c>
      <c r="BD46" s="177">
        <v>3990</v>
      </c>
      <c r="BE46" s="177">
        <v>0</v>
      </c>
      <c r="BF46" s="177" t="s">
        <v>236</v>
      </c>
      <c r="BG46" s="178">
        <v>2786.3</v>
      </c>
      <c r="BH46" s="179">
        <v>1793.8</v>
      </c>
      <c r="BI46" s="179">
        <v>2966.7</v>
      </c>
      <c r="BJ46" s="179">
        <v>3877.8</v>
      </c>
      <c r="BK46" s="180">
        <v>0</v>
      </c>
      <c r="BL46" s="177">
        <v>806.6</v>
      </c>
      <c r="BM46" s="177">
        <v>411.1</v>
      </c>
      <c r="BN46" s="177">
        <v>150.4</v>
      </c>
      <c r="BO46" s="177">
        <v>5000</v>
      </c>
      <c r="BP46" s="177">
        <v>0</v>
      </c>
      <c r="BQ46" s="4" t="s">
        <v>236</v>
      </c>
      <c r="BR46" s="10">
        <v>850.4</v>
      </c>
      <c r="BS46" s="10">
        <v>103.6</v>
      </c>
      <c r="BT46" s="10">
        <v>2727.5</v>
      </c>
      <c r="BU46" s="10">
        <v>533.29999999999995</v>
      </c>
      <c r="BV46" s="10">
        <v>0</v>
      </c>
      <c r="BW46" s="4" t="s">
        <v>236</v>
      </c>
      <c r="BX46" s="26">
        <v>1773</v>
      </c>
      <c r="BY46" s="27">
        <v>117.7</v>
      </c>
      <c r="BZ46" s="27">
        <v>4527.3</v>
      </c>
      <c r="CA46" s="27">
        <v>100</v>
      </c>
      <c r="CB46" s="28">
        <v>0</v>
      </c>
      <c r="CC46" s="10">
        <v>199.3</v>
      </c>
      <c r="CD46" s="10">
        <v>95.6</v>
      </c>
      <c r="CE46" s="10">
        <v>527.79999999999995</v>
      </c>
      <c r="CF46" s="10">
        <v>750</v>
      </c>
      <c r="CG46" s="10">
        <v>0</v>
      </c>
    </row>
    <row r="47" spans="1:85" x14ac:dyDescent="0.2">
      <c r="A47" s="15" t="s">
        <v>247</v>
      </c>
      <c r="B47" s="10"/>
      <c r="C47" s="10"/>
      <c r="D47" s="10"/>
      <c r="E47" s="10"/>
      <c r="F47" s="10"/>
      <c r="G47" s="15" t="s">
        <v>247</v>
      </c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98" t="s">
        <v>821</v>
      </c>
      <c r="S47" s="3"/>
      <c r="T47" s="3"/>
      <c r="U47" s="3"/>
      <c r="V47" s="3"/>
      <c r="W47" s="3"/>
      <c r="X47" s="98" t="s">
        <v>821</v>
      </c>
      <c r="Y47" s="100"/>
      <c r="Z47" s="101"/>
      <c r="AA47" s="101"/>
      <c r="AB47" s="101"/>
      <c r="AC47" s="102"/>
      <c r="AD47" s="3"/>
      <c r="AE47" s="3"/>
      <c r="AF47" s="3"/>
      <c r="AG47" s="3"/>
      <c r="AH47" s="3"/>
      <c r="AI47" s="60" t="s">
        <v>821</v>
      </c>
      <c r="AJ47" s="63"/>
      <c r="AK47" s="63"/>
      <c r="AL47" s="63"/>
      <c r="AM47" s="63"/>
      <c r="AN47" s="63"/>
      <c r="AO47" s="60" t="s">
        <v>821</v>
      </c>
      <c r="AP47" s="63"/>
      <c r="AQ47" s="63"/>
      <c r="AR47" s="63"/>
      <c r="AS47" s="63"/>
      <c r="AT47" s="63"/>
      <c r="AU47" s="63"/>
      <c r="AV47" s="63"/>
      <c r="AW47" s="63"/>
      <c r="AX47" s="63"/>
      <c r="AY47" s="63"/>
      <c r="AZ47" s="15" t="s">
        <v>247</v>
      </c>
      <c r="BF47" s="15" t="s">
        <v>247</v>
      </c>
      <c r="BG47" s="29"/>
      <c r="BH47" s="16"/>
      <c r="BI47" s="16"/>
      <c r="BJ47" s="16"/>
      <c r="BK47" s="30"/>
      <c r="BQ47" s="15" t="s">
        <v>247</v>
      </c>
      <c r="BR47" s="10"/>
      <c r="BS47" s="10"/>
      <c r="BT47" s="10"/>
      <c r="BU47" s="10"/>
      <c r="BV47" s="10"/>
      <c r="BW47" s="15" t="s">
        <v>247</v>
      </c>
      <c r="BX47" s="26"/>
      <c r="BY47" s="27"/>
      <c r="BZ47" s="27"/>
      <c r="CA47" s="27"/>
      <c r="CB47" s="28"/>
      <c r="CC47" s="10"/>
      <c r="CD47" s="10"/>
      <c r="CE47" s="10"/>
      <c r="CF47" s="10"/>
      <c r="CG47" s="10"/>
    </row>
    <row r="48" spans="1:85" x14ac:dyDescent="0.2">
      <c r="A48" s="4" t="s">
        <v>1</v>
      </c>
      <c r="B48" s="73">
        <f t="shared" ref="B48" si="129">S48+AJ48+BA48+BR48</f>
        <v>402</v>
      </c>
      <c r="C48" s="73">
        <f t="shared" ref="C48" si="130">T48+AK48+BB48+BS48</f>
        <v>210</v>
      </c>
      <c r="D48" s="73">
        <f t="shared" ref="D48" si="131">U48+AL48+BC48+BT48</f>
        <v>132</v>
      </c>
      <c r="E48" s="73">
        <f t="shared" ref="E48" si="132">V48+AM48+BD48+BU48</f>
        <v>39</v>
      </c>
      <c r="F48" s="73">
        <f t="shared" ref="F48" si="133">W48+AN48+BE48+BV48</f>
        <v>21</v>
      </c>
      <c r="G48" s="4" t="s">
        <v>1</v>
      </c>
      <c r="H48" s="73">
        <f t="shared" ref="H48" si="134">Y48+AP48+BG48+BX48</f>
        <v>159</v>
      </c>
      <c r="I48" s="73">
        <f t="shared" ref="I48" si="135">Z48+AQ48+BH48+BY48</f>
        <v>79</v>
      </c>
      <c r="J48" s="73">
        <f t="shared" ref="J48" si="136">AA48+AR48+BI48+BZ48</f>
        <v>63</v>
      </c>
      <c r="K48" s="73">
        <f t="shared" ref="K48" si="137">AB48+AS48+BJ48+CA48</f>
        <v>7</v>
      </c>
      <c r="L48" s="73">
        <f t="shared" ref="L48" si="138">AC48+AT48+BK48+CB48</f>
        <v>9</v>
      </c>
      <c r="M48" s="73">
        <f t="shared" ref="M48" si="139">AD48+AU48+BL48+CC48</f>
        <v>242</v>
      </c>
      <c r="N48" s="73">
        <f t="shared" ref="N48" si="140">AE48+AV48+BM48+CD48</f>
        <v>130</v>
      </c>
      <c r="O48" s="73">
        <f t="shared" ref="O48" si="141">AF48+AW48+BN48+CE48</f>
        <v>68</v>
      </c>
      <c r="P48" s="73">
        <f t="shared" ref="P48" si="142">AG48+AX48+BO48+CF48</f>
        <v>32</v>
      </c>
      <c r="Q48" s="73">
        <f t="shared" ref="Q48" si="143">AH48+AY48+BP48+CG48</f>
        <v>12</v>
      </c>
      <c r="R48" s="3" t="s">
        <v>1</v>
      </c>
      <c r="S48" s="3">
        <v>13</v>
      </c>
      <c r="T48" s="3">
        <v>5</v>
      </c>
      <c r="U48" s="3">
        <v>8</v>
      </c>
      <c r="V48" s="3">
        <v>0</v>
      </c>
      <c r="W48" s="3">
        <v>0</v>
      </c>
      <c r="X48" s="3" t="s">
        <v>1</v>
      </c>
      <c r="Y48" s="100">
        <v>0</v>
      </c>
      <c r="Z48" s="101">
        <v>0</v>
      </c>
      <c r="AA48" s="101">
        <v>0</v>
      </c>
      <c r="AB48" s="101">
        <v>0</v>
      </c>
      <c r="AC48" s="102">
        <v>0</v>
      </c>
      <c r="AD48" s="3">
        <v>13</v>
      </c>
      <c r="AE48" s="3">
        <v>5</v>
      </c>
      <c r="AF48" s="3">
        <v>8</v>
      </c>
      <c r="AG48" s="3">
        <v>0</v>
      </c>
      <c r="AH48" s="3">
        <v>0</v>
      </c>
      <c r="AI48" s="56" t="s">
        <v>1</v>
      </c>
      <c r="AJ48" s="63">
        <v>63</v>
      </c>
      <c r="AK48" s="63">
        <v>46</v>
      </c>
      <c r="AL48" s="63">
        <v>8</v>
      </c>
      <c r="AM48" s="63">
        <v>0</v>
      </c>
      <c r="AN48" s="63">
        <v>9</v>
      </c>
      <c r="AO48" s="56" t="s">
        <v>1</v>
      </c>
      <c r="AP48" s="63">
        <v>14</v>
      </c>
      <c r="AQ48" s="63">
        <v>7</v>
      </c>
      <c r="AR48" s="63">
        <v>4</v>
      </c>
      <c r="AS48" s="63">
        <v>0</v>
      </c>
      <c r="AT48" s="63">
        <v>3</v>
      </c>
      <c r="AU48" s="63">
        <v>49</v>
      </c>
      <c r="AV48" s="63">
        <v>39</v>
      </c>
      <c r="AW48" s="63">
        <v>4</v>
      </c>
      <c r="AX48" s="63">
        <v>0</v>
      </c>
      <c r="AY48" s="63">
        <v>6</v>
      </c>
      <c r="AZ48" s="4" t="s">
        <v>1</v>
      </c>
      <c r="BA48" s="4">
        <v>264</v>
      </c>
      <c r="BB48" s="4">
        <v>135</v>
      </c>
      <c r="BC48" s="4">
        <v>99</v>
      </c>
      <c r="BD48" s="4">
        <v>30</v>
      </c>
      <c r="BE48" s="4">
        <v>0</v>
      </c>
      <c r="BF48" s="4" t="s">
        <v>1</v>
      </c>
      <c r="BG48" s="29">
        <v>110</v>
      </c>
      <c r="BH48" s="16">
        <v>67</v>
      </c>
      <c r="BI48" s="16">
        <v>42</v>
      </c>
      <c r="BJ48" s="16">
        <v>0</v>
      </c>
      <c r="BK48" s="30">
        <v>0</v>
      </c>
      <c r="BL48" s="4">
        <v>154</v>
      </c>
      <c r="BM48" s="4">
        <v>67</v>
      </c>
      <c r="BN48" s="4">
        <v>56</v>
      </c>
      <c r="BO48" s="4">
        <v>30</v>
      </c>
      <c r="BP48" s="4">
        <v>0</v>
      </c>
      <c r="BQ48" s="4" t="s">
        <v>1</v>
      </c>
      <c r="BR48" s="10">
        <v>62</v>
      </c>
      <c r="BS48" s="10">
        <v>24</v>
      </c>
      <c r="BT48" s="10">
        <v>17</v>
      </c>
      <c r="BU48" s="10">
        <v>9</v>
      </c>
      <c r="BV48" s="10">
        <v>12</v>
      </c>
      <c r="BW48" s="4" t="s">
        <v>1</v>
      </c>
      <c r="BX48" s="26">
        <v>35</v>
      </c>
      <c r="BY48" s="27">
        <v>5</v>
      </c>
      <c r="BZ48" s="27">
        <v>17</v>
      </c>
      <c r="CA48" s="27">
        <v>7</v>
      </c>
      <c r="CB48" s="28">
        <v>6</v>
      </c>
      <c r="CC48" s="10">
        <v>26</v>
      </c>
      <c r="CD48" s="10">
        <v>19</v>
      </c>
      <c r="CE48" s="10">
        <v>0</v>
      </c>
      <c r="CF48" s="10">
        <v>2</v>
      </c>
      <c r="CG48" s="10">
        <v>6</v>
      </c>
    </row>
    <row r="49" spans="1:85" x14ac:dyDescent="0.2">
      <c r="A49" s="4" t="s">
        <v>236</v>
      </c>
      <c r="B49" s="10"/>
      <c r="C49" s="10"/>
      <c r="D49" s="10"/>
      <c r="E49" s="10"/>
      <c r="F49" s="10"/>
      <c r="G49" s="4" t="s">
        <v>236</v>
      </c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246" t="s">
        <v>236</v>
      </c>
      <c r="S49" s="246">
        <v>5844.5</v>
      </c>
      <c r="T49" s="246">
        <v>16312</v>
      </c>
      <c r="U49" s="246">
        <v>100</v>
      </c>
      <c r="V49" s="246">
        <v>0</v>
      </c>
      <c r="W49" s="246">
        <v>0</v>
      </c>
      <c r="X49" s="246" t="s">
        <v>236</v>
      </c>
      <c r="Y49" s="250">
        <v>0</v>
      </c>
      <c r="Z49" s="251">
        <v>0</v>
      </c>
      <c r="AA49" s="251">
        <v>0</v>
      </c>
      <c r="AB49" s="251">
        <v>0</v>
      </c>
      <c r="AC49" s="252">
        <v>0</v>
      </c>
      <c r="AD49" s="246">
        <v>5844.5</v>
      </c>
      <c r="AE49" s="246">
        <v>16312</v>
      </c>
      <c r="AF49" s="246">
        <v>100</v>
      </c>
      <c r="AG49" s="246">
        <v>0</v>
      </c>
      <c r="AH49" s="246">
        <v>0</v>
      </c>
      <c r="AI49" s="258" t="s">
        <v>236</v>
      </c>
      <c r="AJ49" s="258">
        <v>5771.9</v>
      </c>
      <c r="AK49" s="258">
        <v>6832</v>
      </c>
      <c r="AL49" s="258">
        <v>150</v>
      </c>
      <c r="AM49" s="258">
        <v>0</v>
      </c>
      <c r="AN49" s="258">
        <v>5666.7</v>
      </c>
      <c r="AO49" s="258" t="s">
        <v>236</v>
      </c>
      <c r="AP49" s="258">
        <v>6260.7</v>
      </c>
      <c r="AQ49" s="258">
        <v>7200</v>
      </c>
      <c r="AR49" s="258">
        <v>100</v>
      </c>
      <c r="AS49" s="258">
        <v>0</v>
      </c>
      <c r="AT49" s="258">
        <v>13200</v>
      </c>
      <c r="AU49" s="258">
        <v>5636.3</v>
      </c>
      <c r="AV49" s="258">
        <v>6770.7</v>
      </c>
      <c r="AW49" s="258">
        <v>200</v>
      </c>
      <c r="AX49" s="258">
        <v>0</v>
      </c>
      <c r="AY49" s="258">
        <v>1900</v>
      </c>
      <c r="AZ49" s="177" t="s">
        <v>236</v>
      </c>
      <c r="BA49" s="177">
        <v>2869.2</v>
      </c>
      <c r="BB49" s="177">
        <v>3923.3</v>
      </c>
      <c r="BC49" s="177">
        <v>2000.3</v>
      </c>
      <c r="BD49" s="177">
        <v>1000</v>
      </c>
      <c r="BE49" s="177">
        <v>0</v>
      </c>
      <c r="BF49" s="177" t="s">
        <v>236</v>
      </c>
      <c r="BG49" s="181">
        <v>3721.8</v>
      </c>
      <c r="BH49" s="182">
        <v>5180</v>
      </c>
      <c r="BI49" s="182">
        <v>1400</v>
      </c>
      <c r="BJ49" s="182">
        <v>0</v>
      </c>
      <c r="BK49" s="183">
        <v>0</v>
      </c>
      <c r="BL49" s="177">
        <v>2261.5</v>
      </c>
      <c r="BM49" s="177">
        <v>2666.7</v>
      </c>
      <c r="BN49" s="177">
        <v>2450.5</v>
      </c>
      <c r="BO49" s="177">
        <v>1000</v>
      </c>
      <c r="BP49" s="177">
        <v>0</v>
      </c>
      <c r="BQ49" s="4" t="s">
        <v>236</v>
      </c>
      <c r="BR49" s="10">
        <v>5767</v>
      </c>
      <c r="BS49" s="10">
        <v>1410</v>
      </c>
      <c r="BT49" s="10">
        <v>4222</v>
      </c>
      <c r="BU49" s="10">
        <v>7518.4</v>
      </c>
      <c r="BV49" s="10">
        <v>15582</v>
      </c>
      <c r="BW49" s="4" t="s">
        <v>236</v>
      </c>
      <c r="BX49" s="31">
        <v>8619.5</v>
      </c>
      <c r="BY49" s="32">
        <v>50</v>
      </c>
      <c r="BZ49" s="32">
        <v>4222</v>
      </c>
      <c r="CA49" s="32">
        <v>9098</v>
      </c>
      <c r="CB49" s="33">
        <v>28164</v>
      </c>
      <c r="CC49" s="10">
        <v>1985.3</v>
      </c>
      <c r="CD49" s="10">
        <v>1750</v>
      </c>
      <c r="CE49" s="10">
        <v>0</v>
      </c>
      <c r="CF49" s="10">
        <v>1200</v>
      </c>
      <c r="CG49" s="10">
        <v>3000</v>
      </c>
    </row>
    <row r="50" spans="1:85" ht="15" x14ac:dyDescent="0.25">
      <c r="A50" s="2" t="s">
        <v>500</v>
      </c>
      <c r="B50" s="9"/>
      <c r="C50" s="9"/>
      <c r="D50" s="9"/>
      <c r="E50" s="9"/>
      <c r="F50" s="9"/>
      <c r="G50" s="2" t="s">
        <v>500</v>
      </c>
      <c r="H50" s="9"/>
      <c r="I50" s="9"/>
      <c r="J50" s="9"/>
      <c r="K50" s="9"/>
      <c r="L50" s="9"/>
      <c r="M50" s="9"/>
      <c r="N50" s="9"/>
      <c r="O50" s="9"/>
      <c r="P50" s="9"/>
      <c r="Q50" s="9"/>
      <c r="R50" s="2" t="s">
        <v>500</v>
      </c>
      <c r="S50" s="94"/>
      <c r="T50" s="94"/>
      <c r="U50" s="94"/>
      <c r="V50" s="94"/>
      <c r="W50" s="94"/>
      <c r="X50" s="2" t="s">
        <v>500</v>
      </c>
      <c r="Y50" s="94"/>
      <c r="Z50" s="94"/>
      <c r="AA50" s="94"/>
      <c r="AB50" s="94"/>
      <c r="AC50" s="94"/>
      <c r="AD50" s="94"/>
      <c r="AE50" s="94"/>
      <c r="AF50" s="94"/>
      <c r="AG50" s="94"/>
      <c r="AH50" s="94"/>
      <c r="AI50" s="2" t="s">
        <v>500</v>
      </c>
      <c r="AJ50" s="94"/>
      <c r="AK50" s="94"/>
      <c r="AL50" s="94"/>
      <c r="AM50" s="94"/>
      <c r="AN50" s="94"/>
      <c r="AO50" s="2" t="s">
        <v>500</v>
      </c>
      <c r="AP50" s="94"/>
      <c r="AQ50" s="94"/>
      <c r="AR50" s="94"/>
      <c r="AS50" s="94"/>
      <c r="AT50" s="94"/>
      <c r="AU50" s="112"/>
      <c r="AV50" s="112"/>
      <c r="AW50" s="112"/>
      <c r="AX50" s="112"/>
      <c r="AY50" s="112"/>
      <c r="AZ50" s="2" t="s">
        <v>500</v>
      </c>
      <c r="BA50" s="94"/>
      <c r="BB50" s="94"/>
      <c r="BC50" s="94"/>
      <c r="BD50" s="94"/>
      <c r="BE50" s="94"/>
      <c r="BF50" s="2" t="s">
        <v>500</v>
      </c>
      <c r="BG50" s="94"/>
      <c r="BH50" s="94"/>
      <c r="BI50" s="94"/>
      <c r="BJ50" s="94"/>
      <c r="BK50" s="94"/>
      <c r="BL50" s="94"/>
      <c r="BM50" s="94"/>
      <c r="BN50" s="94"/>
      <c r="BO50" s="94"/>
      <c r="BP50" s="94"/>
      <c r="BQ50" s="2" t="s">
        <v>500</v>
      </c>
      <c r="BR50" s="9"/>
      <c r="BS50" s="9"/>
      <c r="BT50" s="9"/>
      <c r="BU50" s="9"/>
      <c r="BV50" s="9"/>
      <c r="BW50" s="2" t="s">
        <v>500</v>
      </c>
      <c r="BX50" s="9"/>
      <c r="BY50" s="9"/>
      <c r="BZ50" s="9"/>
      <c r="CA50" s="9"/>
      <c r="CB50" s="9"/>
      <c r="CC50" s="9"/>
      <c r="CD50" s="9"/>
      <c r="CE50" s="9"/>
      <c r="CF50" s="9"/>
      <c r="CG50" s="9"/>
    </row>
    <row r="51" spans="1:85" ht="15" x14ac:dyDescent="0.25">
      <c r="A51" s="3" t="s">
        <v>501</v>
      </c>
      <c r="G51" s="3" t="s">
        <v>501</v>
      </c>
      <c r="R51" s="3" t="s">
        <v>501</v>
      </c>
      <c r="S51"/>
      <c r="T51"/>
      <c r="U51"/>
      <c r="V51"/>
      <c r="W51"/>
      <c r="X51" s="3" t="s">
        <v>501</v>
      </c>
      <c r="Y51"/>
      <c r="Z51"/>
      <c r="AA51"/>
      <c r="AB51"/>
      <c r="AC51"/>
      <c r="AD51"/>
      <c r="AE51"/>
      <c r="AF51"/>
      <c r="AG51"/>
      <c r="AH51"/>
      <c r="AI51" s="3" t="s">
        <v>501</v>
      </c>
      <c r="AJ51"/>
      <c r="AK51"/>
      <c r="AL51"/>
      <c r="AM51"/>
      <c r="AN51"/>
      <c r="AO51" s="3" t="s">
        <v>501</v>
      </c>
      <c r="AP51"/>
      <c r="AQ51"/>
      <c r="AR51"/>
      <c r="AS51"/>
      <c r="AT51"/>
      <c r="AU51" s="63"/>
      <c r="AV51" s="63"/>
      <c r="AW51" s="63"/>
      <c r="AX51" s="63"/>
      <c r="AY51" s="63"/>
      <c r="AZ51" s="3" t="s">
        <v>610</v>
      </c>
      <c r="BA51"/>
      <c r="BB51"/>
      <c r="BC51"/>
      <c r="BD51"/>
      <c r="BE51"/>
      <c r="BF51" s="3" t="s">
        <v>610</v>
      </c>
      <c r="BG51"/>
      <c r="BH51"/>
      <c r="BI51"/>
      <c r="BJ51"/>
      <c r="BK51"/>
      <c r="BL51"/>
      <c r="BM51"/>
      <c r="BN51"/>
      <c r="BO51"/>
      <c r="BP51"/>
      <c r="BQ51" s="3" t="s">
        <v>501</v>
      </c>
      <c r="BW51" s="3" t="s">
        <v>501</v>
      </c>
    </row>
    <row r="54" spans="1:85" x14ac:dyDescent="0.2">
      <c r="A54" s="4" t="s">
        <v>902</v>
      </c>
    </row>
    <row r="55" spans="1:85" x14ac:dyDescent="0.2">
      <c r="B55" s="1" t="s">
        <v>1</v>
      </c>
      <c r="C55" s="1" t="s">
        <v>4</v>
      </c>
      <c r="D55" s="1" t="s">
        <v>5</v>
      </c>
      <c r="E55" s="1" t="s">
        <v>6</v>
      </c>
      <c r="F55" s="1" t="s">
        <v>4</v>
      </c>
    </row>
    <row r="56" spans="1:85" x14ac:dyDescent="0.2">
      <c r="A56" s="4" t="s">
        <v>1</v>
      </c>
      <c r="B56" s="177">
        <v>23679.23626193724</v>
      </c>
      <c r="C56" s="177">
        <v>20160.34187299983</v>
      </c>
      <c r="D56" s="177">
        <v>23804.42512546002</v>
      </c>
      <c r="E56" s="177">
        <v>37381.306663957745</v>
      </c>
      <c r="F56" s="177">
        <v>28060.40822407628</v>
      </c>
    </row>
    <row r="57" spans="1:85" x14ac:dyDescent="0.2">
      <c r="A57" s="4" t="s">
        <v>859</v>
      </c>
      <c r="B57" s="177">
        <v>26006.343289710032</v>
      </c>
      <c r="C57" s="177">
        <v>21750.573126742089</v>
      </c>
      <c r="D57" s="177">
        <v>26021.971296009899</v>
      </c>
      <c r="E57" s="177">
        <v>41333.123228070173</v>
      </c>
      <c r="F57" s="177">
        <v>30427.320171673819</v>
      </c>
    </row>
    <row r="58" spans="1:85" x14ac:dyDescent="0.2">
      <c r="A58" s="4" t="s">
        <v>860</v>
      </c>
      <c r="B58" s="177">
        <v>21038.217990291258</v>
      </c>
      <c r="C58" s="177">
        <v>18482.487445887444</v>
      </c>
      <c r="D58" s="177">
        <v>21194.818804664723</v>
      </c>
      <c r="E58" s="177">
        <v>31959.626859903383</v>
      </c>
      <c r="F58" s="177">
        <v>25100.088590604028</v>
      </c>
    </row>
    <row r="60" spans="1:85" x14ac:dyDescent="0.2">
      <c r="A60" s="4" t="s">
        <v>903</v>
      </c>
    </row>
    <row r="61" spans="1:85" x14ac:dyDescent="0.2">
      <c r="B61" s="1" t="s">
        <v>1</v>
      </c>
      <c r="C61" s="1" t="s">
        <v>4</v>
      </c>
      <c r="D61" s="1" t="s">
        <v>5</v>
      </c>
      <c r="E61" s="1" t="s">
        <v>6</v>
      </c>
      <c r="F61" s="1" t="s">
        <v>4</v>
      </c>
    </row>
    <row r="62" spans="1:85" x14ac:dyDescent="0.2">
      <c r="A62" s="4" t="s">
        <v>1</v>
      </c>
      <c r="B62" s="10">
        <v>17086.102282577289</v>
      </c>
      <c r="C62" s="10">
        <v>13807.212205270458</v>
      </c>
      <c r="D62" s="10">
        <v>18882.544861337683</v>
      </c>
      <c r="E62" s="10">
        <v>26709.844559585494</v>
      </c>
      <c r="F62" s="10">
        <v>19407.514450867053</v>
      </c>
    </row>
    <row r="63" spans="1:85" x14ac:dyDescent="0.2">
      <c r="A63" s="4" t="s">
        <v>859</v>
      </c>
      <c r="B63" s="10">
        <v>18027.25420275089</v>
      </c>
      <c r="C63" s="10">
        <v>14661.137440758295</v>
      </c>
      <c r="D63" s="10">
        <v>20151.397515527951</v>
      </c>
      <c r="E63" s="10">
        <v>29867.021276595744</v>
      </c>
      <c r="F63" s="10">
        <v>22287.390029325514</v>
      </c>
    </row>
    <row r="64" spans="1:85" x14ac:dyDescent="0.2">
      <c r="A64" s="4" t="s">
        <v>860</v>
      </c>
      <c r="B64" s="10">
        <v>15847.797062750335</v>
      </c>
      <c r="C64" s="10">
        <v>12986.92515779982</v>
      </c>
      <c r="D64" s="10">
        <v>17461.538461538461</v>
      </c>
      <c r="E64" s="10">
        <v>25243.589743589742</v>
      </c>
      <c r="F64" s="10">
        <v>16917.989417989418</v>
      </c>
    </row>
  </sheetData>
  <mergeCells count="15">
    <mergeCell ref="B2:F2"/>
    <mergeCell ref="H2:L2"/>
    <mergeCell ref="M2:Q2"/>
    <mergeCell ref="S2:W2"/>
    <mergeCell ref="Y2:AC2"/>
    <mergeCell ref="AD2:AH2"/>
    <mergeCell ref="AJ2:AN2"/>
    <mergeCell ref="AP2:AT2"/>
    <mergeCell ref="AU2:AY2"/>
    <mergeCell ref="BA2:BE2"/>
    <mergeCell ref="BG2:BK2"/>
    <mergeCell ref="BL2:BP2"/>
    <mergeCell ref="BR2:BV2"/>
    <mergeCell ref="BX2:CB2"/>
    <mergeCell ref="CC2:CG2"/>
  </mergeCells>
  <pageMargins left="0.7" right="0.7" top="0.75" bottom="0.75" header="0.3" footer="0.3"/>
  <pageSetup orientation="portrait" r:id="rId1"/>
  <colBreaks count="1" manualBreakCount="1">
    <brk id="6" max="1048575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93"/>
  <sheetViews>
    <sheetView tabSelected="1" view="pageBreakPreview" topLeftCell="BE1" zoomScaleNormal="100" zoomScaleSheetLayoutView="100" workbookViewId="0">
      <selection activeCell="BX32" sqref="BX32:BX36"/>
    </sheetView>
  </sheetViews>
  <sheetFormatPr defaultRowHeight="9" x14ac:dyDescent="0.15"/>
  <cols>
    <col min="1" max="1" width="12.42578125" style="72" customWidth="1"/>
    <col min="2" max="16" width="4.85546875" style="72" customWidth="1"/>
    <col min="17" max="16384" width="9.140625" style="72"/>
  </cols>
  <sheetData>
    <row r="1" spans="1:80" x14ac:dyDescent="0.15">
      <c r="A1" s="72" t="s">
        <v>843</v>
      </c>
      <c r="Q1" s="72" t="s">
        <v>522</v>
      </c>
      <c r="AG1" s="144" t="s">
        <v>733</v>
      </c>
      <c r="AH1" s="145"/>
      <c r="AI1" s="145"/>
      <c r="AJ1" s="145"/>
      <c r="AK1" s="145"/>
      <c r="AL1" s="145"/>
      <c r="AM1" s="145"/>
      <c r="AN1" s="145"/>
      <c r="AO1" s="145"/>
      <c r="AP1" s="145"/>
      <c r="AQ1" s="145"/>
      <c r="AR1" s="145"/>
      <c r="AS1" s="145"/>
      <c r="AT1" s="145"/>
      <c r="AU1" s="145"/>
      <c r="AV1" s="145"/>
      <c r="AW1" s="146" t="s">
        <v>737</v>
      </c>
      <c r="AX1" s="146"/>
      <c r="AY1" s="146"/>
      <c r="AZ1" s="146"/>
      <c r="BA1" s="146"/>
      <c r="BB1" s="146"/>
      <c r="BC1" s="146"/>
      <c r="BD1" s="146"/>
      <c r="BE1" s="146"/>
      <c r="BF1" s="146"/>
      <c r="BG1" s="146"/>
      <c r="BH1" s="146"/>
      <c r="BI1" s="146"/>
      <c r="BJ1" s="146"/>
      <c r="BK1" s="146"/>
      <c r="BL1" s="146"/>
      <c r="BM1" s="72" t="s">
        <v>738</v>
      </c>
    </row>
    <row r="2" spans="1:80" x14ac:dyDescent="0.15">
      <c r="A2" s="138"/>
      <c r="B2" s="290" t="s">
        <v>1</v>
      </c>
      <c r="C2" s="290"/>
      <c r="D2" s="290"/>
      <c r="E2" s="290"/>
      <c r="F2" s="290"/>
      <c r="G2" s="290" t="s">
        <v>2</v>
      </c>
      <c r="H2" s="290"/>
      <c r="I2" s="290"/>
      <c r="J2" s="290"/>
      <c r="K2" s="290"/>
      <c r="L2" s="290" t="s">
        <v>3</v>
      </c>
      <c r="M2" s="290"/>
      <c r="N2" s="290"/>
      <c r="O2" s="290"/>
      <c r="P2" s="291"/>
      <c r="Q2" s="138"/>
      <c r="R2" s="290" t="s">
        <v>1</v>
      </c>
      <c r="S2" s="290"/>
      <c r="T2" s="290"/>
      <c r="U2" s="290"/>
      <c r="V2" s="290"/>
      <c r="W2" s="290" t="s">
        <v>2</v>
      </c>
      <c r="X2" s="290"/>
      <c r="Y2" s="290"/>
      <c r="Z2" s="290"/>
      <c r="AA2" s="290"/>
      <c r="AB2" s="290" t="s">
        <v>3</v>
      </c>
      <c r="AC2" s="290"/>
      <c r="AD2" s="290"/>
      <c r="AE2" s="290"/>
      <c r="AF2" s="291"/>
      <c r="AG2" s="147"/>
      <c r="AH2" s="292" t="s">
        <v>1</v>
      </c>
      <c r="AI2" s="292"/>
      <c r="AJ2" s="292"/>
      <c r="AK2" s="292"/>
      <c r="AL2" s="292"/>
      <c r="AM2" s="292" t="s">
        <v>2</v>
      </c>
      <c r="AN2" s="292"/>
      <c r="AO2" s="292"/>
      <c r="AP2" s="292"/>
      <c r="AQ2" s="292"/>
      <c r="AR2" s="292" t="s">
        <v>3</v>
      </c>
      <c r="AS2" s="292"/>
      <c r="AT2" s="292"/>
      <c r="AU2" s="292"/>
      <c r="AV2" s="293"/>
      <c r="AW2" s="148"/>
      <c r="AX2" s="288" t="s">
        <v>1</v>
      </c>
      <c r="AY2" s="288"/>
      <c r="AZ2" s="288"/>
      <c r="BA2" s="288"/>
      <c r="BB2" s="288"/>
      <c r="BC2" s="288" t="s">
        <v>2</v>
      </c>
      <c r="BD2" s="288"/>
      <c r="BE2" s="288"/>
      <c r="BF2" s="288"/>
      <c r="BG2" s="288"/>
      <c r="BH2" s="288" t="s">
        <v>3</v>
      </c>
      <c r="BI2" s="288"/>
      <c r="BJ2" s="288"/>
      <c r="BK2" s="288"/>
      <c r="BL2" s="289"/>
      <c r="BM2" s="138"/>
      <c r="BN2" s="290" t="s">
        <v>1</v>
      </c>
      <c r="BO2" s="290"/>
      <c r="BP2" s="290"/>
      <c r="BQ2" s="290"/>
      <c r="BR2" s="290"/>
      <c r="BS2" s="290" t="s">
        <v>2</v>
      </c>
      <c r="BT2" s="290"/>
      <c r="BU2" s="290"/>
      <c r="BV2" s="290"/>
      <c r="BW2" s="290"/>
      <c r="BX2" s="290" t="s">
        <v>3</v>
      </c>
      <c r="BY2" s="290"/>
      <c r="BZ2" s="290"/>
      <c r="CA2" s="290"/>
      <c r="CB2" s="291"/>
    </row>
    <row r="3" spans="1:80" x14ac:dyDescent="0.15">
      <c r="A3" s="149" t="s">
        <v>600</v>
      </c>
      <c r="B3" s="45" t="s">
        <v>1</v>
      </c>
      <c r="C3" s="45" t="s">
        <v>4</v>
      </c>
      <c r="D3" s="45" t="s">
        <v>504</v>
      </c>
      <c r="E3" s="45" t="s">
        <v>6</v>
      </c>
      <c r="F3" s="45" t="s">
        <v>505</v>
      </c>
      <c r="G3" s="45" t="s">
        <v>1</v>
      </c>
      <c r="H3" s="45" t="s">
        <v>4</v>
      </c>
      <c r="I3" s="45" t="s">
        <v>504</v>
      </c>
      <c r="J3" s="45" t="s">
        <v>6</v>
      </c>
      <c r="K3" s="45" t="s">
        <v>505</v>
      </c>
      <c r="L3" s="45" t="s">
        <v>1</v>
      </c>
      <c r="M3" s="45" t="s">
        <v>4</v>
      </c>
      <c r="N3" s="45" t="s">
        <v>504</v>
      </c>
      <c r="O3" s="45" t="s">
        <v>6</v>
      </c>
      <c r="P3" s="45" t="s">
        <v>505</v>
      </c>
      <c r="Q3" s="149" t="s">
        <v>600</v>
      </c>
      <c r="R3" s="45" t="s">
        <v>1</v>
      </c>
      <c r="S3" s="45" t="s">
        <v>4</v>
      </c>
      <c r="T3" s="45" t="s">
        <v>504</v>
      </c>
      <c r="U3" s="45" t="s">
        <v>6</v>
      </c>
      <c r="V3" s="45" t="s">
        <v>505</v>
      </c>
      <c r="W3" s="45" t="s">
        <v>1</v>
      </c>
      <c r="X3" s="45" t="s">
        <v>4</v>
      </c>
      <c r="Y3" s="45" t="s">
        <v>504</v>
      </c>
      <c r="Z3" s="45" t="s">
        <v>6</v>
      </c>
      <c r="AA3" s="45" t="s">
        <v>505</v>
      </c>
      <c r="AB3" s="45" t="s">
        <v>1</v>
      </c>
      <c r="AC3" s="45" t="s">
        <v>4</v>
      </c>
      <c r="AD3" s="45" t="s">
        <v>504</v>
      </c>
      <c r="AE3" s="45" t="s">
        <v>6</v>
      </c>
      <c r="AF3" s="45" t="s">
        <v>505</v>
      </c>
      <c r="AG3" s="150" t="s">
        <v>600</v>
      </c>
      <c r="AH3" s="151" t="s">
        <v>1</v>
      </c>
      <c r="AI3" s="151" t="s">
        <v>4</v>
      </c>
      <c r="AJ3" s="151" t="s">
        <v>5</v>
      </c>
      <c r="AK3" s="151" t="s">
        <v>6</v>
      </c>
      <c r="AL3" s="152" t="s">
        <v>7</v>
      </c>
      <c r="AM3" s="151" t="s">
        <v>1</v>
      </c>
      <c r="AN3" s="151" t="s">
        <v>4</v>
      </c>
      <c r="AO3" s="151" t="s">
        <v>5</v>
      </c>
      <c r="AP3" s="151" t="s">
        <v>6</v>
      </c>
      <c r="AQ3" s="151" t="s">
        <v>7</v>
      </c>
      <c r="AR3" s="259" t="s">
        <v>1</v>
      </c>
      <c r="AS3" s="151" t="s">
        <v>4</v>
      </c>
      <c r="AT3" s="151" t="s">
        <v>5</v>
      </c>
      <c r="AU3" s="151" t="s">
        <v>6</v>
      </c>
      <c r="AV3" s="152" t="s">
        <v>7</v>
      </c>
      <c r="AW3" s="153" t="s">
        <v>600</v>
      </c>
      <c r="AX3" s="154" t="s">
        <v>1</v>
      </c>
      <c r="AY3" s="154" t="s">
        <v>4</v>
      </c>
      <c r="AZ3" s="154" t="s">
        <v>504</v>
      </c>
      <c r="BA3" s="154" t="s">
        <v>6</v>
      </c>
      <c r="BB3" s="154" t="s">
        <v>505</v>
      </c>
      <c r="BC3" s="154" t="s">
        <v>1</v>
      </c>
      <c r="BD3" s="154" t="s">
        <v>4</v>
      </c>
      <c r="BE3" s="154" t="s">
        <v>504</v>
      </c>
      <c r="BF3" s="154" t="s">
        <v>6</v>
      </c>
      <c r="BG3" s="154" t="s">
        <v>505</v>
      </c>
      <c r="BH3" s="154" t="s">
        <v>1</v>
      </c>
      <c r="BI3" s="154" t="s">
        <v>4</v>
      </c>
      <c r="BJ3" s="154" t="s">
        <v>504</v>
      </c>
      <c r="BK3" s="154" t="s">
        <v>6</v>
      </c>
      <c r="BL3" s="155" t="s">
        <v>505</v>
      </c>
      <c r="BM3" s="149" t="s">
        <v>600</v>
      </c>
      <c r="BN3" s="45" t="s">
        <v>1</v>
      </c>
      <c r="BO3" s="45" t="s">
        <v>4</v>
      </c>
      <c r="BP3" s="45" t="s">
        <v>504</v>
      </c>
      <c r="BQ3" s="45" t="s">
        <v>6</v>
      </c>
      <c r="BR3" s="45" t="s">
        <v>505</v>
      </c>
      <c r="BS3" s="45" t="s">
        <v>1</v>
      </c>
      <c r="BT3" s="45" t="s">
        <v>4</v>
      </c>
      <c r="BU3" s="45" t="s">
        <v>504</v>
      </c>
      <c r="BV3" s="45" t="s">
        <v>6</v>
      </c>
      <c r="BW3" s="45" t="s">
        <v>505</v>
      </c>
      <c r="BX3" s="45" t="s">
        <v>1</v>
      </c>
      <c r="BY3" s="45" t="s">
        <v>4</v>
      </c>
      <c r="BZ3" s="45" t="s">
        <v>504</v>
      </c>
      <c r="CA3" s="45" t="s">
        <v>6</v>
      </c>
      <c r="CB3" s="46" t="s">
        <v>505</v>
      </c>
    </row>
    <row r="4" spans="1:80" x14ac:dyDescent="0.15">
      <c r="A4" s="156" t="s">
        <v>588</v>
      </c>
      <c r="G4" s="136"/>
      <c r="H4" s="137"/>
      <c r="I4" s="137"/>
      <c r="J4" s="137"/>
      <c r="K4" s="138"/>
      <c r="Q4" s="156" t="s">
        <v>588</v>
      </c>
      <c r="W4" s="136"/>
      <c r="X4" s="137"/>
      <c r="Y4" s="137"/>
      <c r="Z4" s="137"/>
      <c r="AA4" s="138"/>
      <c r="AG4" s="157" t="s">
        <v>588</v>
      </c>
      <c r="AH4" s="145"/>
      <c r="AI4" s="145"/>
      <c r="AJ4" s="145"/>
      <c r="AK4" s="145"/>
      <c r="AL4" s="145"/>
      <c r="AM4" s="164"/>
      <c r="AN4" s="165"/>
      <c r="AO4" s="165"/>
      <c r="AP4" s="165"/>
      <c r="AQ4" s="166"/>
      <c r="AR4" s="145"/>
      <c r="AS4" s="145"/>
      <c r="AT4" s="145"/>
      <c r="AU4" s="145"/>
      <c r="AV4" s="145"/>
      <c r="AW4" s="161" t="s">
        <v>588</v>
      </c>
      <c r="AX4" s="146"/>
      <c r="AY4" s="146"/>
      <c r="AZ4" s="146"/>
      <c r="BA4" s="146"/>
      <c r="BB4" s="146"/>
      <c r="BC4" s="162"/>
      <c r="BD4" s="163"/>
      <c r="BE4" s="163"/>
      <c r="BF4" s="163"/>
      <c r="BG4" s="148"/>
      <c r="BH4" s="146"/>
      <c r="BI4" s="146"/>
      <c r="BJ4" s="146"/>
      <c r="BK4" s="146"/>
      <c r="BL4" s="146"/>
      <c r="BM4" s="156" t="s">
        <v>739</v>
      </c>
      <c r="BS4" s="136"/>
      <c r="BT4" s="137"/>
      <c r="BU4" s="137"/>
      <c r="BV4" s="137"/>
      <c r="BW4" s="138"/>
    </row>
    <row r="5" spans="1:80" x14ac:dyDescent="0.15">
      <c r="A5" s="72" t="s">
        <v>1</v>
      </c>
      <c r="B5" s="73">
        <f t="shared" ref="B5" si="0">R5+AH5+AX5+BN5</f>
        <v>33278</v>
      </c>
      <c r="C5" s="73">
        <f t="shared" ref="C5" si="1">S5+AI5+AY5+BO5</f>
        <v>19357</v>
      </c>
      <c r="D5" s="73">
        <f t="shared" ref="D5" si="2">T5+AJ5+AZ5+BP5</f>
        <v>8138</v>
      </c>
      <c r="E5" s="73">
        <f t="shared" ref="E5" si="3">U5+AK5+BA5+BQ5</f>
        <v>3348</v>
      </c>
      <c r="F5" s="73">
        <f t="shared" ref="F5" si="4">V5+AL5+BB5+BR5</f>
        <v>2435</v>
      </c>
      <c r="G5" s="73">
        <f t="shared" ref="G5" si="5">W5+AM5+BC5+BS5</f>
        <v>15684</v>
      </c>
      <c r="H5" s="73">
        <f t="shared" ref="H5" si="6">X5+AN5+BD5+BT5</f>
        <v>8876</v>
      </c>
      <c r="I5" s="73">
        <f t="shared" ref="I5" si="7">Y5+AO5+BE5+BU5</f>
        <v>3958</v>
      </c>
      <c r="J5" s="73">
        <f t="shared" ref="J5" si="8">Z5+AP5+BF5+BV5</f>
        <v>1677</v>
      </c>
      <c r="K5" s="73">
        <f t="shared" ref="K5" si="9">AA5+AQ5+BG5+BW5</f>
        <v>1174</v>
      </c>
      <c r="L5" s="73">
        <f t="shared" ref="L5" si="10">AB5+AR5+BH5+BX5</f>
        <v>17594</v>
      </c>
      <c r="M5" s="73">
        <f t="shared" ref="M5" si="11">AC5+AS5+BI5+BY5</f>
        <v>10481</v>
      </c>
      <c r="N5" s="73">
        <f t="shared" ref="N5" si="12">AD5+AT5+BJ5+BZ5</f>
        <v>4180</v>
      </c>
      <c r="O5" s="73">
        <f t="shared" ref="O5" si="13">AE5+AU5+BK5+CA5</f>
        <v>1670</v>
      </c>
      <c r="P5" s="73">
        <f t="shared" ref="P5" si="14">AF5+AV5+BL5+CB5</f>
        <v>1263</v>
      </c>
      <c r="Q5" s="72" t="s">
        <v>1</v>
      </c>
      <c r="R5" s="73">
        <v>5550</v>
      </c>
      <c r="S5" s="73">
        <v>3133</v>
      </c>
      <c r="T5" s="73">
        <v>1483</v>
      </c>
      <c r="U5" s="73">
        <v>188</v>
      </c>
      <c r="V5" s="73">
        <v>746</v>
      </c>
      <c r="W5" s="74">
        <v>2788</v>
      </c>
      <c r="X5" s="75">
        <v>1524</v>
      </c>
      <c r="Y5" s="75">
        <v>820</v>
      </c>
      <c r="Z5" s="75">
        <v>86</v>
      </c>
      <c r="AA5" s="76">
        <v>359</v>
      </c>
      <c r="AB5" s="73">
        <v>2762</v>
      </c>
      <c r="AC5" s="73">
        <v>1609</v>
      </c>
      <c r="AD5" s="73">
        <v>664</v>
      </c>
      <c r="AE5" s="73">
        <v>102</v>
      </c>
      <c r="AF5" s="73">
        <v>388</v>
      </c>
      <c r="AG5" s="144" t="s">
        <v>1</v>
      </c>
      <c r="AH5" s="145">
        <v>8215</v>
      </c>
      <c r="AI5" s="145">
        <v>6508</v>
      </c>
      <c r="AJ5" s="145">
        <v>1242</v>
      </c>
      <c r="AK5" s="145">
        <v>327</v>
      </c>
      <c r="AL5" s="145">
        <v>137</v>
      </c>
      <c r="AM5" s="164">
        <v>3745</v>
      </c>
      <c r="AN5" s="165">
        <v>2945</v>
      </c>
      <c r="AO5" s="165">
        <v>594</v>
      </c>
      <c r="AP5" s="165">
        <v>138</v>
      </c>
      <c r="AQ5" s="166">
        <v>69</v>
      </c>
      <c r="AR5" s="145">
        <v>4469</v>
      </c>
      <c r="AS5" s="145">
        <v>3563</v>
      </c>
      <c r="AT5" s="145">
        <v>648</v>
      </c>
      <c r="AU5" s="145">
        <v>189</v>
      </c>
      <c r="AV5" s="145">
        <v>69</v>
      </c>
      <c r="AW5" s="146" t="s">
        <v>1</v>
      </c>
      <c r="AX5" s="146">
        <v>2637</v>
      </c>
      <c r="AY5" s="146">
        <v>1608</v>
      </c>
      <c r="AZ5" s="146">
        <v>659</v>
      </c>
      <c r="BA5" s="146">
        <v>305</v>
      </c>
      <c r="BB5" s="146">
        <v>66</v>
      </c>
      <c r="BC5" s="167">
        <v>1229</v>
      </c>
      <c r="BD5" s="168">
        <v>746</v>
      </c>
      <c r="BE5" s="168">
        <v>329</v>
      </c>
      <c r="BF5" s="168">
        <v>129</v>
      </c>
      <c r="BG5" s="169">
        <v>24</v>
      </c>
      <c r="BH5" s="146">
        <v>1409</v>
      </c>
      <c r="BI5" s="146">
        <v>862</v>
      </c>
      <c r="BJ5" s="146">
        <v>329</v>
      </c>
      <c r="BK5" s="146">
        <v>175</v>
      </c>
      <c r="BL5" s="146">
        <v>42</v>
      </c>
      <c r="BM5" s="72" t="s">
        <v>1</v>
      </c>
      <c r="BN5" s="73">
        <v>16876</v>
      </c>
      <c r="BO5" s="73">
        <v>8108</v>
      </c>
      <c r="BP5" s="73">
        <v>4754</v>
      </c>
      <c r="BQ5" s="73">
        <v>2528</v>
      </c>
      <c r="BR5" s="73">
        <v>1486</v>
      </c>
      <c r="BS5" s="74">
        <v>7922</v>
      </c>
      <c r="BT5" s="75">
        <v>3661</v>
      </c>
      <c r="BU5" s="75">
        <v>2215</v>
      </c>
      <c r="BV5" s="75">
        <v>1324</v>
      </c>
      <c r="BW5" s="76">
        <v>722</v>
      </c>
      <c r="BX5" s="73">
        <v>8954</v>
      </c>
      <c r="BY5" s="73">
        <v>4447</v>
      </c>
      <c r="BZ5" s="73">
        <v>2539</v>
      </c>
      <c r="CA5" s="73">
        <v>1204</v>
      </c>
      <c r="CB5" s="72">
        <v>764</v>
      </c>
    </row>
    <row r="6" spans="1:80" x14ac:dyDescent="0.15">
      <c r="A6" s="72" t="s">
        <v>248</v>
      </c>
      <c r="B6" s="73">
        <f t="shared" ref="B6:B19" si="15">R6+AH6+AX6+BN6</f>
        <v>10507</v>
      </c>
      <c r="C6" s="73">
        <f t="shared" ref="C6:C19" si="16">S6+AI6+AY6+BO6</f>
        <v>6556</v>
      </c>
      <c r="D6" s="73">
        <f t="shared" ref="D6:D19" si="17">T6+AJ6+AZ6+BP6</f>
        <v>2387</v>
      </c>
      <c r="E6" s="73">
        <f t="shared" ref="E6:E19" si="18">U6+AK6+BA6+BQ6</f>
        <v>760</v>
      </c>
      <c r="F6" s="73">
        <f t="shared" ref="F6:F19" si="19">V6+AL6+BB6+BR6</f>
        <v>804</v>
      </c>
      <c r="G6" s="73">
        <f t="shared" ref="G6:G19" si="20">W6+AM6+BC6+BS6</f>
        <v>3994</v>
      </c>
      <c r="H6" s="73">
        <f t="shared" ref="H6:H19" si="21">X6+AN6+BD6+BT6</f>
        <v>2559</v>
      </c>
      <c r="I6" s="73">
        <f t="shared" ref="I6:I19" si="22">Y6+AO6+BE6+BU6</f>
        <v>934</v>
      </c>
      <c r="J6" s="73">
        <f t="shared" ref="J6:J19" si="23">Z6+AP6+BF6+BV6</f>
        <v>235</v>
      </c>
      <c r="K6" s="73">
        <f t="shared" ref="K6:K19" si="24">AA6+AQ6+BG6+BW6</f>
        <v>265</v>
      </c>
      <c r="L6" s="73">
        <f t="shared" ref="L6:L19" si="25">AB6+AR6+BH6+BX6</f>
        <v>6512</v>
      </c>
      <c r="M6" s="73">
        <f t="shared" ref="M6:M19" si="26">AC6+AS6+BI6+BY6</f>
        <v>3997</v>
      </c>
      <c r="N6" s="73">
        <f t="shared" ref="N6:N19" si="27">AD6+AT6+BJ6+BZ6</f>
        <v>1453</v>
      </c>
      <c r="O6" s="73">
        <f t="shared" ref="O6:O19" si="28">AE6+AU6+BK6+CA6</f>
        <v>523</v>
      </c>
      <c r="P6" s="73">
        <f t="shared" ref="P6:P19" si="29">AF6+AV6+BL6+CB6</f>
        <v>539</v>
      </c>
      <c r="Q6" s="72" t="s">
        <v>248</v>
      </c>
      <c r="R6" s="73">
        <v>1037</v>
      </c>
      <c r="S6" s="73">
        <v>552</v>
      </c>
      <c r="T6" s="73">
        <v>300</v>
      </c>
      <c r="U6" s="73">
        <v>46</v>
      </c>
      <c r="V6" s="73">
        <v>139</v>
      </c>
      <c r="W6" s="74">
        <v>359</v>
      </c>
      <c r="X6" s="75">
        <v>217</v>
      </c>
      <c r="Y6" s="75">
        <v>81</v>
      </c>
      <c r="Z6" s="75">
        <v>9</v>
      </c>
      <c r="AA6" s="76">
        <v>52</v>
      </c>
      <c r="AB6" s="73">
        <v>678</v>
      </c>
      <c r="AC6" s="73">
        <v>335</v>
      </c>
      <c r="AD6" s="73">
        <v>219</v>
      </c>
      <c r="AE6" s="73">
        <v>36</v>
      </c>
      <c r="AF6" s="73">
        <v>87</v>
      </c>
      <c r="AG6" s="144" t="s">
        <v>248</v>
      </c>
      <c r="AH6" s="145">
        <v>3955</v>
      </c>
      <c r="AI6" s="145">
        <v>3179</v>
      </c>
      <c r="AJ6" s="145">
        <v>539</v>
      </c>
      <c r="AK6" s="145">
        <v>162</v>
      </c>
      <c r="AL6" s="145">
        <v>74</v>
      </c>
      <c r="AM6" s="164">
        <v>1434</v>
      </c>
      <c r="AN6" s="165">
        <v>1183</v>
      </c>
      <c r="AO6" s="165">
        <v>168</v>
      </c>
      <c r="AP6" s="165">
        <v>48</v>
      </c>
      <c r="AQ6" s="166">
        <v>34</v>
      </c>
      <c r="AR6" s="145">
        <v>2520</v>
      </c>
      <c r="AS6" s="145">
        <v>1996</v>
      </c>
      <c r="AT6" s="145">
        <v>371</v>
      </c>
      <c r="AU6" s="145">
        <v>114</v>
      </c>
      <c r="AV6" s="145">
        <v>40</v>
      </c>
      <c r="AW6" s="146" t="s">
        <v>248</v>
      </c>
      <c r="AX6" s="146">
        <v>1441</v>
      </c>
      <c r="AY6" s="146">
        <v>848</v>
      </c>
      <c r="AZ6" s="146">
        <v>363</v>
      </c>
      <c r="BA6" s="146">
        <v>191</v>
      </c>
      <c r="BB6" s="146">
        <v>39</v>
      </c>
      <c r="BC6" s="167">
        <v>485</v>
      </c>
      <c r="BD6" s="168">
        <v>283</v>
      </c>
      <c r="BE6" s="168">
        <v>135</v>
      </c>
      <c r="BF6" s="168">
        <v>58</v>
      </c>
      <c r="BG6" s="169">
        <v>9</v>
      </c>
      <c r="BH6" s="146">
        <v>956</v>
      </c>
      <c r="BI6" s="146">
        <v>565</v>
      </c>
      <c r="BJ6" s="146">
        <v>228</v>
      </c>
      <c r="BK6" s="146">
        <v>132</v>
      </c>
      <c r="BL6" s="146">
        <v>30</v>
      </c>
      <c r="BM6" s="72" t="s">
        <v>248</v>
      </c>
      <c r="BN6" s="73">
        <v>4074</v>
      </c>
      <c r="BO6" s="73">
        <v>1977</v>
      </c>
      <c r="BP6" s="73">
        <v>1185</v>
      </c>
      <c r="BQ6" s="73">
        <v>361</v>
      </c>
      <c r="BR6" s="73">
        <v>552</v>
      </c>
      <c r="BS6" s="74">
        <v>1716</v>
      </c>
      <c r="BT6" s="75">
        <v>876</v>
      </c>
      <c r="BU6" s="75">
        <v>550</v>
      </c>
      <c r="BV6" s="75">
        <v>120</v>
      </c>
      <c r="BW6" s="76">
        <v>170</v>
      </c>
      <c r="BX6" s="73">
        <v>2358</v>
      </c>
      <c r="BY6" s="73">
        <v>1101</v>
      </c>
      <c r="BZ6" s="73">
        <v>635</v>
      </c>
      <c r="CA6" s="73">
        <v>241</v>
      </c>
      <c r="CB6" s="72">
        <v>382</v>
      </c>
    </row>
    <row r="7" spans="1:80" x14ac:dyDescent="0.15">
      <c r="A7" s="72" t="s">
        <v>249</v>
      </c>
      <c r="B7" s="73">
        <f t="shared" si="15"/>
        <v>1475</v>
      </c>
      <c r="C7" s="73">
        <f t="shared" si="16"/>
        <v>1154</v>
      </c>
      <c r="D7" s="73">
        <f t="shared" si="17"/>
        <v>195</v>
      </c>
      <c r="E7" s="73">
        <f t="shared" si="18"/>
        <v>84</v>
      </c>
      <c r="F7" s="73">
        <f t="shared" si="19"/>
        <v>42</v>
      </c>
      <c r="G7" s="73">
        <f t="shared" si="20"/>
        <v>586</v>
      </c>
      <c r="H7" s="73">
        <f t="shared" si="21"/>
        <v>435</v>
      </c>
      <c r="I7" s="73">
        <f t="shared" si="22"/>
        <v>60</v>
      </c>
      <c r="J7" s="73">
        <f t="shared" si="23"/>
        <v>47</v>
      </c>
      <c r="K7" s="73">
        <f t="shared" si="24"/>
        <v>42</v>
      </c>
      <c r="L7" s="73">
        <f t="shared" si="25"/>
        <v>890</v>
      </c>
      <c r="M7" s="73">
        <f t="shared" si="26"/>
        <v>718</v>
      </c>
      <c r="N7" s="73">
        <f t="shared" si="27"/>
        <v>134</v>
      </c>
      <c r="O7" s="73">
        <f t="shared" si="28"/>
        <v>37</v>
      </c>
      <c r="P7" s="73">
        <f t="shared" si="29"/>
        <v>0</v>
      </c>
      <c r="Q7" s="72" t="s">
        <v>249</v>
      </c>
      <c r="R7" s="73">
        <v>483</v>
      </c>
      <c r="S7" s="73">
        <v>420</v>
      </c>
      <c r="T7" s="73">
        <v>63</v>
      </c>
      <c r="U7" s="73">
        <v>0</v>
      </c>
      <c r="V7" s="73">
        <v>0</v>
      </c>
      <c r="W7" s="74">
        <v>230</v>
      </c>
      <c r="X7" s="75">
        <v>212</v>
      </c>
      <c r="Y7" s="75">
        <v>17</v>
      </c>
      <c r="Z7" s="75">
        <v>0</v>
      </c>
      <c r="AA7" s="76">
        <v>0</v>
      </c>
      <c r="AB7" s="73">
        <v>254</v>
      </c>
      <c r="AC7" s="73">
        <v>208</v>
      </c>
      <c r="AD7" s="73">
        <v>46</v>
      </c>
      <c r="AE7" s="73">
        <v>0</v>
      </c>
      <c r="AF7" s="73">
        <v>0</v>
      </c>
      <c r="AG7" s="144" t="s">
        <v>249</v>
      </c>
      <c r="AH7" s="145">
        <v>238</v>
      </c>
      <c r="AI7" s="145">
        <v>176</v>
      </c>
      <c r="AJ7" s="145">
        <v>42</v>
      </c>
      <c r="AK7" s="145">
        <v>21</v>
      </c>
      <c r="AL7" s="145">
        <v>0</v>
      </c>
      <c r="AM7" s="164">
        <v>93</v>
      </c>
      <c r="AN7" s="165">
        <v>59</v>
      </c>
      <c r="AO7" s="165">
        <v>21</v>
      </c>
      <c r="AP7" s="165">
        <v>14</v>
      </c>
      <c r="AQ7" s="166">
        <v>0</v>
      </c>
      <c r="AR7" s="145">
        <v>145</v>
      </c>
      <c r="AS7" s="145">
        <v>117</v>
      </c>
      <c r="AT7" s="145">
        <v>21</v>
      </c>
      <c r="AU7" s="145">
        <v>7</v>
      </c>
      <c r="AV7" s="145">
        <v>0</v>
      </c>
      <c r="AW7" s="146" t="s">
        <v>249</v>
      </c>
      <c r="AX7" s="146">
        <v>213</v>
      </c>
      <c r="AY7" s="146">
        <v>176</v>
      </c>
      <c r="AZ7" s="146">
        <v>34</v>
      </c>
      <c r="BA7" s="146">
        <v>3</v>
      </c>
      <c r="BB7" s="146">
        <v>0</v>
      </c>
      <c r="BC7" s="167">
        <v>109</v>
      </c>
      <c r="BD7" s="168">
        <v>97</v>
      </c>
      <c r="BE7" s="168">
        <v>8</v>
      </c>
      <c r="BF7" s="168">
        <v>3</v>
      </c>
      <c r="BG7" s="169">
        <v>0</v>
      </c>
      <c r="BH7" s="146">
        <v>104</v>
      </c>
      <c r="BI7" s="146">
        <v>79</v>
      </c>
      <c r="BJ7" s="146">
        <v>25</v>
      </c>
      <c r="BK7" s="146">
        <v>0</v>
      </c>
      <c r="BL7" s="146">
        <v>0</v>
      </c>
      <c r="BM7" s="72" t="s">
        <v>249</v>
      </c>
      <c r="BN7" s="73">
        <v>541</v>
      </c>
      <c r="BO7" s="73">
        <v>382</v>
      </c>
      <c r="BP7" s="73">
        <v>56</v>
      </c>
      <c r="BQ7" s="73">
        <v>60</v>
      </c>
      <c r="BR7" s="73">
        <v>42</v>
      </c>
      <c r="BS7" s="74">
        <v>154</v>
      </c>
      <c r="BT7" s="75">
        <v>67</v>
      </c>
      <c r="BU7" s="75">
        <v>14</v>
      </c>
      <c r="BV7" s="75">
        <v>30</v>
      </c>
      <c r="BW7" s="76">
        <v>42</v>
      </c>
      <c r="BX7" s="73">
        <v>387</v>
      </c>
      <c r="BY7" s="73">
        <v>314</v>
      </c>
      <c r="BZ7" s="73">
        <v>42</v>
      </c>
      <c r="CA7" s="73">
        <v>30</v>
      </c>
      <c r="CB7" s="72">
        <v>0</v>
      </c>
    </row>
    <row r="8" spans="1:80" x14ac:dyDescent="0.15">
      <c r="A8" s="72" t="s">
        <v>239</v>
      </c>
      <c r="B8" s="73">
        <f t="shared" si="15"/>
        <v>1142</v>
      </c>
      <c r="C8" s="73">
        <f t="shared" si="16"/>
        <v>692</v>
      </c>
      <c r="D8" s="73">
        <f t="shared" si="17"/>
        <v>221</v>
      </c>
      <c r="E8" s="73">
        <f t="shared" si="18"/>
        <v>178</v>
      </c>
      <c r="F8" s="73">
        <f t="shared" si="19"/>
        <v>48</v>
      </c>
      <c r="G8" s="73">
        <f t="shared" si="20"/>
        <v>521</v>
      </c>
      <c r="H8" s="73">
        <f t="shared" si="21"/>
        <v>313</v>
      </c>
      <c r="I8" s="73">
        <f t="shared" si="22"/>
        <v>108</v>
      </c>
      <c r="J8" s="73">
        <f t="shared" si="23"/>
        <v>99</v>
      </c>
      <c r="K8" s="73">
        <f t="shared" si="24"/>
        <v>0</v>
      </c>
      <c r="L8" s="73">
        <f t="shared" si="25"/>
        <v>620</v>
      </c>
      <c r="M8" s="73">
        <f t="shared" si="26"/>
        <v>380</v>
      </c>
      <c r="N8" s="73">
        <f t="shared" si="27"/>
        <v>113</v>
      </c>
      <c r="O8" s="73">
        <f t="shared" si="28"/>
        <v>79</v>
      </c>
      <c r="P8" s="73">
        <f t="shared" si="29"/>
        <v>48</v>
      </c>
      <c r="Q8" s="72" t="s">
        <v>239</v>
      </c>
      <c r="R8" s="73">
        <v>330</v>
      </c>
      <c r="S8" s="73">
        <v>198</v>
      </c>
      <c r="T8" s="73">
        <v>115</v>
      </c>
      <c r="U8" s="73">
        <v>11</v>
      </c>
      <c r="V8" s="73">
        <v>6</v>
      </c>
      <c r="W8" s="74">
        <v>176</v>
      </c>
      <c r="X8" s="75">
        <v>99</v>
      </c>
      <c r="Y8" s="75">
        <v>75</v>
      </c>
      <c r="Z8" s="75">
        <v>2</v>
      </c>
      <c r="AA8" s="76">
        <v>0</v>
      </c>
      <c r="AB8" s="73">
        <v>154</v>
      </c>
      <c r="AC8" s="73">
        <v>99</v>
      </c>
      <c r="AD8" s="73">
        <v>40</v>
      </c>
      <c r="AE8" s="73">
        <v>9</v>
      </c>
      <c r="AF8" s="73">
        <v>6</v>
      </c>
      <c r="AG8" s="144" t="s">
        <v>239</v>
      </c>
      <c r="AH8" s="145">
        <v>293</v>
      </c>
      <c r="AI8" s="145">
        <v>254</v>
      </c>
      <c r="AJ8" s="145">
        <v>25</v>
      </c>
      <c r="AK8" s="145">
        <v>14</v>
      </c>
      <c r="AL8" s="145">
        <v>0</v>
      </c>
      <c r="AM8" s="164">
        <v>106</v>
      </c>
      <c r="AN8" s="165">
        <v>91</v>
      </c>
      <c r="AO8" s="165">
        <v>8</v>
      </c>
      <c r="AP8" s="165">
        <v>7</v>
      </c>
      <c r="AQ8" s="166">
        <v>0</v>
      </c>
      <c r="AR8" s="145">
        <v>186</v>
      </c>
      <c r="AS8" s="145">
        <v>163</v>
      </c>
      <c r="AT8" s="145">
        <v>17</v>
      </c>
      <c r="AU8" s="145">
        <v>7</v>
      </c>
      <c r="AV8" s="145">
        <v>0</v>
      </c>
      <c r="AW8" s="146" t="s">
        <v>239</v>
      </c>
      <c r="AX8" s="146">
        <v>112</v>
      </c>
      <c r="AY8" s="146">
        <v>83</v>
      </c>
      <c r="AZ8" s="146">
        <v>25</v>
      </c>
      <c r="BA8" s="146">
        <v>3</v>
      </c>
      <c r="BB8" s="146">
        <v>0</v>
      </c>
      <c r="BC8" s="167">
        <v>81</v>
      </c>
      <c r="BD8" s="168">
        <v>56</v>
      </c>
      <c r="BE8" s="168">
        <v>25</v>
      </c>
      <c r="BF8" s="168">
        <v>0</v>
      </c>
      <c r="BG8" s="169">
        <v>0</v>
      </c>
      <c r="BH8" s="146">
        <v>31</v>
      </c>
      <c r="BI8" s="146">
        <v>28</v>
      </c>
      <c r="BJ8" s="146">
        <v>0</v>
      </c>
      <c r="BK8" s="146">
        <v>3</v>
      </c>
      <c r="BL8" s="146">
        <v>0</v>
      </c>
      <c r="BM8" s="72" t="s">
        <v>239</v>
      </c>
      <c r="BN8" s="73">
        <v>407</v>
      </c>
      <c r="BO8" s="73">
        <v>157</v>
      </c>
      <c r="BP8" s="73">
        <v>56</v>
      </c>
      <c r="BQ8" s="73">
        <v>150</v>
      </c>
      <c r="BR8" s="73">
        <v>42</v>
      </c>
      <c r="BS8" s="74">
        <v>158</v>
      </c>
      <c r="BT8" s="75">
        <v>67</v>
      </c>
      <c r="BU8" s="75">
        <v>0</v>
      </c>
      <c r="BV8" s="75">
        <v>90</v>
      </c>
      <c r="BW8" s="76">
        <v>0</v>
      </c>
      <c r="BX8" s="73">
        <v>249</v>
      </c>
      <c r="BY8" s="73">
        <v>90</v>
      </c>
      <c r="BZ8" s="73">
        <v>56</v>
      </c>
      <c r="CA8" s="73">
        <v>60</v>
      </c>
      <c r="CB8" s="72">
        <v>42</v>
      </c>
    </row>
    <row r="9" spans="1:80" x14ac:dyDescent="0.15">
      <c r="A9" s="72" t="s">
        <v>240</v>
      </c>
      <c r="B9" s="73">
        <f t="shared" si="15"/>
        <v>1103</v>
      </c>
      <c r="C9" s="73">
        <f t="shared" si="16"/>
        <v>831</v>
      </c>
      <c r="D9" s="73">
        <f t="shared" si="17"/>
        <v>199</v>
      </c>
      <c r="E9" s="73">
        <f t="shared" si="18"/>
        <v>15</v>
      </c>
      <c r="F9" s="73">
        <f t="shared" si="19"/>
        <v>58</v>
      </c>
      <c r="G9" s="73">
        <f t="shared" si="20"/>
        <v>596</v>
      </c>
      <c r="H9" s="73">
        <f t="shared" si="21"/>
        <v>435</v>
      </c>
      <c r="I9" s="73">
        <f t="shared" si="22"/>
        <v>118</v>
      </c>
      <c r="J9" s="73">
        <f t="shared" si="23"/>
        <v>8</v>
      </c>
      <c r="K9" s="73">
        <f t="shared" si="24"/>
        <v>35</v>
      </c>
      <c r="L9" s="73">
        <f t="shared" si="25"/>
        <v>509</v>
      </c>
      <c r="M9" s="73">
        <f t="shared" si="26"/>
        <v>396</v>
      </c>
      <c r="N9" s="73">
        <f t="shared" si="27"/>
        <v>80</v>
      </c>
      <c r="O9" s="73">
        <f t="shared" si="28"/>
        <v>7</v>
      </c>
      <c r="P9" s="73">
        <f t="shared" si="29"/>
        <v>23</v>
      </c>
      <c r="Q9" s="72" t="s">
        <v>240</v>
      </c>
      <c r="R9" s="73">
        <v>223</v>
      </c>
      <c r="S9" s="73">
        <v>104</v>
      </c>
      <c r="T9" s="73">
        <v>58</v>
      </c>
      <c r="U9" s="73">
        <v>9</v>
      </c>
      <c r="V9" s="73">
        <v>52</v>
      </c>
      <c r="W9" s="74">
        <v>114</v>
      </c>
      <c r="X9" s="75">
        <v>57</v>
      </c>
      <c r="Y9" s="75">
        <v>17</v>
      </c>
      <c r="Z9" s="75">
        <v>5</v>
      </c>
      <c r="AA9" s="76">
        <v>35</v>
      </c>
      <c r="AB9" s="73">
        <v>109</v>
      </c>
      <c r="AC9" s="73">
        <v>47</v>
      </c>
      <c r="AD9" s="73">
        <v>40</v>
      </c>
      <c r="AE9" s="73">
        <v>4</v>
      </c>
      <c r="AF9" s="73">
        <v>17</v>
      </c>
      <c r="AG9" s="144" t="s">
        <v>240</v>
      </c>
      <c r="AH9" s="145">
        <v>348</v>
      </c>
      <c r="AI9" s="145">
        <v>325</v>
      </c>
      <c r="AJ9" s="145">
        <v>17</v>
      </c>
      <c r="AK9" s="145">
        <v>3</v>
      </c>
      <c r="AL9" s="145">
        <v>3</v>
      </c>
      <c r="AM9" s="164">
        <v>143</v>
      </c>
      <c r="AN9" s="165">
        <v>130</v>
      </c>
      <c r="AO9" s="165">
        <v>13</v>
      </c>
      <c r="AP9" s="165">
        <v>0</v>
      </c>
      <c r="AQ9" s="166">
        <v>0</v>
      </c>
      <c r="AR9" s="145">
        <v>206</v>
      </c>
      <c r="AS9" s="145">
        <v>195</v>
      </c>
      <c r="AT9" s="145">
        <v>4</v>
      </c>
      <c r="AU9" s="145">
        <v>3</v>
      </c>
      <c r="AV9" s="145">
        <v>3</v>
      </c>
      <c r="AW9" s="146" t="s">
        <v>240</v>
      </c>
      <c r="AX9" s="146">
        <v>119</v>
      </c>
      <c r="AY9" s="146">
        <v>88</v>
      </c>
      <c r="AZ9" s="146">
        <v>25</v>
      </c>
      <c r="BA9" s="146">
        <v>3</v>
      </c>
      <c r="BB9" s="146">
        <v>3</v>
      </c>
      <c r="BC9" s="167">
        <v>66</v>
      </c>
      <c r="BD9" s="168">
        <v>46</v>
      </c>
      <c r="BE9" s="168">
        <v>17</v>
      </c>
      <c r="BF9" s="168">
        <v>3</v>
      </c>
      <c r="BG9" s="169">
        <v>0</v>
      </c>
      <c r="BH9" s="146">
        <v>53</v>
      </c>
      <c r="BI9" s="146">
        <v>42</v>
      </c>
      <c r="BJ9" s="146">
        <v>8</v>
      </c>
      <c r="BK9" s="146">
        <v>0</v>
      </c>
      <c r="BL9" s="146">
        <v>3</v>
      </c>
      <c r="BM9" s="72" t="s">
        <v>240</v>
      </c>
      <c r="BN9" s="73">
        <v>413</v>
      </c>
      <c r="BO9" s="73">
        <v>314</v>
      </c>
      <c r="BP9" s="73">
        <v>99</v>
      </c>
      <c r="BQ9" s="73">
        <v>0</v>
      </c>
      <c r="BR9" s="73">
        <v>0</v>
      </c>
      <c r="BS9" s="74">
        <v>273</v>
      </c>
      <c r="BT9" s="75">
        <v>202</v>
      </c>
      <c r="BU9" s="75">
        <v>71</v>
      </c>
      <c r="BV9" s="75">
        <v>0</v>
      </c>
      <c r="BW9" s="76">
        <v>0</v>
      </c>
      <c r="BX9" s="73">
        <v>141</v>
      </c>
      <c r="BY9" s="73">
        <v>112</v>
      </c>
      <c r="BZ9" s="73">
        <v>28</v>
      </c>
      <c r="CA9" s="73">
        <v>0</v>
      </c>
      <c r="CB9" s="72">
        <v>0</v>
      </c>
    </row>
    <row r="10" spans="1:80" x14ac:dyDescent="0.15">
      <c r="A10" s="72" t="s">
        <v>250</v>
      </c>
      <c r="B10" s="73">
        <f t="shared" si="15"/>
        <v>1564</v>
      </c>
      <c r="C10" s="73">
        <f t="shared" si="16"/>
        <v>1197</v>
      </c>
      <c r="D10" s="73">
        <f t="shared" si="17"/>
        <v>223</v>
      </c>
      <c r="E10" s="73">
        <f t="shared" si="18"/>
        <v>137</v>
      </c>
      <c r="F10" s="73">
        <f t="shared" si="19"/>
        <v>6</v>
      </c>
      <c r="G10" s="73">
        <f t="shared" si="20"/>
        <v>729</v>
      </c>
      <c r="H10" s="73">
        <f t="shared" si="21"/>
        <v>517</v>
      </c>
      <c r="I10" s="73">
        <f t="shared" si="22"/>
        <v>140</v>
      </c>
      <c r="J10" s="73">
        <f t="shared" si="23"/>
        <v>72</v>
      </c>
      <c r="K10" s="73">
        <f t="shared" si="24"/>
        <v>0</v>
      </c>
      <c r="L10" s="73">
        <f t="shared" si="25"/>
        <v>835</v>
      </c>
      <c r="M10" s="73">
        <f t="shared" si="26"/>
        <v>681</v>
      </c>
      <c r="N10" s="73">
        <f t="shared" si="27"/>
        <v>83</v>
      </c>
      <c r="O10" s="73">
        <f t="shared" si="28"/>
        <v>65</v>
      </c>
      <c r="P10" s="73">
        <f t="shared" si="29"/>
        <v>6</v>
      </c>
      <c r="Q10" s="72" t="s">
        <v>250</v>
      </c>
      <c r="R10" s="73">
        <v>243</v>
      </c>
      <c r="S10" s="73">
        <v>193</v>
      </c>
      <c r="T10" s="73">
        <v>40</v>
      </c>
      <c r="U10" s="73">
        <v>4</v>
      </c>
      <c r="V10" s="73">
        <v>6</v>
      </c>
      <c r="W10" s="74">
        <v>71</v>
      </c>
      <c r="X10" s="75">
        <v>52</v>
      </c>
      <c r="Y10" s="75">
        <v>17</v>
      </c>
      <c r="Z10" s="75">
        <v>2</v>
      </c>
      <c r="AA10" s="76">
        <v>0</v>
      </c>
      <c r="AB10" s="73">
        <v>172</v>
      </c>
      <c r="AC10" s="73">
        <v>142</v>
      </c>
      <c r="AD10" s="73">
        <v>23</v>
      </c>
      <c r="AE10" s="73">
        <v>2</v>
      </c>
      <c r="AF10" s="73">
        <v>6</v>
      </c>
      <c r="AG10" s="144" t="s">
        <v>250</v>
      </c>
      <c r="AH10" s="145">
        <v>489</v>
      </c>
      <c r="AI10" s="145">
        <v>462</v>
      </c>
      <c r="AJ10" s="145">
        <v>17</v>
      </c>
      <c r="AK10" s="145">
        <v>10</v>
      </c>
      <c r="AL10" s="145">
        <v>0</v>
      </c>
      <c r="AM10" s="164">
        <v>280</v>
      </c>
      <c r="AN10" s="165">
        <v>260</v>
      </c>
      <c r="AO10" s="165">
        <v>13</v>
      </c>
      <c r="AP10" s="165">
        <v>7</v>
      </c>
      <c r="AQ10" s="166">
        <v>0</v>
      </c>
      <c r="AR10" s="145">
        <v>209</v>
      </c>
      <c r="AS10" s="145">
        <v>202</v>
      </c>
      <c r="AT10" s="145">
        <v>4</v>
      </c>
      <c r="AU10" s="145">
        <v>3</v>
      </c>
      <c r="AV10" s="145">
        <v>0</v>
      </c>
      <c r="AW10" s="146" t="s">
        <v>250</v>
      </c>
      <c r="AX10" s="146">
        <v>121</v>
      </c>
      <c r="AY10" s="146">
        <v>93</v>
      </c>
      <c r="AZ10" s="146">
        <v>25</v>
      </c>
      <c r="BA10" s="146">
        <v>3</v>
      </c>
      <c r="BB10" s="146">
        <v>0</v>
      </c>
      <c r="BC10" s="167">
        <v>98</v>
      </c>
      <c r="BD10" s="168">
        <v>70</v>
      </c>
      <c r="BE10" s="168">
        <v>25</v>
      </c>
      <c r="BF10" s="168">
        <v>3</v>
      </c>
      <c r="BG10" s="169">
        <v>0</v>
      </c>
      <c r="BH10" s="146">
        <v>23</v>
      </c>
      <c r="BI10" s="146">
        <v>23</v>
      </c>
      <c r="BJ10" s="146">
        <v>0</v>
      </c>
      <c r="BK10" s="146">
        <v>0</v>
      </c>
      <c r="BL10" s="146">
        <v>0</v>
      </c>
      <c r="BM10" s="72" t="s">
        <v>250</v>
      </c>
      <c r="BN10" s="73">
        <v>711</v>
      </c>
      <c r="BO10" s="73">
        <v>449</v>
      </c>
      <c r="BP10" s="73">
        <v>141</v>
      </c>
      <c r="BQ10" s="73">
        <v>120</v>
      </c>
      <c r="BR10" s="73">
        <v>0</v>
      </c>
      <c r="BS10" s="74">
        <v>280</v>
      </c>
      <c r="BT10" s="75">
        <v>135</v>
      </c>
      <c r="BU10" s="75">
        <v>85</v>
      </c>
      <c r="BV10" s="75">
        <v>60</v>
      </c>
      <c r="BW10" s="76">
        <v>0</v>
      </c>
      <c r="BX10" s="73">
        <v>431</v>
      </c>
      <c r="BY10" s="73">
        <v>314</v>
      </c>
      <c r="BZ10" s="73">
        <v>56</v>
      </c>
      <c r="CA10" s="73">
        <v>60</v>
      </c>
      <c r="CB10" s="72">
        <v>0</v>
      </c>
    </row>
    <row r="11" spans="1:80" x14ac:dyDescent="0.15">
      <c r="A11" s="72" t="s">
        <v>251</v>
      </c>
      <c r="B11" s="73">
        <f t="shared" si="15"/>
        <v>1235</v>
      </c>
      <c r="C11" s="73">
        <f t="shared" si="16"/>
        <v>773</v>
      </c>
      <c r="D11" s="73">
        <f t="shared" si="17"/>
        <v>230</v>
      </c>
      <c r="E11" s="73">
        <f t="shared" si="18"/>
        <v>129</v>
      </c>
      <c r="F11" s="73">
        <f t="shared" si="19"/>
        <v>103</v>
      </c>
      <c r="G11" s="73">
        <f t="shared" si="20"/>
        <v>648</v>
      </c>
      <c r="H11" s="73">
        <f t="shared" si="21"/>
        <v>384</v>
      </c>
      <c r="I11" s="73">
        <f t="shared" si="22"/>
        <v>109</v>
      </c>
      <c r="J11" s="73">
        <f t="shared" si="23"/>
        <v>77</v>
      </c>
      <c r="K11" s="73">
        <f t="shared" si="24"/>
        <v>77</v>
      </c>
      <c r="L11" s="73">
        <f t="shared" si="25"/>
        <v>588</v>
      </c>
      <c r="M11" s="73">
        <f t="shared" si="26"/>
        <v>388</v>
      </c>
      <c r="N11" s="73">
        <f t="shared" si="27"/>
        <v>122</v>
      </c>
      <c r="O11" s="73">
        <f t="shared" si="28"/>
        <v>52</v>
      </c>
      <c r="P11" s="73">
        <f t="shared" si="29"/>
        <v>26</v>
      </c>
      <c r="Q11" s="72" t="s">
        <v>251</v>
      </c>
      <c r="R11" s="73">
        <v>222</v>
      </c>
      <c r="S11" s="73">
        <v>142</v>
      </c>
      <c r="T11" s="73">
        <v>29</v>
      </c>
      <c r="U11" s="73">
        <v>5</v>
      </c>
      <c r="V11" s="73">
        <v>46</v>
      </c>
      <c r="W11" s="74">
        <v>103</v>
      </c>
      <c r="X11" s="75">
        <v>57</v>
      </c>
      <c r="Y11" s="75">
        <v>17</v>
      </c>
      <c r="Z11" s="75">
        <v>0</v>
      </c>
      <c r="AA11" s="76">
        <v>29</v>
      </c>
      <c r="AB11" s="73">
        <v>119</v>
      </c>
      <c r="AC11" s="73">
        <v>85</v>
      </c>
      <c r="AD11" s="73">
        <v>12</v>
      </c>
      <c r="AE11" s="73">
        <v>5</v>
      </c>
      <c r="AF11" s="73">
        <v>17</v>
      </c>
      <c r="AG11" s="144" t="s">
        <v>251</v>
      </c>
      <c r="AH11" s="145">
        <v>525</v>
      </c>
      <c r="AI11" s="145">
        <v>449</v>
      </c>
      <c r="AJ11" s="145">
        <v>46</v>
      </c>
      <c r="AK11" s="145">
        <v>28</v>
      </c>
      <c r="AL11" s="145">
        <v>3</v>
      </c>
      <c r="AM11" s="164">
        <v>262</v>
      </c>
      <c r="AN11" s="165">
        <v>228</v>
      </c>
      <c r="AO11" s="165">
        <v>21</v>
      </c>
      <c r="AP11" s="165">
        <v>14</v>
      </c>
      <c r="AQ11" s="166">
        <v>0</v>
      </c>
      <c r="AR11" s="145">
        <v>263</v>
      </c>
      <c r="AS11" s="145">
        <v>221</v>
      </c>
      <c r="AT11" s="145">
        <v>25</v>
      </c>
      <c r="AU11" s="145">
        <v>14</v>
      </c>
      <c r="AV11" s="145">
        <v>3</v>
      </c>
      <c r="AW11" s="146" t="s">
        <v>251</v>
      </c>
      <c r="AX11" s="146">
        <v>88</v>
      </c>
      <c r="AY11" s="146">
        <v>70</v>
      </c>
      <c r="AZ11" s="146">
        <v>0</v>
      </c>
      <c r="BA11" s="146">
        <v>6</v>
      </c>
      <c r="BB11" s="146">
        <v>12</v>
      </c>
      <c r="BC11" s="167">
        <v>42</v>
      </c>
      <c r="BD11" s="168">
        <v>32</v>
      </c>
      <c r="BE11" s="168">
        <v>0</v>
      </c>
      <c r="BF11" s="168">
        <v>3</v>
      </c>
      <c r="BG11" s="169">
        <v>6</v>
      </c>
      <c r="BH11" s="146">
        <v>46</v>
      </c>
      <c r="BI11" s="146">
        <v>37</v>
      </c>
      <c r="BJ11" s="146">
        <v>0</v>
      </c>
      <c r="BK11" s="146">
        <v>3</v>
      </c>
      <c r="BL11" s="146">
        <v>6</v>
      </c>
      <c r="BM11" s="72" t="s">
        <v>251</v>
      </c>
      <c r="BN11" s="73">
        <v>400</v>
      </c>
      <c r="BO11" s="73">
        <v>112</v>
      </c>
      <c r="BP11" s="73">
        <v>155</v>
      </c>
      <c r="BQ11" s="73">
        <v>90</v>
      </c>
      <c r="BR11" s="73">
        <v>42</v>
      </c>
      <c r="BS11" s="74">
        <v>241</v>
      </c>
      <c r="BT11" s="75">
        <v>67</v>
      </c>
      <c r="BU11" s="75">
        <v>71</v>
      </c>
      <c r="BV11" s="75">
        <v>60</v>
      </c>
      <c r="BW11" s="76">
        <v>42</v>
      </c>
      <c r="BX11" s="73">
        <v>160</v>
      </c>
      <c r="BY11" s="73">
        <v>45</v>
      </c>
      <c r="BZ11" s="73">
        <v>85</v>
      </c>
      <c r="CA11" s="73">
        <v>30</v>
      </c>
      <c r="CB11" s="72">
        <v>0</v>
      </c>
    </row>
    <row r="12" spans="1:80" x14ac:dyDescent="0.15">
      <c r="A12" s="72" t="s">
        <v>232</v>
      </c>
      <c r="B12" s="73">
        <f t="shared" si="15"/>
        <v>3461</v>
      </c>
      <c r="C12" s="73">
        <f t="shared" si="16"/>
        <v>2170</v>
      </c>
      <c r="D12" s="73">
        <f t="shared" si="17"/>
        <v>923</v>
      </c>
      <c r="E12" s="73">
        <f t="shared" si="18"/>
        <v>99</v>
      </c>
      <c r="F12" s="73">
        <f t="shared" si="19"/>
        <v>270</v>
      </c>
      <c r="G12" s="73">
        <f t="shared" si="20"/>
        <v>1596</v>
      </c>
      <c r="H12" s="73">
        <f t="shared" si="21"/>
        <v>949</v>
      </c>
      <c r="I12" s="73">
        <f t="shared" si="22"/>
        <v>477</v>
      </c>
      <c r="J12" s="73">
        <f t="shared" si="23"/>
        <v>62</v>
      </c>
      <c r="K12" s="73">
        <f t="shared" si="24"/>
        <v>109</v>
      </c>
      <c r="L12" s="73">
        <f t="shared" si="25"/>
        <v>1865</v>
      </c>
      <c r="M12" s="73">
        <f t="shared" si="26"/>
        <v>1221</v>
      </c>
      <c r="N12" s="73">
        <f t="shared" si="27"/>
        <v>446</v>
      </c>
      <c r="O12" s="73">
        <f t="shared" si="28"/>
        <v>36</v>
      </c>
      <c r="P12" s="73">
        <f t="shared" si="29"/>
        <v>162</v>
      </c>
      <c r="Q12" s="72" t="s">
        <v>232</v>
      </c>
      <c r="R12" s="73">
        <v>813</v>
      </c>
      <c r="S12" s="73">
        <v>458</v>
      </c>
      <c r="T12" s="73">
        <v>312</v>
      </c>
      <c r="U12" s="73">
        <v>4</v>
      </c>
      <c r="V12" s="73">
        <v>41</v>
      </c>
      <c r="W12" s="74">
        <v>412</v>
      </c>
      <c r="X12" s="75">
        <v>222</v>
      </c>
      <c r="Y12" s="75">
        <v>179</v>
      </c>
      <c r="Z12" s="75">
        <v>0</v>
      </c>
      <c r="AA12" s="76">
        <v>12</v>
      </c>
      <c r="AB12" s="73">
        <v>401</v>
      </c>
      <c r="AC12" s="73">
        <v>236</v>
      </c>
      <c r="AD12" s="73">
        <v>133</v>
      </c>
      <c r="AE12" s="73">
        <v>4</v>
      </c>
      <c r="AF12" s="73">
        <v>29</v>
      </c>
      <c r="AG12" s="144" t="s">
        <v>232</v>
      </c>
      <c r="AH12" s="145">
        <v>1064</v>
      </c>
      <c r="AI12" s="145">
        <v>865</v>
      </c>
      <c r="AJ12" s="145">
        <v>160</v>
      </c>
      <c r="AK12" s="145">
        <v>28</v>
      </c>
      <c r="AL12" s="145">
        <v>11</v>
      </c>
      <c r="AM12" s="164">
        <v>549</v>
      </c>
      <c r="AN12" s="165">
        <v>429</v>
      </c>
      <c r="AO12" s="165">
        <v>101</v>
      </c>
      <c r="AP12" s="165">
        <v>10</v>
      </c>
      <c r="AQ12" s="166">
        <v>9</v>
      </c>
      <c r="AR12" s="145">
        <v>515</v>
      </c>
      <c r="AS12" s="145">
        <v>436</v>
      </c>
      <c r="AT12" s="145">
        <v>59</v>
      </c>
      <c r="AU12" s="145">
        <v>17</v>
      </c>
      <c r="AV12" s="145">
        <v>3</v>
      </c>
      <c r="AW12" s="146" t="s">
        <v>232</v>
      </c>
      <c r="AX12" s="146">
        <v>211</v>
      </c>
      <c r="AY12" s="146">
        <v>83</v>
      </c>
      <c r="AZ12" s="146">
        <v>84</v>
      </c>
      <c r="BA12" s="146">
        <v>37</v>
      </c>
      <c r="BB12" s="146">
        <v>6</v>
      </c>
      <c r="BC12" s="167">
        <v>118</v>
      </c>
      <c r="BD12" s="168">
        <v>51</v>
      </c>
      <c r="BE12" s="168">
        <v>42</v>
      </c>
      <c r="BF12" s="168">
        <v>22</v>
      </c>
      <c r="BG12" s="169">
        <v>3</v>
      </c>
      <c r="BH12" s="146">
        <v>93</v>
      </c>
      <c r="BI12" s="146">
        <v>32</v>
      </c>
      <c r="BJ12" s="146">
        <v>42</v>
      </c>
      <c r="BK12" s="146">
        <v>15</v>
      </c>
      <c r="BL12" s="146">
        <v>3</v>
      </c>
      <c r="BM12" s="72" t="s">
        <v>232</v>
      </c>
      <c r="BN12" s="73">
        <v>1373</v>
      </c>
      <c r="BO12" s="73">
        <v>764</v>
      </c>
      <c r="BP12" s="73">
        <v>367</v>
      </c>
      <c r="BQ12" s="73">
        <v>30</v>
      </c>
      <c r="BR12" s="73">
        <v>212</v>
      </c>
      <c r="BS12" s="74">
        <v>517</v>
      </c>
      <c r="BT12" s="75">
        <v>247</v>
      </c>
      <c r="BU12" s="75">
        <v>155</v>
      </c>
      <c r="BV12" s="75">
        <v>30</v>
      </c>
      <c r="BW12" s="76">
        <v>85</v>
      </c>
      <c r="BX12" s="73">
        <v>856</v>
      </c>
      <c r="BY12" s="73">
        <v>517</v>
      </c>
      <c r="BZ12" s="73">
        <v>212</v>
      </c>
      <c r="CA12" s="73">
        <v>0</v>
      </c>
      <c r="CB12" s="72">
        <v>127</v>
      </c>
    </row>
    <row r="13" spans="1:80" x14ac:dyDescent="0.15">
      <c r="A13" s="72" t="s">
        <v>233</v>
      </c>
      <c r="B13" s="73">
        <f t="shared" si="15"/>
        <v>3287</v>
      </c>
      <c r="C13" s="73">
        <f t="shared" si="16"/>
        <v>1693</v>
      </c>
      <c r="D13" s="73">
        <f t="shared" si="17"/>
        <v>1099</v>
      </c>
      <c r="E13" s="73">
        <f t="shared" si="18"/>
        <v>251</v>
      </c>
      <c r="F13" s="73">
        <f t="shared" si="19"/>
        <v>244</v>
      </c>
      <c r="G13" s="73">
        <f t="shared" si="20"/>
        <v>1803</v>
      </c>
      <c r="H13" s="73">
        <f t="shared" si="21"/>
        <v>1030</v>
      </c>
      <c r="I13" s="73">
        <f t="shared" si="22"/>
        <v>577</v>
      </c>
      <c r="J13" s="73">
        <f t="shared" si="23"/>
        <v>140</v>
      </c>
      <c r="K13" s="73">
        <f t="shared" si="24"/>
        <v>55</v>
      </c>
      <c r="L13" s="73">
        <f t="shared" si="25"/>
        <v>1484</v>
      </c>
      <c r="M13" s="73">
        <f t="shared" si="26"/>
        <v>662</v>
      </c>
      <c r="N13" s="73">
        <f t="shared" si="27"/>
        <v>522</v>
      </c>
      <c r="O13" s="73">
        <f t="shared" si="28"/>
        <v>110</v>
      </c>
      <c r="P13" s="73">
        <f t="shared" si="29"/>
        <v>189</v>
      </c>
      <c r="Q13" s="72" t="s">
        <v>233</v>
      </c>
      <c r="R13" s="73">
        <v>802</v>
      </c>
      <c r="S13" s="73">
        <v>396</v>
      </c>
      <c r="T13" s="73">
        <v>260</v>
      </c>
      <c r="U13" s="73">
        <v>7</v>
      </c>
      <c r="V13" s="73">
        <v>139</v>
      </c>
      <c r="W13" s="74">
        <v>472</v>
      </c>
      <c r="X13" s="75">
        <v>264</v>
      </c>
      <c r="Y13" s="75">
        <v>162</v>
      </c>
      <c r="Z13" s="75">
        <v>0</v>
      </c>
      <c r="AA13" s="76">
        <v>46</v>
      </c>
      <c r="AB13" s="73">
        <v>330</v>
      </c>
      <c r="AC13" s="73">
        <v>132</v>
      </c>
      <c r="AD13" s="73">
        <v>98</v>
      </c>
      <c r="AE13" s="73">
        <v>7</v>
      </c>
      <c r="AF13" s="73">
        <v>93</v>
      </c>
      <c r="AG13" s="144" t="s">
        <v>233</v>
      </c>
      <c r="AH13" s="145">
        <v>696</v>
      </c>
      <c r="AI13" s="145">
        <v>397</v>
      </c>
      <c r="AJ13" s="145">
        <v>261</v>
      </c>
      <c r="AK13" s="145">
        <v>24</v>
      </c>
      <c r="AL13" s="145">
        <v>14</v>
      </c>
      <c r="AM13" s="164">
        <v>447</v>
      </c>
      <c r="AN13" s="165">
        <v>280</v>
      </c>
      <c r="AO13" s="165">
        <v>147</v>
      </c>
      <c r="AP13" s="165">
        <v>17</v>
      </c>
      <c r="AQ13" s="166">
        <v>3</v>
      </c>
      <c r="AR13" s="145">
        <v>249</v>
      </c>
      <c r="AS13" s="145">
        <v>117</v>
      </c>
      <c r="AT13" s="145">
        <v>114</v>
      </c>
      <c r="AU13" s="145">
        <v>7</v>
      </c>
      <c r="AV13" s="145">
        <v>11</v>
      </c>
      <c r="AW13" s="146" t="s">
        <v>233</v>
      </c>
      <c r="AX13" s="146">
        <v>62</v>
      </c>
      <c r="AY13" s="146">
        <v>46</v>
      </c>
      <c r="AZ13" s="146">
        <v>0</v>
      </c>
      <c r="BA13" s="146">
        <v>9</v>
      </c>
      <c r="BB13" s="146">
        <v>6</v>
      </c>
      <c r="BC13" s="167">
        <v>46</v>
      </c>
      <c r="BD13" s="168">
        <v>37</v>
      </c>
      <c r="BE13" s="168">
        <v>0</v>
      </c>
      <c r="BF13" s="168">
        <v>3</v>
      </c>
      <c r="BG13" s="169">
        <v>6</v>
      </c>
      <c r="BH13" s="146">
        <v>15</v>
      </c>
      <c r="BI13" s="146">
        <v>9</v>
      </c>
      <c r="BJ13" s="146">
        <v>0</v>
      </c>
      <c r="BK13" s="146">
        <v>6</v>
      </c>
      <c r="BL13" s="146">
        <v>0</v>
      </c>
      <c r="BM13" s="72" t="s">
        <v>233</v>
      </c>
      <c r="BN13" s="73">
        <v>1727</v>
      </c>
      <c r="BO13" s="73">
        <v>854</v>
      </c>
      <c r="BP13" s="73">
        <v>578</v>
      </c>
      <c r="BQ13" s="73">
        <v>211</v>
      </c>
      <c r="BR13" s="73">
        <v>85</v>
      </c>
      <c r="BS13" s="74">
        <v>838</v>
      </c>
      <c r="BT13" s="75">
        <v>449</v>
      </c>
      <c r="BU13" s="75">
        <v>268</v>
      </c>
      <c r="BV13" s="75">
        <v>120</v>
      </c>
      <c r="BW13" s="76">
        <v>0</v>
      </c>
      <c r="BX13" s="73">
        <v>890</v>
      </c>
      <c r="BY13" s="73">
        <v>404</v>
      </c>
      <c r="BZ13" s="73">
        <v>310</v>
      </c>
      <c r="CA13" s="73">
        <v>90</v>
      </c>
      <c r="CB13" s="72">
        <v>85</v>
      </c>
    </row>
    <row r="14" spans="1:80" x14ac:dyDescent="0.15">
      <c r="A14" s="72" t="s">
        <v>234</v>
      </c>
      <c r="B14" s="73">
        <f t="shared" si="15"/>
        <v>5098</v>
      </c>
      <c r="C14" s="73">
        <f t="shared" si="16"/>
        <v>2667</v>
      </c>
      <c r="D14" s="73">
        <f t="shared" si="17"/>
        <v>1274</v>
      </c>
      <c r="E14" s="73">
        <f t="shared" si="18"/>
        <v>616</v>
      </c>
      <c r="F14" s="73">
        <f t="shared" si="19"/>
        <v>542</v>
      </c>
      <c r="G14" s="73">
        <f t="shared" si="20"/>
        <v>2458</v>
      </c>
      <c r="H14" s="73">
        <f t="shared" si="21"/>
        <v>1450</v>
      </c>
      <c r="I14" s="73">
        <f t="shared" si="22"/>
        <v>473</v>
      </c>
      <c r="J14" s="73">
        <f t="shared" si="23"/>
        <v>188</v>
      </c>
      <c r="K14" s="73">
        <f t="shared" si="24"/>
        <v>347</v>
      </c>
      <c r="L14" s="73">
        <f t="shared" si="25"/>
        <v>2640</v>
      </c>
      <c r="M14" s="73">
        <f t="shared" si="26"/>
        <v>1218</v>
      </c>
      <c r="N14" s="73">
        <f t="shared" si="27"/>
        <v>800</v>
      </c>
      <c r="O14" s="73">
        <f t="shared" si="28"/>
        <v>427</v>
      </c>
      <c r="P14" s="73">
        <f t="shared" si="29"/>
        <v>195</v>
      </c>
      <c r="Q14" s="72" t="s">
        <v>234</v>
      </c>
      <c r="R14" s="73">
        <v>714</v>
      </c>
      <c r="S14" s="73">
        <v>406</v>
      </c>
      <c r="T14" s="73">
        <v>92</v>
      </c>
      <c r="U14" s="73">
        <v>31</v>
      </c>
      <c r="V14" s="73">
        <v>185</v>
      </c>
      <c r="W14" s="74">
        <v>376</v>
      </c>
      <c r="X14" s="75">
        <v>208</v>
      </c>
      <c r="Y14" s="75">
        <v>69</v>
      </c>
      <c r="Z14" s="75">
        <v>18</v>
      </c>
      <c r="AA14" s="76">
        <v>81</v>
      </c>
      <c r="AB14" s="73">
        <v>338</v>
      </c>
      <c r="AC14" s="73">
        <v>198</v>
      </c>
      <c r="AD14" s="73">
        <v>23</v>
      </c>
      <c r="AE14" s="73">
        <v>13</v>
      </c>
      <c r="AF14" s="73">
        <v>104</v>
      </c>
      <c r="AG14" s="144" t="s">
        <v>234</v>
      </c>
      <c r="AH14" s="145">
        <v>375</v>
      </c>
      <c r="AI14" s="145">
        <v>234</v>
      </c>
      <c r="AJ14" s="145">
        <v>93</v>
      </c>
      <c r="AK14" s="145">
        <v>31</v>
      </c>
      <c r="AL14" s="145">
        <v>17</v>
      </c>
      <c r="AM14" s="164">
        <v>251</v>
      </c>
      <c r="AN14" s="165">
        <v>163</v>
      </c>
      <c r="AO14" s="165">
        <v>63</v>
      </c>
      <c r="AP14" s="165">
        <v>14</v>
      </c>
      <c r="AQ14" s="166">
        <v>11</v>
      </c>
      <c r="AR14" s="145">
        <v>124</v>
      </c>
      <c r="AS14" s="145">
        <v>72</v>
      </c>
      <c r="AT14" s="145">
        <v>29</v>
      </c>
      <c r="AU14" s="145">
        <v>17</v>
      </c>
      <c r="AV14" s="145">
        <v>6</v>
      </c>
      <c r="AW14" s="146" t="s">
        <v>234</v>
      </c>
      <c r="AX14" s="146">
        <v>57</v>
      </c>
      <c r="AY14" s="146">
        <v>28</v>
      </c>
      <c r="AZ14" s="146">
        <v>17</v>
      </c>
      <c r="BA14" s="146">
        <v>12</v>
      </c>
      <c r="BB14" s="146">
        <v>0</v>
      </c>
      <c r="BC14" s="167">
        <v>46</v>
      </c>
      <c r="BD14" s="168">
        <v>23</v>
      </c>
      <c r="BE14" s="168">
        <v>17</v>
      </c>
      <c r="BF14" s="168">
        <v>6</v>
      </c>
      <c r="BG14" s="169">
        <v>0</v>
      </c>
      <c r="BH14" s="146">
        <v>11</v>
      </c>
      <c r="BI14" s="146">
        <v>5</v>
      </c>
      <c r="BJ14" s="146">
        <v>0</v>
      </c>
      <c r="BK14" s="146">
        <v>6</v>
      </c>
      <c r="BL14" s="146">
        <v>0</v>
      </c>
      <c r="BM14" s="72" t="s">
        <v>234</v>
      </c>
      <c r="BN14" s="73">
        <v>3952</v>
      </c>
      <c r="BO14" s="73">
        <v>1999</v>
      </c>
      <c r="BP14" s="73">
        <v>1072</v>
      </c>
      <c r="BQ14" s="73">
        <v>542</v>
      </c>
      <c r="BR14" s="73">
        <v>340</v>
      </c>
      <c r="BS14" s="74">
        <v>1785</v>
      </c>
      <c r="BT14" s="75">
        <v>1056</v>
      </c>
      <c r="BU14" s="75">
        <v>324</v>
      </c>
      <c r="BV14" s="75">
        <v>150</v>
      </c>
      <c r="BW14" s="76">
        <v>255</v>
      </c>
      <c r="BX14" s="73">
        <v>2167</v>
      </c>
      <c r="BY14" s="73">
        <v>943</v>
      </c>
      <c r="BZ14" s="73">
        <v>748</v>
      </c>
      <c r="CA14" s="73">
        <v>391</v>
      </c>
      <c r="CB14" s="72">
        <v>85</v>
      </c>
    </row>
    <row r="15" spans="1:80" x14ac:dyDescent="0.15">
      <c r="A15" s="72" t="s">
        <v>252</v>
      </c>
      <c r="B15" s="73">
        <f t="shared" si="15"/>
        <v>2328</v>
      </c>
      <c r="C15" s="73">
        <f t="shared" si="16"/>
        <v>954</v>
      </c>
      <c r="D15" s="73">
        <f t="shared" si="17"/>
        <v>833</v>
      </c>
      <c r="E15" s="73">
        <f t="shared" si="18"/>
        <v>424</v>
      </c>
      <c r="F15" s="73">
        <f t="shared" si="19"/>
        <v>117</v>
      </c>
      <c r="G15" s="73">
        <f t="shared" si="20"/>
        <v>1361</v>
      </c>
      <c r="H15" s="73">
        <f t="shared" si="21"/>
        <v>454</v>
      </c>
      <c r="I15" s="73">
        <f t="shared" si="22"/>
        <v>522</v>
      </c>
      <c r="J15" s="73">
        <f t="shared" si="23"/>
        <v>293</v>
      </c>
      <c r="K15" s="73">
        <f t="shared" si="24"/>
        <v>92</v>
      </c>
      <c r="L15" s="73">
        <f t="shared" si="25"/>
        <v>966</v>
      </c>
      <c r="M15" s="73">
        <f t="shared" si="26"/>
        <v>500</v>
      </c>
      <c r="N15" s="73">
        <f t="shared" si="27"/>
        <v>309</v>
      </c>
      <c r="O15" s="73">
        <f t="shared" si="28"/>
        <v>131</v>
      </c>
      <c r="P15" s="73">
        <f t="shared" si="29"/>
        <v>26</v>
      </c>
      <c r="Q15" s="72" t="s">
        <v>252</v>
      </c>
      <c r="R15" s="73">
        <v>413</v>
      </c>
      <c r="S15" s="73">
        <v>212</v>
      </c>
      <c r="T15" s="73">
        <v>110</v>
      </c>
      <c r="U15" s="73">
        <v>27</v>
      </c>
      <c r="V15" s="73">
        <v>64</v>
      </c>
      <c r="W15" s="74">
        <v>249</v>
      </c>
      <c r="X15" s="75">
        <v>94</v>
      </c>
      <c r="Y15" s="75">
        <v>98</v>
      </c>
      <c r="Z15" s="75">
        <v>16</v>
      </c>
      <c r="AA15" s="76">
        <v>41</v>
      </c>
      <c r="AB15" s="73">
        <v>164</v>
      </c>
      <c r="AC15" s="73">
        <v>118</v>
      </c>
      <c r="AD15" s="73">
        <v>12</v>
      </c>
      <c r="AE15" s="73">
        <v>11</v>
      </c>
      <c r="AF15" s="73">
        <v>23</v>
      </c>
      <c r="AG15" s="144" t="s">
        <v>252</v>
      </c>
      <c r="AH15" s="145">
        <v>120</v>
      </c>
      <c r="AI15" s="145">
        <v>72</v>
      </c>
      <c r="AJ15" s="145">
        <v>34</v>
      </c>
      <c r="AK15" s="145">
        <v>3</v>
      </c>
      <c r="AL15" s="145">
        <v>11</v>
      </c>
      <c r="AM15" s="164">
        <v>87</v>
      </c>
      <c r="AN15" s="165">
        <v>46</v>
      </c>
      <c r="AO15" s="165">
        <v>29</v>
      </c>
      <c r="AP15" s="165">
        <v>3</v>
      </c>
      <c r="AQ15" s="166">
        <v>9</v>
      </c>
      <c r="AR15" s="145">
        <v>33</v>
      </c>
      <c r="AS15" s="145">
        <v>26</v>
      </c>
      <c r="AT15" s="145">
        <v>4</v>
      </c>
      <c r="AU15" s="145">
        <v>0</v>
      </c>
      <c r="AV15" s="145">
        <v>3</v>
      </c>
      <c r="AW15" s="146" t="s">
        <v>252</v>
      </c>
      <c r="AX15" s="146">
        <v>89</v>
      </c>
      <c r="AY15" s="146">
        <v>19</v>
      </c>
      <c r="AZ15" s="146">
        <v>68</v>
      </c>
      <c r="BA15" s="146">
        <v>3</v>
      </c>
      <c r="BB15" s="146">
        <v>0</v>
      </c>
      <c r="BC15" s="167">
        <v>45</v>
      </c>
      <c r="BD15" s="168">
        <v>0</v>
      </c>
      <c r="BE15" s="168">
        <v>42</v>
      </c>
      <c r="BF15" s="168">
        <v>3</v>
      </c>
      <c r="BG15" s="169">
        <v>0</v>
      </c>
      <c r="BH15" s="146">
        <v>44</v>
      </c>
      <c r="BI15" s="146">
        <v>19</v>
      </c>
      <c r="BJ15" s="146">
        <v>25</v>
      </c>
      <c r="BK15" s="146">
        <v>0</v>
      </c>
      <c r="BL15" s="146">
        <v>0</v>
      </c>
      <c r="BM15" s="72" t="s">
        <v>252</v>
      </c>
      <c r="BN15" s="73">
        <v>1706</v>
      </c>
      <c r="BO15" s="73">
        <v>651</v>
      </c>
      <c r="BP15" s="73">
        <v>621</v>
      </c>
      <c r="BQ15" s="73">
        <v>391</v>
      </c>
      <c r="BR15" s="73">
        <v>42</v>
      </c>
      <c r="BS15" s="74">
        <v>980</v>
      </c>
      <c r="BT15" s="75">
        <v>314</v>
      </c>
      <c r="BU15" s="75">
        <v>353</v>
      </c>
      <c r="BV15" s="75">
        <v>271</v>
      </c>
      <c r="BW15" s="76">
        <v>42</v>
      </c>
      <c r="BX15" s="73">
        <v>725</v>
      </c>
      <c r="BY15" s="73">
        <v>337</v>
      </c>
      <c r="BZ15" s="73">
        <v>268</v>
      </c>
      <c r="CA15" s="73">
        <v>120</v>
      </c>
      <c r="CB15" s="72">
        <v>0</v>
      </c>
    </row>
    <row r="16" spans="1:80" x14ac:dyDescent="0.15">
      <c r="A16" s="72" t="s">
        <v>253</v>
      </c>
      <c r="B16" s="73">
        <f t="shared" si="15"/>
        <v>743</v>
      </c>
      <c r="C16" s="73">
        <f t="shared" si="16"/>
        <v>165</v>
      </c>
      <c r="D16" s="73">
        <f t="shared" si="17"/>
        <v>255</v>
      </c>
      <c r="E16" s="73">
        <f t="shared" si="18"/>
        <v>251</v>
      </c>
      <c r="F16" s="73">
        <f t="shared" si="19"/>
        <v>74</v>
      </c>
      <c r="G16" s="73">
        <f t="shared" si="20"/>
        <v>584</v>
      </c>
      <c r="H16" s="73">
        <f t="shared" si="21"/>
        <v>111</v>
      </c>
      <c r="I16" s="73">
        <f t="shared" si="22"/>
        <v>198</v>
      </c>
      <c r="J16" s="73">
        <f t="shared" si="23"/>
        <v>208</v>
      </c>
      <c r="K16" s="73">
        <f t="shared" si="24"/>
        <v>68</v>
      </c>
      <c r="L16" s="73">
        <f t="shared" si="25"/>
        <v>159</v>
      </c>
      <c r="M16" s="73">
        <f t="shared" si="26"/>
        <v>54</v>
      </c>
      <c r="N16" s="73">
        <f t="shared" si="27"/>
        <v>56</v>
      </c>
      <c r="O16" s="73">
        <f t="shared" si="28"/>
        <v>43</v>
      </c>
      <c r="P16" s="73">
        <f t="shared" si="29"/>
        <v>6</v>
      </c>
      <c r="Q16" s="72" t="s">
        <v>253</v>
      </c>
      <c r="R16" s="73">
        <v>93</v>
      </c>
      <c r="S16" s="73">
        <v>5</v>
      </c>
      <c r="T16" s="73">
        <v>29</v>
      </c>
      <c r="U16" s="73">
        <v>31</v>
      </c>
      <c r="V16" s="73">
        <v>29</v>
      </c>
      <c r="W16" s="74">
        <v>80</v>
      </c>
      <c r="X16" s="75">
        <v>5</v>
      </c>
      <c r="Y16" s="75">
        <v>29</v>
      </c>
      <c r="Z16" s="75">
        <v>24</v>
      </c>
      <c r="AA16" s="76">
        <v>23</v>
      </c>
      <c r="AB16" s="73">
        <v>13</v>
      </c>
      <c r="AC16" s="73">
        <v>0</v>
      </c>
      <c r="AD16" s="73">
        <v>0</v>
      </c>
      <c r="AE16" s="73">
        <v>7</v>
      </c>
      <c r="AF16" s="73">
        <v>6</v>
      </c>
      <c r="AG16" s="144" t="s">
        <v>253</v>
      </c>
      <c r="AH16" s="145">
        <v>22</v>
      </c>
      <c r="AI16" s="145">
        <v>20</v>
      </c>
      <c r="AJ16" s="145">
        <v>0</v>
      </c>
      <c r="AK16" s="145">
        <v>0</v>
      </c>
      <c r="AL16" s="145">
        <v>3</v>
      </c>
      <c r="AM16" s="164">
        <v>22</v>
      </c>
      <c r="AN16" s="165">
        <v>20</v>
      </c>
      <c r="AO16" s="165">
        <v>0</v>
      </c>
      <c r="AP16" s="165">
        <v>0</v>
      </c>
      <c r="AQ16" s="166">
        <v>3</v>
      </c>
      <c r="AR16" s="145">
        <v>0</v>
      </c>
      <c r="AS16" s="145">
        <v>0</v>
      </c>
      <c r="AT16" s="145">
        <v>0</v>
      </c>
      <c r="AU16" s="145">
        <v>0</v>
      </c>
      <c r="AV16" s="145">
        <v>0</v>
      </c>
      <c r="AW16" s="146" t="s">
        <v>253</v>
      </c>
      <c r="AX16" s="146">
        <v>37</v>
      </c>
      <c r="AY16" s="146">
        <v>28</v>
      </c>
      <c r="AZ16" s="146">
        <v>0</v>
      </c>
      <c r="BA16" s="146">
        <v>9</v>
      </c>
      <c r="BB16" s="146">
        <v>0</v>
      </c>
      <c r="BC16" s="167">
        <v>22</v>
      </c>
      <c r="BD16" s="168">
        <v>19</v>
      </c>
      <c r="BE16" s="168">
        <v>0</v>
      </c>
      <c r="BF16" s="168">
        <v>3</v>
      </c>
      <c r="BG16" s="169">
        <v>0</v>
      </c>
      <c r="BH16" s="146">
        <v>15</v>
      </c>
      <c r="BI16" s="146">
        <v>9</v>
      </c>
      <c r="BJ16" s="146">
        <v>0</v>
      </c>
      <c r="BK16" s="146">
        <v>6</v>
      </c>
      <c r="BL16" s="146">
        <v>0</v>
      </c>
      <c r="BM16" s="72" t="s">
        <v>253</v>
      </c>
      <c r="BN16" s="73">
        <v>591</v>
      </c>
      <c r="BO16" s="73">
        <v>112</v>
      </c>
      <c r="BP16" s="73">
        <v>226</v>
      </c>
      <c r="BQ16" s="73">
        <v>211</v>
      </c>
      <c r="BR16" s="73">
        <v>42</v>
      </c>
      <c r="BS16" s="74">
        <v>460</v>
      </c>
      <c r="BT16" s="75">
        <v>67</v>
      </c>
      <c r="BU16" s="75">
        <v>169</v>
      </c>
      <c r="BV16" s="75">
        <v>181</v>
      </c>
      <c r="BW16" s="76">
        <v>42</v>
      </c>
      <c r="BX16" s="73">
        <v>131</v>
      </c>
      <c r="BY16" s="73">
        <v>45</v>
      </c>
      <c r="BZ16" s="73">
        <v>56</v>
      </c>
      <c r="CA16" s="73">
        <v>30</v>
      </c>
      <c r="CB16" s="72">
        <v>0</v>
      </c>
    </row>
    <row r="17" spans="1:80" x14ac:dyDescent="0.15">
      <c r="A17" s="72" t="s">
        <v>254</v>
      </c>
      <c r="B17" s="73">
        <f t="shared" si="15"/>
        <v>835</v>
      </c>
      <c r="C17" s="73">
        <f t="shared" si="16"/>
        <v>275</v>
      </c>
      <c r="D17" s="73">
        <f t="shared" si="17"/>
        <v>200</v>
      </c>
      <c r="E17" s="73">
        <f t="shared" si="18"/>
        <v>282</v>
      </c>
      <c r="F17" s="73">
        <f t="shared" si="19"/>
        <v>77</v>
      </c>
      <c r="G17" s="73">
        <f t="shared" si="20"/>
        <v>536</v>
      </c>
      <c r="H17" s="73">
        <f t="shared" si="21"/>
        <v>103</v>
      </c>
      <c r="I17" s="73">
        <f t="shared" si="22"/>
        <v>169</v>
      </c>
      <c r="J17" s="73">
        <f t="shared" si="23"/>
        <v>188</v>
      </c>
      <c r="K17" s="73">
        <f t="shared" si="24"/>
        <v>77</v>
      </c>
      <c r="L17" s="73">
        <f t="shared" si="25"/>
        <v>301</v>
      </c>
      <c r="M17" s="73">
        <f t="shared" si="26"/>
        <v>174</v>
      </c>
      <c r="N17" s="73">
        <f t="shared" si="27"/>
        <v>31</v>
      </c>
      <c r="O17" s="73">
        <f t="shared" si="28"/>
        <v>95</v>
      </c>
      <c r="P17" s="73">
        <f t="shared" si="29"/>
        <v>0</v>
      </c>
      <c r="Q17" s="72" t="s">
        <v>254</v>
      </c>
      <c r="R17" s="73">
        <v>144</v>
      </c>
      <c r="S17" s="73">
        <v>28</v>
      </c>
      <c r="T17" s="73">
        <v>75</v>
      </c>
      <c r="U17" s="73">
        <v>5</v>
      </c>
      <c r="V17" s="73">
        <v>35</v>
      </c>
      <c r="W17" s="74">
        <v>120</v>
      </c>
      <c r="X17" s="75">
        <v>24</v>
      </c>
      <c r="Y17" s="75">
        <v>58</v>
      </c>
      <c r="Z17" s="75">
        <v>4</v>
      </c>
      <c r="AA17" s="76">
        <v>35</v>
      </c>
      <c r="AB17" s="73">
        <v>24</v>
      </c>
      <c r="AC17" s="73">
        <v>5</v>
      </c>
      <c r="AD17" s="73">
        <v>17</v>
      </c>
      <c r="AE17" s="73">
        <v>2</v>
      </c>
      <c r="AF17" s="73">
        <v>0</v>
      </c>
      <c r="AG17" s="144" t="s">
        <v>254</v>
      </c>
      <c r="AH17" s="145">
        <v>30</v>
      </c>
      <c r="AI17" s="145">
        <v>26</v>
      </c>
      <c r="AJ17" s="145">
        <v>4</v>
      </c>
      <c r="AK17" s="145">
        <v>0</v>
      </c>
      <c r="AL17" s="145">
        <v>0</v>
      </c>
      <c r="AM17" s="164">
        <v>24</v>
      </c>
      <c r="AN17" s="165">
        <v>20</v>
      </c>
      <c r="AO17" s="165">
        <v>4</v>
      </c>
      <c r="AP17" s="165">
        <v>0</v>
      </c>
      <c r="AQ17" s="166">
        <v>0</v>
      </c>
      <c r="AR17" s="145">
        <v>7</v>
      </c>
      <c r="AS17" s="145">
        <v>7</v>
      </c>
      <c r="AT17" s="145">
        <v>0</v>
      </c>
      <c r="AU17" s="145">
        <v>0</v>
      </c>
      <c r="AV17" s="145">
        <v>0</v>
      </c>
      <c r="AW17" s="146" t="s">
        <v>254</v>
      </c>
      <c r="AX17" s="146">
        <v>33</v>
      </c>
      <c r="AY17" s="146">
        <v>19</v>
      </c>
      <c r="AZ17" s="146">
        <v>8</v>
      </c>
      <c r="BA17" s="146">
        <v>6</v>
      </c>
      <c r="BB17" s="146">
        <v>0</v>
      </c>
      <c r="BC17" s="167">
        <v>25</v>
      </c>
      <c r="BD17" s="168">
        <v>14</v>
      </c>
      <c r="BE17" s="168">
        <v>8</v>
      </c>
      <c r="BF17" s="168">
        <v>3</v>
      </c>
      <c r="BG17" s="169">
        <v>0</v>
      </c>
      <c r="BH17" s="146">
        <v>8</v>
      </c>
      <c r="BI17" s="146">
        <v>5</v>
      </c>
      <c r="BJ17" s="146">
        <v>0</v>
      </c>
      <c r="BK17" s="146">
        <v>3</v>
      </c>
      <c r="BL17" s="146">
        <v>0</v>
      </c>
      <c r="BM17" s="72" t="s">
        <v>254</v>
      </c>
      <c r="BN17" s="73">
        <v>628</v>
      </c>
      <c r="BO17" s="73">
        <v>202</v>
      </c>
      <c r="BP17" s="73">
        <v>113</v>
      </c>
      <c r="BQ17" s="73">
        <v>271</v>
      </c>
      <c r="BR17" s="73">
        <v>42</v>
      </c>
      <c r="BS17" s="74">
        <v>367</v>
      </c>
      <c r="BT17" s="75">
        <v>45</v>
      </c>
      <c r="BU17" s="75">
        <v>99</v>
      </c>
      <c r="BV17" s="75">
        <v>181</v>
      </c>
      <c r="BW17" s="76">
        <v>42</v>
      </c>
      <c r="BX17" s="73">
        <v>262</v>
      </c>
      <c r="BY17" s="73">
        <v>157</v>
      </c>
      <c r="BZ17" s="73">
        <v>14</v>
      </c>
      <c r="CA17" s="73">
        <v>90</v>
      </c>
      <c r="CB17" s="72">
        <v>0</v>
      </c>
    </row>
    <row r="18" spans="1:80" x14ac:dyDescent="0.15">
      <c r="A18" s="72" t="s">
        <v>255</v>
      </c>
      <c r="B18" s="73">
        <f t="shared" si="15"/>
        <v>126</v>
      </c>
      <c r="C18" s="73">
        <f t="shared" si="16"/>
        <v>66</v>
      </c>
      <c r="D18" s="73">
        <f t="shared" si="17"/>
        <v>22</v>
      </c>
      <c r="E18" s="73">
        <f t="shared" si="18"/>
        <v>32</v>
      </c>
      <c r="F18" s="73">
        <f t="shared" si="19"/>
        <v>6</v>
      </c>
      <c r="G18" s="73">
        <f t="shared" si="20"/>
        <v>85</v>
      </c>
      <c r="H18" s="73">
        <f t="shared" si="21"/>
        <v>56</v>
      </c>
      <c r="I18" s="73">
        <f t="shared" si="22"/>
        <v>22</v>
      </c>
      <c r="J18" s="73">
        <f t="shared" si="23"/>
        <v>0</v>
      </c>
      <c r="K18" s="73">
        <f t="shared" si="24"/>
        <v>6</v>
      </c>
      <c r="L18" s="73">
        <f t="shared" si="25"/>
        <v>42</v>
      </c>
      <c r="M18" s="73">
        <f t="shared" si="26"/>
        <v>10</v>
      </c>
      <c r="N18" s="73">
        <f t="shared" si="27"/>
        <v>0</v>
      </c>
      <c r="O18" s="73">
        <f t="shared" si="28"/>
        <v>32</v>
      </c>
      <c r="P18" s="73">
        <f t="shared" si="29"/>
        <v>0</v>
      </c>
      <c r="Q18" s="72" t="s">
        <v>255</v>
      </c>
      <c r="R18" s="73">
        <v>12</v>
      </c>
      <c r="S18" s="73">
        <v>5</v>
      </c>
      <c r="T18" s="73">
        <v>0</v>
      </c>
      <c r="U18" s="73">
        <v>2</v>
      </c>
      <c r="V18" s="73">
        <v>6</v>
      </c>
      <c r="W18" s="74">
        <v>6</v>
      </c>
      <c r="X18" s="75">
        <v>0</v>
      </c>
      <c r="Y18" s="75">
        <v>0</v>
      </c>
      <c r="Z18" s="75">
        <v>0</v>
      </c>
      <c r="AA18" s="76">
        <v>6</v>
      </c>
      <c r="AB18" s="73">
        <v>7</v>
      </c>
      <c r="AC18" s="73">
        <v>5</v>
      </c>
      <c r="AD18" s="73">
        <v>0</v>
      </c>
      <c r="AE18" s="73">
        <v>2</v>
      </c>
      <c r="AF18" s="73">
        <v>0</v>
      </c>
      <c r="AG18" s="144" t="s">
        <v>255</v>
      </c>
      <c r="AH18" s="145">
        <v>20</v>
      </c>
      <c r="AI18" s="145">
        <v>20</v>
      </c>
      <c r="AJ18" s="145">
        <v>0</v>
      </c>
      <c r="AK18" s="145">
        <v>0</v>
      </c>
      <c r="AL18" s="145">
        <v>0</v>
      </c>
      <c r="AM18" s="164">
        <v>20</v>
      </c>
      <c r="AN18" s="165">
        <v>20</v>
      </c>
      <c r="AO18" s="165">
        <v>0</v>
      </c>
      <c r="AP18" s="165">
        <v>0</v>
      </c>
      <c r="AQ18" s="166">
        <v>0</v>
      </c>
      <c r="AR18" s="145">
        <v>0</v>
      </c>
      <c r="AS18" s="145">
        <v>0</v>
      </c>
      <c r="AT18" s="145">
        <v>0</v>
      </c>
      <c r="AU18" s="145">
        <v>0</v>
      </c>
      <c r="AV18" s="145">
        <v>0</v>
      </c>
      <c r="AW18" s="146" t="s">
        <v>255</v>
      </c>
      <c r="AX18" s="146">
        <v>27</v>
      </c>
      <c r="AY18" s="146">
        <v>19</v>
      </c>
      <c r="AZ18" s="146">
        <v>8</v>
      </c>
      <c r="BA18" s="146">
        <v>0</v>
      </c>
      <c r="BB18" s="146">
        <v>0</v>
      </c>
      <c r="BC18" s="167">
        <v>22</v>
      </c>
      <c r="BD18" s="168">
        <v>14</v>
      </c>
      <c r="BE18" s="168">
        <v>8</v>
      </c>
      <c r="BF18" s="168">
        <v>0</v>
      </c>
      <c r="BG18" s="169">
        <v>0</v>
      </c>
      <c r="BH18" s="146">
        <v>5</v>
      </c>
      <c r="BI18" s="146">
        <v>5</v>
      </c>
      <c r="BJ18" s="146">
        <v>0</v>
      </c>
      <c r="BK18" s="146">
        <v>0</v>
      </c>
      <c r="BL18" s="146">
        <v>0</v>
      </c>
      <c r="BM18" s="72" t="s">
        <v>255</v>
      </c>
      <c r="BN18" s="73">
        <v>67</v>
      </c>
      <c r="BO18" s="73">
        <v>22</v>
      </c>
      <c r="BP18" s="73">
        <v>14</v>
      </c>
      <c r="BQ18" s="73">
        <v>30</v>
      </c>
      <c r="BR18" s="73">
        <v>0</v>
      </c>
      <c r="BS18" s="74">
        <v>37</v>
      </c>
      <c r="BT18" s="75">
        <v>22</v>
      </c>
      <c r="BU18" s="75">
        <v>14</v>
      </c>
      <c r="BV18" s="75">
        <v>0</v>
      </c>
      <c r="BW18" s="76">
        <v>0</v>
      </c>
      <c r="BX18" s="73">
        <v>30</v>
      </c>
      <c r="BY18" s="73">
        <v>0</v>
      </c>
      <c r="BZ18" s="73">
        <v>0</v>
      </c>
      <c r="CA18" s="73">
        <v>30</v>
      </c>
      <c r="CB18" s="72">
        <v>0</v>
      </c>
    </row>
    <row r="19" spans="1:80" x14ac:dyDescent="0.15">
      <c r="A19" s="72" t="s">
        <v>256</v>
      </c>
      <c r="B19" s="73">
        <f t="shared" si="15"/>
        <v>373</v>
      </c>
      <c r="C19" s="73">
        <f t="shared" si="16"/>
        <v>168</v>
      </c>
      <c r="D19" s="73">
        <f t="shared" si="17"/>
        <v>75</v>
      </c>
      <c r="E19" s="73">
        <f t="shared" si="18"/>
        <v>86</v>
      </c>
      <c r="F19" s="73">
        <f t="shared" si="19"/>
        <v>42</v>
      </c>
      <c r="G19" s="73">
        <f t="shared" si="20"/>
        <v>187</v>
      </c>
      <c r="H19" s="73">
        <f t="shared" si="21"/>
        <v>84</v>
      </c>
      <c r="I19" s="73">
        <f t="shared" si="22"/>
        <v>46</v>
      </c>
      <c r="J19" s="73">
        <f t="shared" si="23"/>
        <v>56</v>
      </c>
      <c r="K19" s="73">
        <f t="shared" si="24"/>
        <v>0</v>
      </c>
      <c r="L19" s="73">
        <f t="shared" si="25"/>
        <v>186</v>
      </c>
      <c r="M19" s="73">
        <f t="shared" si="26"/>
        <v>85</v>
      </c>
      <c r="N19" s="73">
        <f t="shared" si="27"/>
        <v>28</v>
      </c>
      <c r="O19" s="73">
        <f t="shared" si="28"/>
        <v>30</v>
      </c>
      <c r="P19" s="73">
        <f t="shared" si="29"/>
        <v>42</v>
      </c>
      <c r="Q19" s="72" t="s">
        <v>256</v>
      </c>
      <c r="R19" s="73">
        <v>20</v>
      </c>
      <c r="S19" s="73">
        <v>14</v>
      </c>
      <c r="T19" s="73">
        <v>0</v>
      </c>
      <c r="U19" s="73">
        <v>5</v>
      </c>
      <c r="V19" s="73">
        <v>0</v>
      </c>
      <c r="W19" s="74">
        <v>20</v>
      </c>
      <c r="X19" s="75">
        <v>14</v>
      </c>
      <c r="Y19" s="75">
        <v>0</v>
      </c>
      <c r="Z19" s="75">
        <v>5</v>
      </c>
      <c r="AA19" s="76">
        <v>0</v>
      </c>
      <c r="AB19" s="73">
        <v>0</v>
      </c>
      <c r="AC19" s="73">
        <v>0</v>
      </c>
      <c r="AD19" s="73">
        <v>0</v>
      </c>
      <c r="AE19" s="73">
        <v>0</v>
      </c>
      <c r="AF19" s="73">
        <v>0</v>
      </c>
      <c r="AG19" s="144" t="s">
        <v>256</v>
      </c>
      <c r="AH19" s="145">
        <v>40</v>
      </c>
      <c r="AI19" s="145">
        <v>33</v>
      </c>
      <c r="AJ19" s="145">
        <v>4</v>
      </c>
      <c r="AK19" s="145">
        <v>3</v>
      </c>
      <c r="AL19" s="145">
        <v>0</v>
      </c>
      <c r="AM19" s="164">
        <v>27</v>
      </c>
      <c r="AN19" s="165">
        <v>20</v>
      </c>
      <c r="AO19" s="165">
        <v>4</v>
      </c>
      <c r="AP19" s="165">
        <v>3</v>
      </c>
      <c r="AQ19" s="166">
        <v>0</v>
      </c>
      <c r="AR19" s="145">
        <v>13</v>
      </c>
      <c r="AS19" s="145">
        <v>13</v>
      </c>
      <c r="AT19" s="145">
        <v>0</v>
      </c>
      <c r="AU19" s="145">
        <v>0</v>
      </c>
      <c r="AV19" s="145">
        <v>0</v>
      </c>
      <c r="AW19" s="146" t="s">
        <v>256</v>
      </c>
      <c r="AX19" s="146">
        <v>28</v>
      </c>
      <c r="AY19" s="146">
        <v>9</v>
      </c>
      <c r="AZ19" s="146">
        <v>0</v>
      </c>
      <c r="BA19" s="146">
        <v>18</v>
      </c>
      <c r="BB19" s="146">
        <v>0</v>
      </c>
      <c r="BC19" s="167">
        <v>23</v>
      </c>
      <c r="BD19" s="168">
        <v>5</v>
      </c>
      <c r="BE19" s="168">
        <v>0</v>
      </c>
      <c r="BF19" s="168">
        <v>18</v>
      </c>
      <c r="BG19" s="169">
        <v>0</v>
      </c>
      <c r="BH19" s="146">
        <v>5</v>
      </c>
      <c r="BI19" s="146">
        <v>5</v>
      </c>
      <c r="BJ19" s="146">
        <v>0</v>
      </c>
      <c r="BK19" s="146">
        <v>0</v>
      </c>
      <c r="BL19" s="146">
        <v>0</v>
      </c>
      <c r="BM19" s="72" t="s">
        <v>256</v>
      </c>
      <c r="BN19" s="73">
        <v>285</v>
      </c>
      <c r="BO19" s="73">
        <v>112</v>
      </c>
      <c r="BP19" s="73">
        <v>71</v>
      </c>
      <c r="BQ19" s="73">
        <v>60</v>
      </c>
      <c r="BR19" s="73">
        <v>42</v>
      </c>
      <c r="BS19" s="74">
        <v>117</v>
      </c>
      <c r="BT19" s="75">
        <v>45</v>
      </c>
      <c r="BU19" s="75">
        <v>42</v>
      </c>
      <c r="BV19" s="75">
        <v>30</v>
      </c>
      <c r="BW19" s="76">
        <v>0</v>
      </c>
      <c r="BX19" s="73">
        <v>168</v>
      </c>
      <c r="BY19" s="73">
        <v>67</v>
      </c>
      <c r="BZ19" s="73">
        <v>28</v>
      </c>
      <c r="CA19" s="73">
        <v>30</v>
      </c>
      <c r="CB19" s="72">
        <v>42</v>
      </c>
    </row>
    <row r="20" spans="1:80" x14ac:dyDescent="0.15">
      <c r="A20" s="72" t="s">
        <v>24</v>
      </c>
      <c r="B20" s="73">
        <v>11454.9</v>
      </c>
      <c r="C20" s="73">
        <v>9250</v>
      </c>
      <c r="D20" s="73">
        <v>12175.9</v>
      </c>
      <c r="E20" s="73">
        <v>22647.1</v>
      </c>
      <c r="F20" s="73">
        <v>18020.8</v>
      </c>
      <c r="G20" s="74">
        <v>14140.1</v>
      </c>
      <c r="H20" s="75">
        <v>11542.6</v>
      </c>
      <c r="I20" s="75">
        <v>15178.6</v>
      </c>
      <c r="J20" s="75">
        <v>33888.9</v>
      </c>
      <c r="K20" s="76">
        <v>20714.3</v>
      </c>
      <c r="L20" s="73">
        <v>7807</v>
      </c>
      <c r="M20" s="73">
        <v>7041.7</v>
      </c>
      <c r="N20" s="73">
        <v>4107.1000000000004</v>
      </c>
      <c r="O20" s="73">
        <v>7500</v>
      </c>
      <c r="P20" s="73">
        <v>16718.8</v>
      </c>
      <c r="Q20" s="72" t="s">
        <v>24</v>
      </c>
      <c r="R20" s="73">
        <v>11454.9</v>
      </c>
      <c r="S20" s="73">
        <v>9250</v>
      </c>
      <c r="T20" s="73">
        <v>12175.9</v>
      </c>
      <c r="U20" s="73">
        <v>22647.1</v>
      </c>
      <c r="V20" s="73">
        <v>18020.8</v>
      </c>
      <c r="W20" s="74">
        <v>14140.1</v>
      </c>
      <c r="X20" s="75">
        <v>11542.6</v>
      </c>
      <c r="Y20" s="75">
        <v>15178.6</v>
      </c>
      <c r="Z20" s="75">
        <v>33888.9</v>
      </c>
      <c r="AA20" s="76">
        <v>20714.3</v>
      </c>
      <c r="AB20" s="73">
        <v>7807</v>
      </c>
      <c r="AC20" s="73">
        <v>7041.7</v>
      </c>
      <c r="AD20" s="73">
        <v>4107.1000000000004</v>
      </c>
      <c r="AE20" s="73">
        <v>7500</v>
      </c>
      <c r="AF20" s="73">
        <v>16718.8</v>
      </c>
      <c r="AG20" s="144"/>
      <c r="AH20" s="145"/>
      <c r="AI20" s="145"/>
      <c r="AJ20" s="145"/>
      <c r="AK20" s="145"/>
      <c r="AL20" s="145"/>
      <c r="AM20" s="164"/>
      <c r="AN20" s="165"/>
      <c r="AO20" s="165"/>
      <c r="AP20" s="165"/>
      <c r="AQ20" s="166"/>
      <c r="AR20" s="145"/>
      <c r="AS20" s="145"/>
      <c r="AT20" s="145"/>
      <c r="AU20" s="145"/>
      <c r="AV20" s="145"/>
      <c r="AW20" s="146"/>
      <c r="AX20" s="146"/>
      <c r="AY20" s="146"/>
      <c r="AZ20" s="146"/>
      <c r="BA20" s="146"/>
      <c r="BB20" s="146"/>
      <c r="BC20" s="167"/>
      <c r="BD20" s="168"/>
      <c r="BE20" s="168"/>
      <c r="BF20" s="168"/>
      <c r="BG20" s="169"/>
      <c r="BH20" s="146"/>
      <c r="BI20" s="146"/>
      <c r="BJ20" s="146"/>
      <c r="BK20" s="146"/>
      <c r="BL20" s="146"/>
      <c r="BM20" s="80" t="s">
        <v>24</v>
      </c>
      <c r="BN20" s="80">
        <v>16502.900000000001</v>
      </c>
      <c r="BO20" s="80">
        <v>14338.2</v>
      </c>
      <c r="BP20" s="80">
        <v>17743.900000000001</v>
      </c>
      <c r="BQ20" s="80">
        <v>24444.400000000001</v>
      </c>
      <c r="BR20" s="80">
        <v>11500</v>
      </c>
      <c r="BS20" s="260">
        <v>18717.599999999999</v>
      </c>
      <c r="BT20" s="261">
        <v>16875</v>
      </c>
      <c r="BU20" s="261">
        <v>18026.3</v>
      </c>
      <c r="BV20" s="261">
        <v>30000</v>
      </c>
      <c r="BW20" s="262">
        <v>20833.3</v>
      </c>
      <c r="BX20" s="80">
        <v>14394.9</v>
      </c>
      <c r="BY20" s="80">
        <v>12391.3</v>
      </c>
      <c r="BZ20" s="80">
        <v>17500</v>
      </c>
      <c r="CA20" s="80">
        <v>22307.7</v>
      </c>
      <c r="CB20" s="80">
        <v>500.5</v>
      </c>
    </row>
    <row r="21" spans="1:80" ht="10.5" customHeight="1" x14ac:dyDescent="0.15">
      <c r="A21" s="72" t="s">
        <v>236</v>
      </c>
      <c r="B21" s="73">
        <f>((R21*R5)+(AH21*AH5)+(AX21*AX5)+(BN21*BN5))/B5</f>
        <v>13111.93268225254</v>
      </c>
      <c r="C21" s="73">
        <f t="shared" ref="C21:P21" si="30">((S21*S5)+(AI21*AI5)+(AY21*AY5)+(BO21*BO5))/C5</f>
        <v>10150.928527147802</v>
      </c>
      <c r="D21" s="73">
        <f t="shared" si="30"/>
        <v>14788.735893339886</v>
      </c>
      <c r="E21" s="73">
        <f t="shared" si="30"/>
        <v>23979.313142174429</v>
      </c>
      <c r="F21" s="73">
        <f t="shared" si="30"/>
        <v>16105.137987679671</v>
      </c>
      <c r="G21" s="73">
        <f t="shared" si="30"/>
        <v>15294.382109155827</v>
      </c>
      <c r="H21" s="73">
        <f t="shared" si="30"/>
        <v>11651.897679134745</v>
      </c>
      <c r="I21" s="73">
        <f t="shared" si="30"/>
        <v>16949.235219807983</v>
      </c>
      <c r="J21" s="73">
        <f t="shared" si="30"/>
        <v>28725.590578413834</v>
      </c>
      <c r="K21" s="73">
        <f t="shared" si="30"/>
        <v>18080.625468483817</v>
      </c>
      <c r="L21" s="73">
        <f t="shared" si="30"/>
        <v>11166.592383767196</v>
      </c>
      <c r="M21" s="73">
        <f t="shared" si="30"/>
        <v>8879.8680946474578</v>
      </c>
      <c r="N21" s="73">
        <f t="shared" si="30"/>
        <v>12746.571722488037</v>
      </c>
      <c r="O21" s="73">
        <f t="shared" si="30"/>
        <v>19232.380239520957</v>
      </c>
      <c r="P21" s="73">
        <f t="shared" si="30"/>
        <v>14258.384164687252</v>
      </c>
      <c r="Q21" s="72" t="s">
        <v>236</v>
      </c>
      <c r="R21" s="73">
        <v>14959.7</v>
      </c>
      <c r="S21" s="73">
        <v>13539.5</v>
      </c>
      <c r="T21" s="73">
        <v>13566.3</v>
      </c>
      <c r="U21" s="73">
        <v>34387.699999999997</v>
      </c>
      <c r="V21" s="73">
        <v>18806.3</v>
      </c>
      <c r="W21" s="74">
        <v>19292.3</v>
      </c>
      <c r="X21" s="75">
        <v>16904.8</v>
      </c>
      <c r="Y21" s="75">
        <v>17920.2</v>
      </c>
      <c r="Z21" s="75">
        <v>58274.5</v>
      </c>
      <c r="AA21" s="76">
        <v>23267.1</v>
      </c>
      <c r="AB21" s="73">
        <v>10586.9</v>
      </c>
      <c r="AC21" s="73">
        <v>10351.9</v>
      </c>
      <c r="AD21" s="73">
        <v>8190.2</v>
      </c>
      <c r="AE21" s="73">
        <v>14339.9</v>
      </c>
      <c r="AF21" s="73">
        <v>14678.3</v>
      </c>
      <c r="BM21" s="80" t="s">
        <v>236</v>
      </c>
      <c r="BN21" s="80">
        <v>20935.8</v>
      </c>
      <c r="BO21" s="80">
        <v>19002.5</v>
      </c>
      <c r="BP21" s="80">
        <v>21083.7</v>
      </c>
      <c r="BQ21" s="80">
        <v>29200.1</v>
      </c>
      <c r="BR21" s="80">
        <v>16949.2</v>
      </c>
      <c r="BS21" s="260">
        <v>23490.3</v>
      </c>
      <c r="BT21" s="261">
        <v>21212.6</v>
      </c>
      <c r="BU21" s="261">
        <v>23652.6</v>
      </c>
      <c r="BV21" s="261">
        <v>32599.1</v>
      </c>
      <c r="BW21" s="262">
        <v>17830.7</v>
      </c>
      <c r="BX21" s="80">
        <v>18675.900000000001</v>
      </c>
      <c r="BY21" s="80">
        <v>17183.2</v>
      </c>
      <c r="BZ21" s="80">
        <v>18843</v>
      </c>
      <c r="CA21" s="80">
        <v>25461.3</v>
      </c>
      <c r="CB21" s="80">
        <v>16116.7</v>
      </c>
    </row>
    <row r="22" spans="1:80" ht="10.5" customHeight="1" x14ac:dyDescent="0.15">
      <c r="B22" s="73"/>
      <c r="C22" s="73"/>
      <c r="D22" s="73"/>
      <c r="E22" s="73"/>
      <c r="F22" s="73"/>
      <c r="G22" s="74"/>
      <c r="H22" s="75"/>
      <c r="I22" s="75"/>
      <c r="J22" s="75"/>
      <c r="K22" s="76"/>
      <c r="L22" s="73"/>
      <c r="M22" s="73"/>
      <c r="N22" s="73"/>
      <c r="O22" s="73"/>
      <c r="P22" s="73"/>
      <c r="R22" s="73"/>
      <c r="S22" s="73"/>
      <c r="T22" s="73"/>
      <c r="U22" s="73"/>
      <c r="V22" s="73"/>
      <c r="W22" s="74"/>
      <c r="X22" s="75"/>
      <c r="Y22" s="75"/>
      <c r="Z22" s="75"/>
      <c r="AA22" s="76"/>
      <c r="AB22" s="73"/>
      <c r="AC22" s="73"/>
      <c r="AD22" s="73"/>
      <c r="AE22" s="73"/>
      <c r="AF22" s="73"/>
      <c r="BM22" s="80"/>
      <c r="BN22" s="80"/>
      <c r="BO22" s="80"/>
      <c r="BP22" s="80"/>
      <c r="BQ22" s="80"/>
      <c r="BR22" s="80"/>
      <c r="BS22" s="260"/>
      <c r="BT22" s="261"/>
      <c r="BU22" s="261"/>
      <c r="BV22" s="261"/>
      <c r="BW22" s="262"/>
      <c r="BX22" s="80"/>
      <c r="BY22" s="80"/>
      <c r="BZ22" s="80"/>
      <c r="CA22" s="80"/>
      <c r="CB22" s="80"/>
    </row>
    <row r="23" spans="1:80" ht="10.5" customHeight="1" x14ac:dyDescent="0.15">
      <c r="B23" s="73">
        <f>(B5)/2</f>
        <v>16639</v>
      </c>
      <c r="C23" s="73">
        <f t="shared" ref="C23:P23" si="31">(C5)/2</f>
        <v>9678.5</v>
      </c>
      <c r="D23" s="73">
        <f t="shared" si="31"/>
        <v>4069</v>
      </c>
      <c r="E23" s="73">
        <f t="shared" si="31"/>
        <v>1674</v>
      </c>
      <c r="F23" s="73">
        <f t="shared" si="31"/>
        <v>1217.5</v>
      </c>
      <c r="G23" s="73">
        <f t="shared" si="31"/>
        <v>7842</v>
      </c>
      <c r="H23" s="73">
        <f t="shared" si="31"/>
        <v>4438</v>
      </c>
      <c r="I23" s="73">
        <f t="shared" si="31"/>
        <v>1979</v>
      </c>
      <c r="J23" s="73">
        <f t="shared" si="31"/>
        <v>838.5</v>
      </c>
      <c r="K23" s="73">
        <f t="shared" si="31"/>
        <v>587</v>
      </c>
      <c r="L23" s="73">
        <f t="shared" si="31"/>
        <v>8797</v>
      </c>
      <c r="M23" s="73">
        <f t="shared" si="31"/>
        <v>5240.5</v>
      </c>
      <c r="N23" s="73">
        <f t="shared" si="31"/>
        <v>2090</v>
      </c>
      <c r="O23" s="73">
        <f t="shared" si="31"/>
        <v>835</v>
      </c>
      <c r="P23" s="73">
        <f t="shared" si="31"/>
        <v>631.5</v>
      </c>
      <c r="R23" s="73"/>
      <c r="S23" s="73"/>
      <c r="T23" s="73"/>
      <c r="U23" s="73"/>
      <c r="V23" s="73"/>
      <c r="W23" s="74"/>
      <c r="X23" s="75"/>
      <c r="Y23" s="75"/>
      <c r="Z23" s="75"/>
      <c r="AA23" s="76"/>
      <c r="AB23" s="73"/>
      <c r="AC23" s="73"/>
      <c r="AD23" s="73"/>
      <c r="AE23" s="73"/>
      <c r="AF23" s="73"/>
      <c r="BM23" s="80"/>
      <c r="BN23" s="80"/>
      <c r="BO23" s="80"/>
      <c r="BP23" s="80"/>
      <c r="BQ23" s="80"/>
      <c r="BR23" s="80"/>
      <c r="BS23" s="260"/>
      <c r="BT23" s="261"/>
      <c r="BU23" s="261"/>
      <c r="BV23" s="261"/>
      <c r="BW23" s="262"/>
      <c r="BX23" s="80"/>
      <c r="BY23" s="80"/>
      <c r="BZ23" s="80"/>
      <c r="CA23" s="80"/>
      <c r="CB23" s="80"/>
    </row>
    <row r="24" spans="1:80" ht="10.5" customHeight="1" x14ac:dyDescent="0.15">
      <c r="B24" s="73">
        <f>SUM(B6:B10)</f>
        <v>15791</v>
      </c>
      <c r="C24" s="73">
        <f>SUM(C6:C9)</f>
        <v>9233</v>
      </c>
      <c r="D24" s="73">
        <f t="shared" ref="D24:P24" si="32">SUM(D6:D10)</f>
        <v>3225</v>
      </c>
      <c r="E24" s="73">
        <f t="shared" si="32"/>
        <v>1174</v>
      </c>
      <c r="F24" s="73">
        <f t="shared" si="32"/>
        <v>958</v>
      </c>
      <c r="G24" s="73">
        <f t="shared" si="32"/>
        <v>6426</v>
      </c>
      <c r="H24" s="73">
        <f t="shared" si="32"/>
        <v>4259</v>
      </c>
      <c r="I24" s="73">
        <f t="shared" si="32"/>
        <v>1360</v>
      </c>
      <c r="J24" s="73">
        <f t="shared" si="32"/>
        <v>461</v>
      </c>
      <c r="K24" s="73">
        <f t="shared" si="32"/>
        <v>342</v>
      </c>
      <c r="L24" s="73">
        <f t="shared" si="32"/>
        <v>9366</v>
      </c>
      <c r="M24" s="73">
        <f t="shared" si="32"/>
        <v>6172</v>
      </c>
      <c r="N24" s="73">
        <f t="shared" si="32"/>
        <v>1863</v>
      </c>
      <c r="O24" s="73">
        <f t="shared" si="32"/>
        <v>711</v>
      </c>
      <c r="P24" s="73">
        <f t="shared" si="32"/>
        <v>616</v>
      </c>
      <c r="R24" s="73"/>
      <c r="S24" s="73"/>
      <c r="T24" s="73"/>
      <c r="U24" s="73"/>
      <c r="V24" s="73"/>
      <c r="W24" s="74"/>
      <c r="X24" s="75"/>
      <c r="Y24" s="75"/>
      <c r="Z24" s="75"/>
      <c r="AA24" s="76"/>
      <c r="AB24" s="73"/>
      <c r="AC24" s="73"/>
      <c r="AD24" s="73"/>
      <c r="AE24" s="73"/>
      <c r="AF24" s="73"/>
      <c r="BM24" s="80"/>
      <c r="BN24" s="80"/>
      <c r="BO24" s="80"/>
      <c r="BP24" s="80"/>
      <c r="BQ24" s="80"/>
      <c r="BR24" s="80"/>
      <c r="BS24" s="260"/>
      <c r="BT24" s="261"/>
      <c r="BU24" s="261"/>
      <c r="BV24" s="261"/>
      <c r="BW24" s="262"/>
      <c r="BX24" s="80"/>
      <c r="BY24" s="80"/>
      <c r="BZ24" s="80"/>
      <c r="CA24" s="80"/>
      <c r="CB24" s="80"/>
    </row>
    <row r="25" spans="1:80" ht="10.5" customHeight="1" x14ac:dyDescent="0.15">
      <c r="B25" s="73">
        <f>B23-B24</f>
        <v>848</v>
      </c>
      <c r="C25" s="73">
        <f t="shared" ref="C25:P25" si="33">C23-C24</f>
        <v>445.5</v>
      </c>
      <c r="D25" s="73">
        <f t="shared" si="33"/>
        <v>844</v>
      </c>
      <c r="E25" s="73">
        <f t="shared" si="33"/>
        <v>500</v>
      </c>
      <c r="F25" s="73">
        <f t="shared" si="33"/>
        <v>259.5</v>
      </c>
      <c r="G25" s="73">
        <f t="shared" si="33"/>
        <v>1416</v>
      </c>
      <c r="H25" s="73">
        <f t="shared" si="33"/>
        <v>179</v>
      </c>
      <c r="I25" s="73">
        <f t="shared" si="33"/>
        <v>619</v>
      </c>
      <c r="J25" s="73">
        <f t="shared" si="33"/>
        <v>377.5</v>
      </c>
      <c r="K25" s="73">
        <f t="shared" si="33"/>
        <v>245</v>
      </c>
      <c r="L25" s="73">
        <f t="shared" si="33"/>
        <v>-569</v>
      </c>
      <c r="M25" s="73">
        <f t="shared" si="33"/>
        <v>-931.5</v>
      </c>
      <c r="N25" s="73">
        <f t="shared" si="33"/>
        <v>227</v>
      </c>
      <c r="O25" s="73">
        <f t="shared" si="33"/>
        <v>124</v>
      </c>
      <c r="P25" s="73">
        <f t="shared" si="33"/>
        <v>15.5</v>
      </c>
      <c r="R25" s="73"/>
      <c r="S25" s="73"/>
      <c r="T25" s="73"/>
      <c r="U25" s="73"/>
      <c r="V25" s="73"/>
      <c r="W25" s="74"/>
      <c r="X25" s="75"/>
      <c r="Y25" s="75"/>
      <c r="Z25" s="75"/>
      <c r="AA25" s="76"/>
      <c r="AB25" s="73"/>
      <c r="AC25" s="73"/>
      <c r="AD25" s="73"/>
      <c r="AE25" s="73"/>
      <c r="AF25" s="73"/>
      <c r="BM25" s="80"/>
      <c r="BN25" s="80"/>
      <c r="BO25" s="80"/>
      <c r="BP25" s="80"/>
      <c r="BQ25" s="80"/>
      <c r="BR25" s="80"/>
      <c r="BS25" s="260"/>
      <c r="BT25" s="261"/>
      <c r="BU25" s="261"/>
      <c r="BV25" s="261"/>
      <c r="BW25" s="262"/>
      <c r="BX25" s="80"/>
      <c r="BY25" s="80"/>
      <c r="BZ25" s="80"/>
      <c r="CA25" s="80"/>
      <c r="CB25" s="80"/>
    </row>
    <row r="26" spans="1:80" ht="10.5" customHeight="1" x14ac:dyDescent="0.15">
      <c r="B26" s="73">
        <f>B25/B11*2500</f>
        <v>1716.5991902834007</v>
      </c>
      <c r="C26" s="73">
        <f>C25/C10*2500</f>
        <v>930.4511278195489</v>
      </c>
      <c r="D26" s="73">
        <f t="shared" ref="D26:P26" si="34">D25/D11*2500</f>
        <v>9173.9130434782619</v>
      </c>
      <c r="E26" s="73">
        <f t="shared" si="34"/>
        <v>9689.9224806201546</v>
      </c>
      <c r="F26" s="73">
        <f t="shared" si="34"/>
        <v>6298.5436893203887</v>
      </c>
      <c r="G26" s="73">
        <f t="shared" si="34"/>
        <v>5462.9629629629626</v>
      </c>
      <c r="H26" s="73">
        <f t="shared" si="34"/>
        <v>1165.3645833333333</v>
      </c>
      <c r="I26" s="73">
        <f t="shared" si="34"/>
        <v>14197.247706422018</v>
      </c>
      <c r="J26" s="73">
        <f t="shared" si="34"/>
        <v>12256.493506493507</v>
      </c>
      <c r="K26" s="73">
        <f t="shared" si="34"/>
        <v>7954.545454545454</v>
      </c>
      <c r="L26" s="73">
        <f t="shared" si="34"/>
        <v>-2419.2176870748299</v>
      </c>
      <c r="M26" s="73">
        <f t="shared" si="34"/>
        <v>-6001.9329896907211</v>
      </c>
      <c r="N26" s="73">
        <f t="shared" si="34"/>
        <v>4651.6393442622948</v>
      </c>
      <c r="O26" s="73">
        <f t="shared" si="34"/>
        <v>5961.5384615384619</v>
      </c>
      <c r="P26" s="73">
        <f t="shared" si="34"/>
        <v>1490.3846153846155</v>
      </c>
      <c r="R26" s="73"/>
      <c r="S26" s="73"/>
      <c r="T26" s="73"/>
      <c r="U26" s="73"/>
      <c r="V26" s="73"/>
      <c r="W26" s="74"/>
      <c r="X26" s="75"/>
      <c r="Y26" s="75"/>
      <c r="Z26" s="75"/>
      <c r="AA26" s="76"/>
      <c r="AB26" s="73"/>
      <c r="AC26" s="73"/>
      <c r="AD26" s="73"/>
      <c r="AE26" s="73"/>
      <c r="AF26" s="73"/>
      <c r="BM26" s="80"/>
      <c r="BN26" s="80"/>
      <c r="BO26" s="80"/>
      <c r="BP26" s="80"/>
      <c r="BQ26" s="80"/>
      <c r="BR26" s="80"/>
      <c r="BS26" s="260"/>
      <c r="BT26" s="261"/>
      <c r="BU26" s="261"/>
      <c r="BV26" s="261"/>
      <c r="BW26" s="262"/>
      <c r="BX26" s="80"/>
      <c r="BY26" s="80"/>
      <c r="BZ26" s="80"/>
      <c r="CA26" s="80"/>
      <c r="CB26" s="80"/>
    </row>
    <row r="27" spans="1:80" ht="10.5" customHeight="1" x14ac:dyDescent="0.15">
      <c r="B27" s="73">
        <f>7500+B26</f>
        <v>9216.5991902834012</v>
      </c>
      <c r="C27" s="73">
        <f>5000+C26</f>
        <v>5930.4511278195487</v>
      </c>
      <c r="D27" s="73">
        <f t="shared" ref="D27:P27" si="35">7500+D26</f>
        <v>16673.913043478264</v>
      </c>
      <c r="E27" s="73">
        <f t="shared" si="35"/>
        <v>17189.922480620153</v>
      </c>
      <c r="F27" s="73">
        <f t="shared" si="35"/>
        <v>13798.543689320388</v>
      </c>
      <c r="G27" s="73">
        <f t="shared" si="35"/>
        <v>12962.962962962964</v>
      </c>
      <c r="H27" s="73">
        <f t="shared" si="35"/>
        <v>8665.3645833333339</v>
      </c>
      <c r="I27" s="73">
        <f t="shared" si="35"/>
        <v>21697.247706422018</v>
      </c>
      <c r="J27" s="73">
        <f t="shared" si="35"/>
        <v>19756.493506493505</v>
      </c>
      <c r="K27" s="73">
        <f t="shared" si="35"/>
        <v>15454.545454545454</v>
      </c>
      <c r="L27" s="73">
        <f t="shared" si="35"/>
        <v>5080.7823129251701</v>
      </c>
      <c r="M27" s="73">
        <f t="shared" si="35"/>
        <v>1498.0670103092789</v>
      </c>
      <c r="N27" s="73">
        <f t="shared" si="35"/>
        <v>12151.639344262294</v>
      </c>
      <c r="O27" s="73">
        <f t="shared" si="35"/>
        <v>13461.538461538461</v>
      </c>
      <c r="P27" s="73">
        <f t="shared" si="35"/>
        <v>8990.3846153846152</v>
      </c>
      <c r="R27" s="73"/>
      <c r="S27" s="73"/>
      <c r="T27" s="73"/>
      <c r="U27" s="73"/>
      <c r="V27" s="73"/>
      <c r="W27" s="74"/>
      <c r="X27" s="75"/>
      <c r="Y27" s="75"/>
      <c r="Z27" s="75"/>
      <c r="AA27" s="76"/>
      <c r="AB27" s="73"/>
      <c r="AC27" s="73"/>
      <c r="AD27" s="73"/>
      <c r="AE27" s="73"/>
      <c r="AF27" s="73"/>
      <c r="BM27" s="80"/>
      <c r="BN27" s="80"/>
      <c r="BO27" s="80"/>
      <c r="BP27" s="80"/>
      <c r="BQ27" s="80"/>
      <c r="BR27" s="80"/>
      <c r="BS27" s="260"/>
      <c r="BT27" s="261"/>
      <c r="BU27" s="261"/>
      <c r="BV27" s="261"/>
      <c r="BW27" s="262"/>
      <c r="BX27" s="80"/>
      <c r="BY27" s="80"/>
      <c r="BZ27" s="80"/>
      <c r="CA27" s="80"/>
      <c r="CB27" s="80"/>
    </row>
    <row r="28" spans="1:80" ht="10.5" customHeight="1" x14ac:dyDescent="0.15">
      <c r="B28" s="73"/>
      <c r="C28" s="73"/>
      <c r="D28" s="73"/>
      <c r="E28" s="73"/>
      <c r="F28" s="73"/>
      <c r="G28" s="74"/>
      <c r="H28" s="75"/>
      <c r="I28" s="75"/>
      <c r="J28" s="75"/>
      <c r="K28" s="76"/>
      <c r="L28" s="73"/>
      <c r="M28" s="73"/>
      <c r="N28" s="73"/>
      <c r="O28" s="73"/>
      <c r="P28" s="73"/>
      <c r="R28" s="73"/>
      <c r="S28" s="73"/>
      <c r="T28" s="73"/>
      <c r="U28" s="73"/>
      <c r="V28" s="73"/>
      <c r="W28" s="74"/>
      <c r="X28" s="75"/>
      <c r="Y28" s="75"/>
      <c r="Z28" s="75"/>
      <c r="AA28" s="76"/>
      <c r="AB28" s="73"/>
      <c r="AC28" s="73"/>
      <c r="AD28" s="73"/>
      <c r="AE28" s="73"/>
      <c r="AF28" s="73"/>
      <c r="BM28" s="80"/>
      <c r="BN28" s="80"/>
      <c r="BO28" s="80"/>
      <c r="BP28" s="80"/>
      <c r="BQ28" s="80"/>
      <c r="BR28" s="80"/>
      <c r="BS28" s="260"/>
      <c r="BT28" s="261"/>
      <c r="BU28" s="261"/>
      <c r="BV28" s="261"/>
      <c r="BW28" s="262"/>
      <c r="BX28" s="80"/>
      <c r="BY28" s="80"/>
      <c r="BZ28" s="80"/>
      <c r="CA28" s="80"/>
      <c r="CB28" s="80"/>
    </row>
    <row r="29" spans="1:80" x14ac:dyDescent="0.15">
      <c r="A29" s="72" t="s">
        <v>843</v>
      </c>
      <c r="Q29" s="72" t="s">
        <v>522</v>
      </c>
      <c r="AG29" s="144" t="s">
        <v>733</v>
      </c>
      <c r="AH29" s="145"/>
      <c r="AI29" s="145"/>
      <c r="AJ29" s="145"/>
      <c r="AK29" s="145"/>
      <c r="AL29" s="145"/>
      <c r="AM29" s="145"/>
      <c r="AN29" s="145"/>
      <c r="AO29" s="145"/>
      <c r="AP29" s="145"/>
      <c r="AQ29" s="145"/>
      <c r="AR29" s="145"/>
      <c r="AS29" s="145"/>
      <c r="AT29" s="145"/>
      <c r="AU29" s="145"/>
      <c r="AV29" s="145"/>
      <c r="AW29" s="146" t="s">
        <v>737</v>
      </c>
      <c r="AX29" s="146"/>
      <c r="AY29" s="146"/>
      <c r="AZ29" s="146"/>
      <c r="BA29" s="146"/>
      <c r="BB29" s="146"/>
      <c r="BC29" s="146"/>
      <c r="BD29" s="146"/>
      <c r="BE29" s="146"/>
      <c r="BF29" s="146"/>
      <c r="BG29" s="146"/>
      <c r="BH29" s="146"/>
      <c r="BI29" s="146"/>
      <c r="BJ29" s="146"/>
      <c r="BK29" s="146"/>
      <c r="BL29" s="146"/>
      <c r="BM29" s="72" t="s">
        <v>738</v>
      </c>
    </row>
    <row r="30" spans="1:80" x14ac:dyDescent="0.15">
      <c r="A30" s="138"/>
      <c r="B30" s="290" t="s">
        <v>1</v>
      </c>
      <c r="C30" s="290"/>
      <c r="D30" s="290"/>
      <c r="E30" s="290"/>
      <c r="F30" s="290"/>
      <c r="G30" s="290" t="s">
        <v>2</v>
      </c>
      <c r="H30" s="290"/>
      <c r="I30" s="290"/>
      <c r="J30" s="290"/>
      <c r="K30" s="290"/>
      <c r="L30" s="290" t="s">
        <v>3</v>
      </c>
      <c r="M30" s="290"/>
      <c r="N30" s="290"/>
      <c r="O30" s="290"/>
      <c r="P30" s="291"/>
      <c r="Q30" s="138"/>
      <c r="R30" s="290" t="s">
        <v>1</v>
      </c>
      <c r="S30" s="290"/>
      <c r="T30" s="290"/>
      <c r="U30" s="290"/>
      <c r="V30" s="290"/>
      <c r="W30" s="290" t="s">
        <v>2</v>
      </c>
      <c r="X30" s="290"/>
      <c r="Y30" s="290"/>
      <c r="Z30" s="290"/>
      <c r="AA30" s="290"/>
      <c r="AB30" s="290" t="s">
        <v>3</v>
      </c>
      <c r="AC30" s="290"/>
      <c r="AD30" s="290"/>
      <c r="AE30" s="290"/>
      <c r="AF30" s="291"/>
      <c r="AG30" s="147"/>
      <c r="AH30" s="292" t="s">
        <v>1</v>
      </c>
      <c r="AI30" s="292"/>
      <c r="AJ30" s="292"/>
      <c r="AK30" s="292"/>
      <c r="AL30" s="292"/>
      <c r="AM30" s="292" t="s">
        <v>2</v>
      </c>
      <c r="AN30" s="292"/>
      <c r="AO30" s="292"/>
      <c r="AP30" s="292"/>
      <c r="AQ30" s="292"/>
      <c r="AR30" s="292" t="s">
        <v>3</v>
      </c>
      <c r="AS30" s="292"/>
      <c r="AT30" s="292"/>
      <c r="AU30" s="292"/>
      <c r="AV30" s="293"/>
      <c r="AW30" s="148"/>
      <c r="AX30" s="288" t="s">
        <v>1</v>
      </c>
      <c r="AY30" s="288"/>
      <c r="AZ30" s="288"/>
      <c r="BA30" s="288"/>
      <c r="BB30" s="288"/>
      <c r="BC30" s="288" t="s">
        <v>2</v>
      </c>
      <c r="BD30" s="288"/>
      <c r="BE30" s="288"/>
      <c r="BF30" s="288"/>
      <c r="BG30" s="288"/>
      <c r="BH30" s="288" t="s">
        <v>3</v>
      </c>
      <c r="BI30" s="288"/>
      <c r="BJ30" s="288"/>
      <c r="BK30" s="288"/>
      <c r="BL30" s="289"/>
      <c r="BM30" s="138"/>
      <c r="BN30" s="290" t="s">
        <v>1</v>
      </c>
      <c r="BO30" s="290"/>
      <c r="BP30" s="290"/>
      <c r="BQ30" s="290"/>
      <c r="BR30" s="290"/>
      <c r="BS30" s="290" t="s">
        <v>2</v>
      </c>
      <c r="BT30" s="290"/>
      <c r="BU30" s="290"/>
      <c r="BV30" s="290"/>
      <c r="BW30" s="290"/>
      <c r="BX30" s="290" t="s">
        <v>3</v>
      </c>
      <c r="BY30" s="290"/>
      <c r="BZ30" s="290"/>
      <c r="CA30" s="290"/>
      <c r="CB30" s="291"/>
    </row>
    <row r="31" spans="1:80" x14ac:dyDescent="0.15">
      <c r="A31" s="149" t="s">
        <v>600</v>
      </c>
      <c r="B31" s="45" t="s">
        <v>1</v>
      </c>
      <c r="C31" s="45" t="s">
        <v>4</v>
      </c>
      <c r="D31" s="45" t="s">
        <v>504</v>
      </c>
      <c r="E31" s="45" t="s">
        <v>6</v>
      </c>
      <c r="F31" s="45" t="s">
        <v>505</v>
      </c>
      <c r="G31" s="45" t="s">
        <v>1</v>
      </c>
      <c r="H31" s="45" t="s">
        <v>4</v>
      </c>
      <c r="I31" s="45" t="s">
        <v>504</v>
      </c>
      <c r="J31" s="45" t="s">
        <v>6</v>
      </c>
      <c r="K31" s="45" t="s">
        <v>505</v>
      </c>
      <c r="L31" s="45" t="s">
        <v>1</v>
      </c>
      <c r="M31" s="45" t="s">
        <v>4</v>
      </c>
      <c r="N31" s="45" t="s">
        <v>504</v>
      </c>
      <c r="O31" s="45" t="s">
        <v>6</v>
      </c>
      <c r="P31" s="45" t="s">
        <v>505</v>
      </c>
      <c r="Q31" s="149" t="s">
        <v>600</v>
      </c>
      <c r="R31" s="45" t="s">
        <v>1</v>
      </c>
      <c r="S31" s="45" t="s">
        <v>4</v>
      </c>
      <c r="T31" s="45" t="s">
        <v>504</v>
      </c>
      <c r="U31" s="45" t="s">
        <v>6</v>
      </c>
      <c r="V31" s="45" t="s">
        <v>505</v>
      </c>
      <c r="W31" s="45" t="s">
        <v>1</v>
      </c>
      <c r="X31" s="45" t="s">
        <v>4</v>
      </c>
      <c r="Y31" s="45" t="s">
        <v>504</v>
      </c>
      <c r="Z31" s="45" t="s">
        <v>6</v>
      </c>
      <c r="AA31" s="45" t="s">
        <v>505</v>
      </c>
      <c r="AB31" s="45" t="s">
        <v>1</v>
      </c>
      <c r="AC31" s="45" t="s">
        <v>4</v>
      </c>
      <c r="AD31" s="45" t="s">
        <v>504</v>
      </c>
      <c r="AE31" s="45" t="s">
        <v>6</v>
      </c>
      <c r="AF31" s="45" t="s">
        <v>505</v>
      </c>
      <c r="AG31" s="150" t="s">
        <v>600</v>
      </c>
      <c r="AH31" s="151" t="s">
        <v>1</v>
      </c>
      <c r="AI31" s="151" t="s">
        <v>4</v>
      </c>
      <c r="AJ31" s="151" t="s">
        <v>5</v>
      </c>
      <c r="AK31" s="151" t="s">
        <v>6</v>
      </c>
      <c r="AL31" s="152" t="s">
        <v>7</v>
      </c>
      <c r="AM31" s="151" t="s">
        <v>1</v>
      </c>
      <c r="AN31" s="151" t="s">
        <v>4</v>
      </c>
      <c r="AO31" s="151" t="s">
        <v>5</v>
      </c>
      <c r="AP31" s="151" t="s">
        <v>6</v>
      </c>
      <c r="AQ31" s="151" t="s">
        <v>7</v>
      </c>
      <c r="AR31" s="259" t="s">
        <v>1</v>
      </c>
      <c r="AS31" s="151" t="s">
        <v>4</v>
      </c>
      <c r="AT31" s="151" t="s">
        <v>5</v>
      </c>
      <c r="AU31" s="151" t="s">
        <v>6</v>
      </c>
      <c r="AV31" s="152" t="s">
        <v>7</v>
      </c>
      <c r="AW31" s="153" t="s">
        <v>600</v>
      </c>
      <c r="AX31" s="154" t="s">
        <v>1</v>
      </c>
      <c r="AY31" s="154" t="s">
        <v>4</v>
      </c>
      <c r="AZ31" s="154" t="s">
        <v>504</v>
      </c>
      <c r="BA31" s="154" t="s">
        <v>6</v>
      </c>
      <c r="BB31" s="154" t="s">
        <v>505</v>
      </c>
      <c r="BC31" s="154" t="s">
        <v>1</v>
      </c>
      <c r="BD31" s="154" t="s">
        <v>4</v>
      </c>
      <c r="BE31" s="154" t="s">
        <v>504</v>
      </c>
      <c r="BF31" s="154" t="s">
        <v>6</v>
      </c>
      <c r="BG31" s="154" t="s">
        <v>505</v>
      </c>
      <c r="BH31" s="154" t="s">
        <v>1</v>
      </c>
      <c r="BI31" s="154" t="s">
        <v>4</v>
      </c>
      <c r="BJ31" s="154" t="s">
        <v>504</v>
      </c>
      <c r="BK31" s="154" t="s">
        <v>6</v>
      </c>
      <c r="BL31" s="155" t="s">
        <v>505</v>
      </c>
      <c r="BM31" s="149" t="s">
        <v>600</v>
      </c>
      <c r="BN31" s="45" t="s">
        <v>1</v>
      </c>
      <c r="BO31" s="45" t="s">
        <v>4</v>
      </c>
      <c r="BP31" s="45" t="s">
        <v>504</v>
      </c>
      <c r="BQ31" s="45" t="s">
        <v>6</v>
      </c>
      <c r="BR31" s="45" t="s">
        <v>505</v>
      </c>
      <c r="BS31" s="45" t="s">
        <v>1</v>
      </c>
      <c r="BT31" s="45" t="s">
        <v>4</v>
      </c>
      <c r="BU31" s="45" t="s">
        <v>504</v>
      </c>
      <c r="BV31" s="45" t="s">
        <v>6</v>
      </c>
      <c r="BW31" s="45" t="s">
        <v>505</v>
      </c>
      <c r="BX31" s="45" t="s">
        <v>1</v>
      </c>
      <c r="BY31" s="45" t="s">
        <v>4</v>
      </c>
      <c r="BZ31" s="45" t="s">
        <v>504</v>
      </c>
      <c r="CA31" s="45" t="s">
        <v>6</v>
      </c>
      <c r="CB31" s="46" t="s">
        <v>505</v>
      </c>
    </row>
    <row r="32" spans="1:80" ht="10.5" customHeight="1" x14ac:dyDescent="0.15">
      <c r="B32" s="73">
        <f>(B5-B6)/2</f>
        <v>11385.5</v>
      </c>
      <c r="C32" s="73">
        <f t="shared" ref="C32:BN32" si="36">(C5-C6)/2</f>
        <v>6400.5</v>
      </c>
      <c r="D32" s="73">
        <f t="shared" si="36"/>
        <v>2875.5</v>
      </c>
      <c r="E32" s="73">
        <f t="shared" si="36"/>
        <v>1294</v>
      </c>
      <c r="F32" s="73">
        <f t="shared" si="36"/>
        <v>815.5</v>
      </c>
      <c r="G32" s="73">
        <f t="shared" si="36"/>
        <v>5845</v>
      </c>
      <c r="H32" s="73">
        <f t="shared" si="36"/>
        <v>3158.5</v>
      </c>
      <c r="I32" s="73">
        <f t="shared" si="36"/>
        <v>1512</v>
      </c>
      <c r="J32" s="73">
        <f t="shared" si="36"/>
        <v>721</v>
      </c>
      <c r="K32" s="73">
        <f t="shared" si="36"/>
        <v>454.5</v>
      </c>
      <c r="L32" s="73">
        <f t="shared" si="36"/>
        <v>5541</v>
      </c>
      <c r="M32" s="73">
        <f t="shared" si="36"/>
        <v>3242</v>
      </c>
      <c r="N32" s="73">
        <f t="shared" si="36"/>
        <v>1363.5</v>
      </c>
      <c r="O32" s="73">
        <f t="shared" si="36"/>
        <v>573.5</v>
      </c>
      <c r="P32" s="73">
        <f t="shared" si="36"/>
        <v>362</v>
      </c>
      <c r="Q32" s="73" t="e">
        <f t="shared" si="36"/>
        <v>#VALUE!</v>
      </c>
      <c r="R32" s="73">
        <f t="shared" si="36"/>
        <v>2256.5</v>
      </c>
      <c r="S32" s="73">
        <f t="shared" ref="S32:AF32" si="37">(S5-S6)/2</f>
        <v>1290.5</v>
      </c>
      <c r="T32" s="73">
        <f t="shared" si="37"/>
        <v>591.5</v>
      </c>
      <c r="U32" s="73">
        <f t="shared" si="37"/>
        <v>71</v>
      </c>
      <c r="V32" s="73">
        <f t="shared" si="37"/>
        <v>303.5</v>
      </c>
      <c r="W32" s="73">
        <f t="shared" si="37"/>
        <v>1214.5</v>
      </c>
      <c r="X32" s="73">
        <f t="shared" si="37"/>
        <v>653.5</v>
      </c>
      <c r="Y32" s="73">
        <f t="shared" si="37"/>
        <v>369.5</v>
      </c>
      <c r="Z32" s="73">
        <f t="shared" si="37"/>
        <v>38.5</v>
      </c>
      <c r="AA32" s="73">
        <f t="shared" si="37"/>
        <v>153.5</v>
      </c>
      <c r="AB32" s="73">
        <f t="shared" si="37"/>
        <v>1042</v>
      </c>
      <c r="AC32" s="73">
        <f t="shared" si="37"/>
        <v>637</v>
      </c>
      <c r="AD32" s="73">
        <f t="shared" si="37"/>
        <v>222.5</v>
      </c>
      <c r="AE32" s="73">
        <f t="shared" si="37"/>
        <v>33</v>
      </c>
      <c r="AF32" s="73">
        <f t="shared" si="37"/>
        <v>150.5</v>
      </c>
      <c r="AG32" s="73" t="e">
        <f t="shared" si="36"/>
        <v>#VALUE!</v>
      </c>
      <c r="AH32" s="73">
        <f t="shared" si="36"/>
        <v>2130</v>
      </c>
      <c r="AI32" s="73">
        <f t="shared" si="36"/>
        <v>1664.5</v>
      </c>
      <c r="AJ32" s="73">
        <f t="shared" si="36"/>
        <v>351.5</v>
      </c>
      <c r="AK32" s="73">
        <f t="shared" si="36"/>
        <v>82.5</v>
      </c>
      <c r="AL32" s="73">
        <f t="shared" si="36"/>
        <v>31.5</v>
      </c>
      <c r="AM32" s="73">
        <f t="shared" ref="AM32" si="38">(AM5-AM6)/2</f>
        <v>1155.5</v>
      </c>
      <c r="AN32" s="73">
        <f t="shared" si="36"/>
        <v>881</v>
      </c>
      <c r="AO32" s="73">
        <f t="shared" si="36"/>
        <v>213</v>
      </c>
      <c r="AP32" s="73">
        <f t="shared" si="36"/>
        <v>45</v>
      </c>
      <c r="AQ32" s="73">
        <f t="shared" si="36"/>
        <v>17.5</v>
      </c>
      <c r="AR32" s="73">
        <f t="shared" si="36"/>
        <v>974.5</v>
      </c>
      <c r="AS32" s="73">
        <f t="shared" si="36"/>
        <v>783.5</v>
      </c>
      <c r="AT32" s="73">
        <f t="shared" si="36"/>
        <v>138.5</v>
      </c>
      <c r="AU32" s="73">
        <f t="shared" si="36"/>
        <v>37.5</v>
      </c>
      <c r="AV32" s="73">
        <f t="shared" si="36"/>
        <v>14.5</v>
      </c>
      <c r="AW32" s="73" t="e">
        <f t="shared" si="36"/>
        <v>#VALUE!</v>
      </c>
      <c r="AX32" s="73">
        <f t="shared" ref="AX32" si="39">(AX5-AX6)/2</f>
        <v>598</v>
      </c>
      <c r="AY32" s="73">
        <f t="shared" si="36"/>
        <v>380</v>
      </c>
      <c r="AZ32" s="73">
        <f t="shared" si="36"/>
        <v>148</v>
      </c>
      <c r="BA32" s="73">
        <f t="shared" si="36"/>
        <v>57</v>
      </c>
      <c r="BB32" s="73">
        <f t="shared" si="36"/>
        <v>13.5</v>
      </c>
      <c r="BC32" s="73">
        <f t="shared" ref="BC32" si="40">(BC5-BC6)/2</f>
        <v>372</v>
      </c>
      <c r="BD32" s="73">
        <f t="shared" si="36"/>
        <v>231.5</v>
      </c>
      <c r="BE32" s="73">
        <f t="shared" si="36"/>
        <v>97</v>
      </c>
      <c r="BF32" s="73">
        <f t="shared" si="36"/>
        <v>35.5</v>
      </c>
      <c r="BG32" s="73">
        <f t="shared" si="36"/>
        <v>7.5</v>
      </c>
      <c r="BH32" s="73">
        <f t="shared" ref="BH32" si="41">(BH5-BH6)/2</f>
        <v>226.5</v>
      </c>
      <c r="BI32" s="73">
        <f t="shared" si="36"/>
        <v>148.5</v>
      </c>
      <c r="BJ32" s="73">
        <f t="shared" si="36"/>
        <v>50.5</v>
      </c>
      <c r="BK32" s="73">
        <f t="shared" si="36"/>
        <v>21.5</v>
      </c>
      <c r="BL32" s="73">
        <f t="shared" si="36"/>
        <v>6</v>
      </c>
      <c r="BM32" s="73" t="e">
        <f t="shared" si="36"/>
        <v>#VALUE!</v>
      </c>
      <c r="BN32" s="73">
        <f t="shared" si="36"/>
        <v>6401</v>
      </c>
      <c r="BO32" s="73">
        <f t="shared" ref="BO32:CB32" si="42">(BO5-BO6)/2</f>
        <v>3065.5</v>
      </c>
      <c r="BP32" s="73">
        <f t="shared" si="42"/>
        <v>1784.5</v>
      </c>
      <c r="BQ32" s="73">
        <f t="shared" si="42"/>
        <v>1083.5</v>
      </c>
      <c r="BR32" s="73">
        <f t="shared" si="42"/>
        <v>467</v>
      </c>
      <c r="BS32" s="73">
        <f t="shared" si="42"/>
        <v>3103</v>
      </c>
      <c r="BT32" s="73">
        <f t="shared" si="42"/>
        <v>1392.5</v>
      </c>
      <c r="BU32" s="73">
        <f t="shared" si="42"/>
        <v>832.5</v>
      </c>
      <c r="BV32" s="73">
        <f t="shared" si="42"/>
        <v>602</v>
      </c>
      <c r="BW32" s="73">
        <f t="shared" si="42"/>
        <v>276</v>
      </c>
      <c r="BX32" s="73">
        <f t="shared" si="42"/>
        <v>3298</v>
      </c>
      <c r="BY32" s="73">
        <f t="shared" si="42"/>
        <v>1673</v>
      </c>
      <c r="BZ32" s="73">
        <f t="shared" si="42"/>
        <v>952</v>
      </c>
      <c r="CA32" s="73">
        <f t="shared" si="42"/>
        <v>481.5</v>
      </c>
      <c r="CB32" s="73">
        <f t="shared" si="42"/>
        <v>191</v>
      </c>
    </row>
    <row r="33" spans="1:80" ht="10.5" customHeight="1" x14ac:dyDescent="0.15">
      <c r="B33" s="73">
        <f>SUM(B7:B12)</f>
        <v>9980</v>
      </c>
      <c r="C33" s="73">
        <f t="shared" ref="C33:BN33" si="43">SUM(C7:C12)</f>
        <v>6817</v>
      </c>
      <c r="D33" s="73">
        <f t="shared" si="43"/>
        <v>1991</v>
      </c>
      <c r="E33" s="73">
        <f t="shared" si="43"/>
        <v>642</v>
      </c>
      <c r="F33" s="73">
        <f t="shared" si="43"/>
        <v>527</v>
      </c>
      <c r="G33" s="73">
        <f t="shared" si="43"/>
        <v>4676</v>
      </c>
      <c r="H33" s="73">
        <f t="shared" si="43"/>
        <v>3033</v>
      </c>
      <c r="I33" s="73">
        <f t="shared" si="43"/>
        <v>1012</v>
      </c>
      <c r="J33" s="73">
        <f t="shared" si="43"/>
        <v>365</v>
      </c>
      <c r="K33" s="73">
        <f t="shared" si="43"/>
        <v>263</v>
      </c>
      <c r="L33" s="73">
        <f t="shared" si="43"/>
        <v>5307</v>
      </c>
      <c r="M33" s="73">
        <f t="shared" si="43"/>
        <v>3784</v>
      </c>
      <c r="N33" s="73">
        <f t="shared" si="43"/>
        <v>978</v>
      </c>
      <c r="O33" s="73">
        <f t="shared" si="43"/>
        <v>276</v>
      </c>
      <c r="P33" s="73">
        <f t="shared" si="43"/>
        <v>265</v>
      </c>
      <c r="Q33" s="73">
        <f t="shared" si="43"/>
        <v>0</v>
      </c>
      <c r="R33" s="73">
        <f>SUM(R7:R11)</f>
        <v>1501</v>
      </c>
      <c r="S33" s="73">
        <f t="shared" ref="S33:AF33" si="44">SUM(S7:S11)</f>
        <v>1057</v>
      </c>
      <c r="T33" s="73">
        <f t="shared" si="44"/>
        <v>305</v>
      </c>
      <c r="U33" s="73">
        <f t="shared" si="44"/>
        <v>29</v>
      </c>
      <c r="V33" s="73">
        <f t="shared" si="44"/>
        <v>110</v>
      </c>
      <c r="W33" s="73">
        <f t="shared" ref="W33" si="45">SUM(W7:W12)</f>
        <v>1106</v>
      </c>
      <c r="X33" s="73">
        <f t="shared" si="44"/>
        <v>477</v>
      </c>
      <c r="Y33" s="73">
        <f t="shared" si="44"/>
        <v>143</v>
      </c>
      <c r="Z33" s="73">
        <f t="shared" si="44"/>
        <v>9</v>
      </c>
      <c r="AA33" s="73">
        <f t="shared" si="44"/>
        <v>64</v>
      </c>
      <c r="AB33" s="73">
        <f t="shared" si="44"/>
        <v>808</v>
      </c>
      <c r="AC33" s="73">
        <f t="shared" si="44"/>
        <v>581</v>
      </c>
      <c r="AD33" s="73">
        <f t="shared" si="44"/>
        <v>161</v>
      </c>
      <c r="AE33" s="73">
        <f t="shared" si="44"/>
        <v>20</v>
      </c>
      <c r="AF33" s="73">
        <f t="shared" si="44"/>
        <v>46</v>
      </c>
      <c r="AG33" s="73">
        <f t="shared" si="43"/>
        <v>0</v>
      </c>
      <c r="AH33" s="73">
        <f>SUM(AH7:AH11)</f>
        <v>1893</v>
      </c>
      <c r="AI33" s="73">
        <f t="shared" si="43"/>
        <v>2531</v>
      </c>
      <c r="AJ33" s="73">
        <f t="shared" si="43"/>
        <v>307</v>
      </c>
      <c r="AK33" s="73">
        <f t="shared" si="43"/>
        <v>104</v>
      </c>
      <c r="AL33" s="73">
        <f t="shared" si="43"/>
        <v>17</v>
      </c>
      <c r="AM33" s="73">
        <f>SUM(AM7:AM11)</f>
        <v>884</v>
      </c>
      <c r="AN33" s="73">
        <f t="shared" si="43"/>
        <v>1197</v>
      </c>
      <c r="AO33" s="73">
        <f t="shared" si="43"/>
        <v>177</v>
      </c>
      <c r="AP33" s="73">
        <f t="shared" si="43"/>
        <v>52</v>
      </c>
      <c r="AQ33" s="73">
        <f t="shared" si="43"/>
        <v>9</v>
      </c>
      <c r="AR33" s="73">
        <f>SUM(AR7:AR10)</f>
        <v>746</v>
      </c>
      <c r="AS33" s="73">
        <f t="shared" si="43"/>
        <v>1334</v>
      </c>
      <c r="AT33" s="73">
        <f t="shared" si="43"/>
        <v>130</v>
      </c>
      <c r="AU33" s="73">
        <f t="shared" si="43"/>
        <v>51</v>
      </c>
      <c r="AV33" s="73">
        <f t="shared" si="43"/>
        <v>9</v>
      </c>
      <c r="AW33" s="73">
        <f t="shared" si="43"/>
        <v>0</v>
      </c>
      <c r="AX33" s="73">
        <f>SUM(AX7:AX10)</f>
        <v>565</v>
      </c>
      <c r="AY33" s="73">
        <f t="shared" si="43"/>
        <v>593</v>
      </c>
      <c r="AZ33" s="73">
        <f t="shared" si="43"/>
        <v>193</v>
      </c>
      <c r="BA33" s="73">
        <f t="shared" si="43"/>
        <v>55</v>
      </c>
      <c r="BB33" s="73">
        <f t="shared" si="43"/>
        <v>21</v>
      </c>
      <c r="BC33" s="73">
        <f>SUM(BC7:BC10)</f>
        <v>354</v>
      </c>
      <c r="BD33" s="73">
        <f t="shared" si="43"/>
        <v>352</v>
      </c>
      <c r="BE33" s="73">
        <f t="shared" si="43"/>
        <v>117</v>
      </c>
      <c r="BF33" s="73">
        <f t="shared" si="43"/>
        <v>34</v>
      </c>
      <c r="BG33" s="73">
        <f t="shared" si="43"/>
        <v>9</v>
      </c>
      <c r="BH33" s="73">
        <f>SUM(BH7:BH10)</f>
        <v>211</v>
      </c>
      <c r="BI33" s="73">
        <f t="shared" si="43"/>
        <v>241</v>
      </c>
      <c r="BJ33" s="73">
        <f t="shared" si="43"/>
        <v>75</v>
      </c>
      <c r="BK33" s="73">
        <f t="shared" si="43"/>
        <v>21</v>
      </c>
      <c r="BL33" s="73">
        <f t="shared" si="43"/>
        <v>12</v>
      </c>
      <c r="BM33" s="73">
        <f t="shared" si="43"/>
        <v>0</v>
      </c>
      <c r="BN33" s="73">
        <f>SUM(BN7:BN13)</f>
        <v>5572</v>
      </c>
      <c r="BO33" s="73">
        <f t="shared" ref="BO33:CB33" si="46">SUM(BO7:BO12)</f>
        <v>2178</v>
      </c>
      <c r="BP33" s="73">
        <f t="shared" si="46"/>
        <v>874</v>
      </c>
      <c r="BQ33" s="73">
        <f t="shared" si="46"/>
        <v>450</v>
      </c>
      <c r="BR33" s="73">
        <f t="shared" si="46"/>
        <v>338</v>
      </c>
      <c r="BS33" s="73">
        <f>SUM(BS7:BS13)</f>
        <v>2461</v>
      </c>
      <c r="BT33" s="73">
        <f t="shared" si="46"/>
        <v>785</v>
      </c>
      <c r="BU33" s="73">
        <f t="shared" si="46"/>
        <v>396</v>
      </c>
      <c r="BV33" s="73">
        <f t="shared" si="46"/>
        <v>270</v>
      </c>
      <c r="BW33" s="73">
        <f t="shared" si="46"/>
        <v>169</v>
      </c>
      <c r="BX33" s="73">
        <f>SUM(BX7:BX13)</f>
        <v>3114</v>
      </c>
      <c r="BY33" s="73">
        <f t="shared" si="46"/>
        <v>1392</v>
      </c>
      <c r="BZ33" s="73">
        <f t="shared" si="46"/>
        <v>479</v>
      </c>
      <c r="CA33" s="73">
        <f t="shared" si="46"/>
        <v>180</v>
      </c>
      <c r="CB33" s="73">
        <f t="shared" si="46"/>
        <v>169</v>
      </c>
    </row>
    <row r="34" spans="1:80" ht="10.5" customHeight="1" x14ac:dyDescent="0.15">
      <c r="B34" s="73">
        <f>B32-B33</f>
        <v>1405.5</v>
      </c>
      <c r="C34" s="73">
        <f t="shared" ref="C34:BN34" si="47">C32-C33</f>
        <v>-416.5</v>
      </c>
      <c r="D34" s="73">
        <f t="shared" si="47"/>
        <v>884.5</v>
      </c>
      <c r="E34" s="73">
        <f t="shared" si="47"/>
        <v>652</v>
      </c>
      <c r="F34" s="73">
        <f t="shared" si="47"/>
        <v>288.5</v>
      </c>
      <c r="G34" s="73">
        <f t="shared" si="47"/>
        <v>1169</v>
      </c>
      <c r="H34" s="73">
        <f t="shared" si="47"/>
        <v>125.5</v>
      </c>
      <c r="I34" s="73">
        <f t="shared" si="47"/>
        <v>500</v>
      </c>
      <c r="J34" s="73">
        <f t="shared" si="47"/>
        <v>356</v>
      </c>
      <c r="K34" s="73">
        <f t="shared" si="47"/>
        <v>191.5</v>
      </c>
      <c r="L34" s="73">
        <f t="shared" si="47"/>
        <v>234</v>
      </c>
      <c r="M34" s="73">
        <f t="shared" si="47"/>
        <v>-542</v>
      </c>
      <c r="N34" s="73">
        <f t="shared" si="47"/>
        <v>385.5</v>
      </c>
      <c r="O34" s="73">
        <f t="shared" si="47"/>
        <v>297.5</v>
      </c>
      <c r="P34" s="73">
        <f t="shared" si="47"/>
        <v>97</v>
      </c>
      <c r="Q34" s="73" t="e">
        <f t="shared" si="47"/>
        <v>#VALUE!</v>
      </c>
      <c r="R34" s="73">
        <f t="shared" si="47"/>
        <v>755.5</v>
      </c>
      <c r="S34" s="73">
        <f t="shared" ref="S34" si="48">S32-S33</f>
        <v>233.5</v>
      </c>
      <c r="T34" s="73">
        <f t="shared" ref="T34" si="49">T32-T33</f>
        <v>286.5</v>
      </c>
      <c r="U34" s="73">
        <f t="shared" ref="U34" si="50">U32-U33</f>
        <v>42</v>
      </c>
      <c r="V34" s="73">
        <f t="shared" ref="V34" si="51">V32-V33</f>
        <v>193.5</v>
      </c>
      <c r="W34" s="73">
        <f t="shared" si="47"/>
        <v>108.5</v>
      </c>
      <c r="X34" s="73">
        <f t="shared" ref="X34" si="52">X32-X33</f>
        <v>176.5</v>
      </c>
      <c r="Y34" s="73">
        <f t="shared" ref="Y34" si="53">Y32-Y33</f>
        <v>226.5</v>
      </c>
      <c r="Z34" s="73">
        <f t="shared" ref="Z34" si="54">Z32-Z33</f>
        <v>29.5</v>
      </c>
      <c r="AA34" s="73">
        <f t="shared" ref="AA34" si="55">AA32-AA33</f>
        <v>89.5</v>
      </c>
      <c r="AB34" s="73">
        <f t="shared" ref="AB34" si="56">AB32-AB33</f>
        <v>234</v>
      </c>
      <c r="AC34" s="73">
        <f t="shared" ref="AC34" si="57">AC32-AC33</f>
        <v>56</v>
      </c>
      <c r="AD34" s="73">
        <f t="shared" ref="AD34" si="58">AD32-AD33</f>
        <v>61.5</v>
      </c>
      <c r="AE34" s="73">
        <f t="shared" ref="AE34" si="59">AE32-AE33</f>
        <v>13</v>
      </c>
      <c r="AF34" s="73">
        <f t="shared" ref="AF34" si="60">AF32-AF33</f>
        <v>104.5</v>
      </c>
      <c r="AG34" s="73" t="e">
        <f t="shared" si="47"/>
        <v>#VALUE!</v>
      </c>
      <c r="AH34" s="73">
        <f t="shared" si="47"/>
        <v>237</v>
      </c>
      <c r="AI34" s="73">
        <f t="shared" si="47"/>
        <v>-866.5</v>
      </c>
      <c r="AJ34" s="73">
        <f t="shared" si="47"/>
        <v>44.5</v>
      </c>
      <c r="AK34" s="73">
        <f t="shared" si="47"/>
        <v>-21.5</v>
      </c>
      <c r="AL34" s="73">
        <f t="shared" si="47"/>
        <v>14.5</v>
      </c>
      <c r="AM34" s="73">
        <f t="shared" si="47"/>
        <v>271.5</v>
      </c>
      <c r="AN34" s="73">
        <f t="shared" si="47"/>
        <v>-316</v>
      </c>
      <c r="AO34" s="73">
        <f t="shared" si="47"/>
        <v>36</v>
      </c>
      <c r="AP34" s="73">
        <f t="shared" si="47"/>
        <v>-7</v>
      </c>
      <c r="AQ34" s="73">
        <f t="shared" si="47"/>
        <v>8.5</v>
      </c>
      <c r="AR34" s="73">
        <f t="shared" si="47"/>
        <v>228.5</v>
      </c>
      <c r="AS34" s="73">
        <f t="shared" si="47"/>
        <v>-550.5</v>
      </c>
      <c r="AT34" s="73">
        <f t="shared" si="47"/>
        <v>8.5</v>
      </c>
      <c r="AU34" s="73">
        <f t="shared" si="47"/>
        <v>-13.5</v>
      </c>
      <c r="AV34" s="73">
        <f t="shared" si="47"/>
        <v>5.5</v>
      </c>
      <c r="AW34" s="73" t="e">
        <f t="shared" si="47"/>
        <v>#VALUE!</v>
      </c>
      <c r="AX34" s="73">
        <f t="shared" si="47"/>
        <v>33</v>
      </c>
      <c r="AY34" s="73">
        <f t="shared" si="47"/>
        <v>-213</v>
      </c>
      <c r="AZ34" s="73">
        <f t="shared" si="47"/>
        <v>-45</v>
      </c>
      <c r="BA34" s="73">
        <f t="shared" si="47"/>
        <v>2</v>
      </c>
      <c r="BB34" s="73">
        <f t="shared" si="47"/>
        <v>-7.5</v>
      </c>
      <c r="BC34" s="73">
        <f t="shared" si="47"/>
        <v>18</v>
      </c>
      <c r="BD34" s="73">
        <f t="shared" si="47"/>
        <v>-120.5</v>
      </c>
      <c r="BE34" s="73">
        <f t="shared" si="47"/>
        <v>-20</v>
      </c>
      <c r="BF34" s="73">
        <f t="shared" si="47"/>
        <v>1.5</v>
      </c>
      <c r="BG34" s="73">
        <f t="shared" si="47"/>
        <v>-1.5</v>
      </c>
      <c r="BH34" s="73">
        <f t="shared" si="47"/>
        <v>15.5</v>
      </c>
      <c r="BI34" s="73">
        <f t="shared" si="47"/>
        <v>-92.5</v>
      </c>
      <c r="BJ34" s="73">
        <f t="shared" si="47"/>
        <v>-24.5</v>
      </c>
      <c r="BK34" s="73">
        <f t="shared" si="47"/>
        <v>0.5</v>
      </c>
      <c r="BL34" s="73">
        <f t="shared" si="47"/>
        <v>-6</v>
      </c>
      <c r="BM34" s="73" t="e">
        <f t="shared" si="47"/>
        <v>#VALUE!</v>
      </c>
      <c r="BN34" s="73">
        <f t="shared" si="47"/>
        <v>829</v>
      </c>
      <c r="BO34" s="73">
        <f t="shared" ref="BO34:CB34" si="61">BO32-BO33</f>
        <v>887.5</v>
      </c>
      <c r="BP34" s="73">
        <f t="shared" si="61"/>
        <v>910.5</v>
      </c>
      <c r="BQ34" s="73">
        <f t="shared" si="61"/>
        <v>633.5</v>
      </c>
      <c r="BR34" s="73">
        <f t="shared" si="61"/>
        <v>129</v>
      </c>
      <c r="BS34" s="73">
        <f t="shared" si="61"/>
        <v>642</v>
      </c>
      <c r="BT34" s="73">
        <f t="shared" si="61"/>
        <v>607.5</v>
      </c>
      <c r="BU34" s="73">
        <f t="shared" si="61"/>
        <v>436.5</v>
      </c>
      <c r="BV34" s="73">
        <f t="shared" si="61"/>
        <v>332</v>
      </c>
      <c r="BW34" s="73">
        <f t="shared" si="61"/>
        <v>107</v>
      </c>
      <c r="BX34" s="73">
        <f t="shared" si="61"/>
        <v>184</v>
      </c>
      <c r="BY34" s="73">
        <f t="shared" si="61"/>
        <v>281</v>
      </c>
      <c r="BZ34" s="73">
        <f t="shared" si="61"/>
        <v>473</v>
      </c>
      <c r="CA34" s="73">
        <f t="shared" si="61"/>
        <v>301.5</v>
      </c>
      <c r="CB34" s="73">
        <f t="shared" si="61"/>
        <v>22</v>
      </c>
    </row>
    <row r="35" spans="1:80" ht="10.5" customHeight="1" x14ac:dyDescent="0.15">
      <c r="B35" s="73">
        <f>B34/B13*5000</f>
        <v>2137.9677517493155</v>
      </c>
      <c r="C35" s="73">
        <f t="shared" ref="C35:BN35" si="62">C34/C13*5000</f>
        <v>-1230.0649734199644</v>
      </c>
      <c r="D35" s="73">
        <f t="shared" si="62"/>
        <v>4024.1128298453136</v>
      </c>
      <c r="E35" s="73">
        <f t="shared" si="62"/>
        <v>12988.047808764939</v>
      </c>
      <c r="F35" s="73">
        <f t="shared" si="62"/>
        <v>5911.8852459016389</v>
      </c>
      <c r="G35" s="73">
        <f t="shared" si="62"/>
        <v>3241.8191902384915</v>
      </c>
      <c r="H35" s="73">
        <f t="shared" si="62"/>
        <v>609.22330097087377</v>
      </c>
      <c r="I35" s="73">
        <f t="shared" si="62"/>
        <v>4332.7556325823225</v>
      </c>
      <c r="J35" s="73">
        <f t="shared" si="62"/>
        <v>12714.285714285714</v>
      </c>
      <c r="K35" s="73">
        <f t="shared" si="62"/>
        <v>17409.090909090908</v>
      </c>
      <c r="L35" s="73">
        <f t="shared" si="62"/>
        <v>788.40970350404314</v>
      </c>
      <c r="M35" s="73">
        <f t="shared" si="62"/>
        <v>-4093.6555891238668</v>
      </c>
      <c r="N35" s="73">
        <f t="shared" si="62"/>
        <v>3692.5287356321842</v>
      </c>
      <c r="O35" s="73">
        <f t="shared" si="62"/>
        <v>13522.727272727272</v>
      </c>
      <c r="P35" s="73">
        <f t="shared" si="62"/>
        <v>2566.1375661375664</v>
      </c>
      <c r="Q35" s="73" t="e">
        <f t="shared" si="62"/>
        <v>#VALUE!</v>
      </c>
      <c r="R35" s="73">
        <f>R34/R12*5000</f>
        <v>4646.3714637146368</v>
      </c>
      <c r="S35" s="73">
        <f t="shared" ref="S35:AF35" si="63">S34/S12*5000</f>
        <v>2549.1266375545852</v>
      </c>
      <c r="T35" s="73">
        <f t="shared" si="63"/>
        <v>4591.3461538461534</v>
      </c>
      <c r="U35" s="73">
        <f t="shared" si="63"/>
        <v>52500</v>
      </c>
      <c r="V35" s="73">
        <f t="shared" si="63"/>
        <v>23597.560975609758</v>
      </c>
      <c r="W35" s="73">
        <f t="shared" si="62"/>
        <v>1149.3644067796611</v>
      </c>
      <c r="X35" s="73">
        <f t="shared" si="63"/>
        <v>3975.2252252252251</v>
      </c>
      <c r="Y35" s="73">
        <f t="shared" si="63"/>
        <v>6326.8156424581002</v>
      </c>
      <c r="Z35" s="73" t="e">
        <f t="shared" si="63"/>
        <v>#DIV/0!</v>
      </c>
      <c r="AA35" s="73">
        <f t="shared" si="63"/>
        <v>37291.666666666664</v>
      </c>
      <c r="AB35" s="73">
        <f t="shared" si="63"/>
        <v>2917.7057356608475</v>
      </c>
      <c r="AC35" s="73">
        <f t="shared" si="63"/>
        <v>1186.4406779661017</v>
      </c>
      <c r="AD35" s="73">
        <f t="shared" si="63"/>
        <v>2312.0300751879699</v>
      </c>
      <c r="AE35" s="73">
        <f t="shared" si="63"/>
        <v>16250</v>
      </c>
      <c r="AF35" s="73">
        <f t="shared" si="63"/>
        <v>18017.241379310344</v>
      </c>
      <c r="AG35" s="73" t="e">
        <f t="shared" si="62"/>
        <v>#VALUE!</v>
      </c>
      <c r="AH35" s="73">
        <f>AH34/AH12*5000</f>
        <v>1113.7218045112782</v>
      </c>
      <c r="AI35" s="73">
        <f t="shared" si="62"/>
        <v>-10913.098236775817</v>
      </c>
      <c r="AJ35" s="73">
        <f t="shared" si="62"/>
        <v>852.49042145593864</v>
      </c>
      <c r="AK35" s="73">
        <f t="shared" si="62"/>
        <v>-4479.166666666667</v>
      </c>
      <c r="AL35" s="73">
        <f t="shared" si="62"/>
        <v>5178.5714285714294</v>
      </c>
      <c r="AM35" s="73">
        <f>AM34/AM12*5000</f>
        <v>2472.6775956284155</v>
      </c>
      <c r="AN35" s="73">
        <f t="shared" si="62"/>
        <v>-5642.8571428571431</v>
      </c>
      <c r="AO35" s="73">
        <f t="shared" si="62"/>
        <v>1224.4897959183672</v>
      </c>
      <c r="AP35" s="73">
        <f t="shared" si="62"/>
        <v>-2058.8235294117644</v>
      </c>
      <c r="AQ35" s="73">
        <f t="shared" si="62"/>
        <v>14166.666666666668</v>
      </c>
      <c r="AR35" s="73">
        <f>AR34/AR11*2500</f>
        <v>2172.0532319391637</v>
      </c>
      <c r="AS35" s="73">
        <f t="shared" si="62"/>
        <v>-23525.641025641027</v>
      </c>
      <c r="AT35" s="73">
        <f t="shared" si="62"/>
        <v>372.80701754385962</v>
      </c>
      <c r="AU35" s="73">
        <f t="shared" si="62"/>
        <v>-9642.8571428571431</v>
      </c>
      <c r="AV35" s="73">
        <f t="shared" si="62"/>
        <v>2500</v>
      </c>
      <c r="AW35" s="73" t="e">
        <f t="shared" si="62"/>
        <v>#VALUE!</v>
      </c>
      <c r="AX35" s="73">
        <f>AX34/AX11*2500</f>
        <v>937.5</v>
      </c>
      <c r="AY35" s="73">
        <f t="shared" si="62"/>
        <v>-23152.173913043476</v>
      </c>
      <c r="AZ35" s="73" t="e">
        <f t="shared" si="62"/>
        <v>#DIV/0!</v>
      </c>
      <c r="BA35" s="73">
        <f t="shared" si="62"/>
        <v>1111.1111111111111</v>
      </c>
      <c r="BB35" s="73">
        <f t="shared" si="62"/>
        <v>-6250</v>
      </c>
      <c r="BC35" s="73">
        <f>BC34/BC11*2500</f>
        <v>1071.4285714285713</v>
      </c>
      <c r="BD35" s="73">
        <f t="shared" si="62"/>
        <v>-16283.783783783783</v>
      </c>
      <c r="BE35" s="73" t="e">
        <f t="shared" si="62"/>
        <v>#DIV/0!</v>
      </c>
      <c r="BF35" s="73">
        <f t="shared" si="62"/>
        <v>2500</v>
      </c>
      <c r="BG35" s="73">
        <f t="shared" si="62"/>
        <v>-1250</v>
      </c>
      <c r="BH35" s="73">
        <f>BH34/BH11*2500</f>
        <v>842.39130434782612</v>
      </c>
      <c r="BI35" s="73">
        <f t="shared" si="62"/>
        <v>-51388.888888888891</v>
      </c>
      <c r="BJ35" s="73" t="e">
        <f t="shared" si="62"/>
        <v>#DIV/0!</v>
      </c>
      <c r="BK35" s="73">
        <f t="shared" si="62"/>
        <v>416.66666666666663</v>
      </c>
      <c r="BL35" s="73" t="e">
        <f t="shared" si="62"/>
        <v>#DIV/0!</v>
      </c>
      <c r="BM35" s="73" t="e">
        <f t="shared" si="62"/>
        <v>#VALUE!</v>
      </c>
      <c r="BN35" s="73">
        <f>BN34/BN14*5000</f>
        <v>1048.8360323886639</v>
      </c>
      <c r="BO35" s="73">
        <f t="shared" ref="BO35:CB35" si="64">BO34/BO13*5000</f>
        <v>5196.1358313817327</v>
      </c>
      <c r="BP35" s="73">
        <f t="shared" si="64"/>
        <v>7876.2975778546715</v>
      </c>
      <c r="BQ35" s="73">
        <f t="shared" si="64"/>
        <v>15011.848341232228</v>
      </c>
      <c r="BR35" s="73">
        <f t="shared" si="64"/>
        <v>7588.2352941176468</v>
      </c>
      <c r="BS35" s="73">
        <f>BS34/BS14*5000</f>
        <v>1798.3193277310925</v>
      </c>
      <c r="BT35" s="73">
        <f t="shared" si="64"/>
        <v>6765.0334075723831</v>
      </c>
      <c r="BU35" s="73">
        <f t="shared" si="64"/>
        <v>8143.6567164179105</v>
      </c>
      <c r="BV35" s="73">
        <f t="shared" si="64"/>
        <v>13833.333333333334</v>
      </c>
      <c r="BW35" s="73" t="e">
        <f t="shared" si="64"/>
        <v>#DIV/0!</v>
      </c>
      <c r="BX35" s="73">
        <f>BX34/BX14*5000</f>
        <v>424.55006922012001</v>
      </c>
      <c r="BY35" s="73">
        <f t="shared" si="64"/>
        <v>3477.7227722772277</v>
      </c>
      <c r="BZ35" s="73">
        <f t="shared" si="64"/>
        <v>7629.0322580645161</v>
      </c>
      <c r="CA35" s="73">
        <f t="shared" si="64"/>
        <v>16750</v>
      </c>
      <c r="CB35" s="73">
        <f t="shared" si="64"/>
        <v>1294.1176470588236</v>
      </c>
    </row>
    <row r="36" spans="1:80" ht="10.5" customHeight="1" x14ac:dyDescent="0.15">
      <c r="B36" s="73">
        <f>15000+B35</f>
        <v>17137.967751749315</v>
      </c>
      <c r="C36" s="73">
        <f t="shared" ref="C36:BN36" si="65">15000+C35</f>
        <v>13769.935026580035</v>
      </c>
      <c r="D36" s="73">
        <f t="shared" si="65"/>
        <v>19024.112829845315</v>
      </c>
      <c r="E36" s="73">
        <f t="shared" si="65"/>
        <v>27988.047808764939</v>
      </c>
      <c r="F36" s="73">
        <f t="shared" si="65"/>
        <v>20911.885245901638</v>
      </c>
      <c r="G36" s="73">
        <f t="shared" si="65"/>
        <v>18241.819190238493</v>
      </c>
      <c r="H36" s="73">
        <f t="shared" si="65"/>
        <v>15609.223300970874</v>
      </c>
      <c r="I36" s="73">
        <f t="shared" si="65"/>
        <v>19332.755632582324</v>
      </c>
      <c r="J36" s="73">
        <f t="shared" si="65"/>
        <v>27714.285714285714</v>
      </c>
      <c r="K36" s="73">
        <f t="shared" si="65"/>
        <v>32409.090909090908</v>
      </c>
      <c r="L36" s="73">
        <f t="shared" si="65"/>
        <v>15788.409703504043</v>
      </c>
      <c r="M36" s="73">
        <f t="shared" si="65"/>
        <v>10906.344410876132</v>
      </c>
      <c r="N36" s="73">
        <f t="shared" si="65"/>
        <v>18692.528735632186</v>
      </c>
      <c r="O36" s="73">
        <f t="shared" si="65"/>
        <v>28522.727272727272</v>
      </c>
      <c r="P36" s="73">
        <f t="shared" si="65"/>
        <v>17566.137566137568</v>
      </c>
      <c r="Q36" s="73" t="e">
        <f t="shared" si="65"/>
        <v>#VALUE!</v>
      </c>
      <c r="R36" s="73">
        <f>10000+R35</f>
        <v>14646.371463714637</v>
      </c>
      <c r="S36" s="73">
        <f t="shared" ref="S36:AF36" si="66">10000+S35</f>
        <v>12549.126637554586</v>
      </c>
      <c r="T36" s="73">
        <f t="shared" si="66"/>
        <v>14591.346153846152</v>
      </c>
      <c r="U36" s="73">
        <f t="shared" si="66"/>
        <v>62500</v>
      </c>
      <c r="V36" s="73">
        <f t="shared" si="66"/>
        <v>33597.560975609755</v>
      </c>
      <c r="W36" s="73">
        <f t="shared" si="65"/>
        <v>16149.364406779661</v>
      </c>
      <c r="X36" s="73">
        <f t="shared" si="66"/>
        <v>13975.225225225226</v>
      </c>
      <c r="Y36" s="73">
        <f t="shared" si="66"/>
        <v>16326.815642458099</v>
      </c>
      <c r="Z36" s="73" t="e">
        <f t="shared" si="66"/>
        <v>#DIV/0!</v>
      </c>
      <c r="AA36" s="73">
        <f t="shared" si="66"/>
        <v>47291.666666666664</v>
      </c>
      <c r="AB36" s="73">
        <f t="shared" si="66"/>
        <v>12917.705735660847</v>
      </c>
      <c r="AC36" s="73">
        <f t="shared" si="66"/>
        <v>11186.440677966102</v>
      </c>
      <c r="AD36" s="73">
        <f t="shared" si="66"/>
        <v>12312.030075187969</v>
      </c>
      <c r="AE36" s="73">
        <f t="shared" si="66"/>
        <v>26250</v>
      </c>
      <c r="AF36" s="73">
        <f t="shared" si="66"/>
        <v>28017.241379310344</v>
      </c>
      <c r="AG36" s="73" t="e">
        <f t="shared" si="65"/>
        <v>#VALUE!</v>
      </c>
      <c r="AH36" s="73">
        <f>10000+AH35</f>
        <v>11113.721804511279</v>
      </c>
      <c r="AI36" s="73">
        <f t="shared" si="65"/>
        <v>4086.901763224183</v>
      </c>
      <c r="AJ36" s="73">
        <f t="shared" si="65"/>
        <v>15852.490421455939</v>
      </c>
      <c r="AK36" s="73">
        <f t="shared" si="65"/>
        <v>10520.833333333332</v>
      </c>
      <c r="AL36" s="73">
        <f t="shared" si="65"/>
        <v>20178.571428571428</v>
      </c>
      <c r="AM36" s="73">
        <f>10000+AM35</f>
        <v>12472.677595628415</v>
      </c>
      <c r="AN36" s="73">
        <f t="shared" si="65"/>
        <v>9357.1428571428569</v>
      </c>
      <c r="AO36" s="73">
        <f t="shared" si="65"/>
        <v>16224.489795918367</v>
      </c>
      <c r="AP36" s="73">
        <f t="shared" si="65"/>
        <v>12941.176470588236</v>
      </c>
      <c r="AQ36" s="73">
        <f t="shared" si="65"/>
        <v>29166.666666666668</v>
      </c>
      <c r="AR36" s="73">
        <f>7500+AR35</f>
        <v>9672.0532319391641</v>
      </c>
      <c r="AS36" s="73">
        <f t="shared" si="65"/>
        <v>-8525.6410256410272</v>
      </c>
      <c r="AT36" s="73">
        <f t="shared" si="65"/>
        <v>15372.807017543859</v>
      </c>
      <c r="AU36" s="73">
        <f t="shared" si="65"/>
        <v>5357.1428571428569</v>
      </c>
      <c r="AV36" s="73">
        <f t="shared" si="65"/>
        <v>17500</v>
      </c>
      <c r="AW36" s="73" t="e">
        <f t="shared" si="65"/>
        <v>#VALUE!</v>
      </c>
      <c r="AX36" s="73">
        <f>7500+AX35</f>
        <v>8437.5</v>
      </c>
      <c r="AY36" s="73">
        <f t="shared" si="65"/>
        <v>-8152.1739130434762</v>
      </c>
      <c r="AZ36" s="73" t="e">
        <f t="shared" si="65"/>
        <v>#DIV/0!</v>
      </c>
      <c r="BA36" s="73">
        <f t="shared" si="65"/>
        <v>16111.111111111111</v>
      </c>
      <c r="BB36" s="73">
        <f t="shared" si="65"/>
        <v>8750</v>
      </c>
      <c r="BC36" s="73">
        <f>7500+BC35</f>
        <v>8571.4285714285706</v>
      </c>
      <c r="BD36" s="73">
        <f t="shared" si="65"/>
        <v>-1283.7837837837833</v>
      </c>
      <c r="BE36" s="73" t="e">
        <f t="shared" si="65"/>
        <v>#DIV/0!</v>
      </c>
      <c r="BF36" s="73">
        <f t="shared" si="65"/>
        <v>17500</v>
      </c>
      <c r="BG36" s="73">
        <f t="shared" si="65"/>
        <v>13750</v>
      </c>
      <c r="BH36" s="73">
        <f>7500+BH35</f>
        <v>8342.391304347826</v>
      </c>
      <c r="BI36" s="73">
        <f t="shared" si="65"/>
        <v>-36388.888888888891</v>
      </c>
      <c r="BJ36" s="73" t="e">
        <f t="shared" si="65"/>
        <v>#DIV/0!</v>
      </c>
      <c r="BK36" s="73">
        <f t="shared" si="65"/>
        <v>15416.666666666666</v>
      </c>
      <c r="BL36" s="73" t="e">
        <f t="shared" si="65"/>
        <v>#DIV/0!</v>
      </c>
      <c r="BM36" s="73" t="e">
        <f t="shared" si="65"/>
        <v>#VALUE!</v>
      </c>
      <c r="BN36" s="73">
        <f>20000+BN35</f>
        <v>21048.836032388663</v>
      </c>
      <c r="BO36" s="73">
        <f t="shared" ref="BO36:CB36" si="67">15000+BO35</f>
        <v>20196.135831381733</v>
      </c>
      <c r="BP36" s="73">
        <f t="shared" si="67"/>
        <v>22876.297577854672</v>
      </c>
      <c r="BQ36" s="73">
        <f t="shared" si="67"/>
        <v>30011.848341232228</v>
      </c>
      <c r="BR36" s="73">
        <f t="shared" si="67"/>
        <v>22588.235294117647</v>
      </c>
      <c r="BS36" s="73">
        <f>20000+BS35</f>
        <v>21798.319327731093</v>
      </c>
      <c r="BT36" s="73">
        <f t="shared" si="67"/>
        <v>21765.033407572384</v>
      </c>
      <c r="BU36" s="73">
        <f t="shared" si="67"/>
        <v>23143.656716417911</v>
      </c>
      <c r="BV36" s="73">
        <f t="shared" si="67"/>
        <v>28833.333333333336</v>
      </c>
      <c r="BW36" s="73" t="e">
        <f t="shared" si="67"/>
        <v>#DIV/0!</v>
      </c>
      <c r="BX36" s="73">
        <f>20000+BX35</f>
        <v>20424.55006922012</v>
      </c>
      <c r="BY36" s="73">
        <f t="shared" si="67"/>
        <v>18477.72277227723</v>
      </c>
      <c r="BZ36" s="73">
        <f t="shared" si="67"/>
        <v>22629.032258064515</v>
      </c>
      <c r="CA36" s="73">
        <f t="shared" si="67"/>
        <v>31750</v>
      </c>
      <c r="CB36" s="73">
        <f t="shared" si="67"/>
        <v>16294.117647058823</v>
      </c>
    </row>
    <row r="37" spans="1:80" ht="10.5" customHeight="1" x14ac:dyDescent="0.15">
      <c r="B37" s="73"/>
      <c r="C37" s="73"/>
      <c r="D37" s="73"/>
      <c r="E37" s="73"/>
      <c r="F37" s="73"/>
      <c r="G37" s="74"/>
      <c r="H37" s="75"/>
      <c r="I37" s="75"/>
      <c r="J37" s="75"/>
      <c r="K37" s="76"/>
      <c r="L37" s="73"/>
      <c r="M37" s="73"/>
      <c r="N37" s="73"/>
      <c r="O37" s="73"/>
      <c r="P37" s="73"/>
      <c r="R37" s="73"/>
      <c r="S37" s="73"/>
      <c r="T37" s="73"/>
      <c r="U37" s="73"/>
      <c r="V37" s="73"/>
      <c r="W37" s="74"/>
      <c r="X37" s="75"/>
      <c r="Y37" s="75"/>
      <c r="Z37" s="75"/>
      <c r="AA37" s="76"/>
      <c r="AB37" s="73"/>
      <c r="AC37" s="73"/>
      <c r="AD37" s="73"/>
      <c r="AE37" s="73"/>
      <c r="AF37" s="73"/>
      <c r="BM37" s="80"/>
      <c r="BN37" s="80"/>
      <c r="BO37" s="80"/>
      <c r="BP37" s="80"/>
      <c r="BQ37" s="80"/>
      <c r="BR37" s="80"/>
      <c r="BS37" s="260"/>
      <c r="BT37" s="261"/>
      <c r="BU37" s="261"/>
      <c r="BV37" s="261"/>
      <c r="BW37" s="262"/>
      <c r="BX37" s="80"/>
      <c r="BY37" s="80"/>
      <c r="BZ37" s="80"/>
      <c r="CA37" s="80"/>
      <c r="CB37" s="80"/>
    </row>
    <row r="38" spans="1:80" ht="10.5" customHeight="1" x14ac:dyDescent="0.15">
      <c r="B38" s="73">
        <v>11454.9</v>
      </c>
      <c r="C38" s="73">
        <v>9250</v>
      </c>
      <c r="D38" s="73">
        <v>12175.9</v>
      </c>
      <c r="E38" s="73">
        <v>22647.1</v>
      </c>
      <c r="F38" s="73">
        <v>18020.8</v>
      </c>
      <c r="G38" s="74"/>
      <c r="H38" s="75"/>
      <c r="I38" s="75"/>
      <c r="J38" s="75"/>
      <c r="K38" s="76"/>
      <c r="L38" s="73"/>
      <c r="M38" s="73"/>
      <c r="N38" s="73"/>
      <c r="O38" s="73"/>
      <c r="P38" s="73"/>
      <c r="R38" s="73"/>
      <c r="S38" s="73"/>
      <c r="T38" s="73"/>
      <c r="U38" s="73"/>
      <c r="V38" s="73"/>
      <c r="W38" s="74"/>
      <c r="X38" s="75"/>
      <c r="Y38" s="75"/>
      <c r="Z38" s="75"/>
      <c r="AA38" s="76"/>
      <c r="AB38" s="73"/>
      <c r="AC38" s="73"/>
      <c r="AD38" s="73"/>
      <c r="AE38" s="73"/>
      <c r="AF38" s="73"/>
      <c r="BM38" s="80"/>
      <c r="BN38" s="80"/>
      <c r="BO38" s="80"/>
      <c r="BP38" s="80"/>
      <c r="BQ38" s="80"/>
      <c r="BR38" s="80"/>
      <c r="BS38" s="260"/>
      <c r="BT38" s="261"/>
      <c r="BU38" s="261"/>
      <c r="BV38" s="261"/>
      <c r="BW38" s="262"/>
      <c r="BX38" s="80"/>
      <c r="BY38" s="80"/>
      <c r="BZ38" s="80"/>
      <c r="CA38" s="80"/>
      <c r="CB38" s="80"/>
    </row>
    <row r="39" spans="1:80" ht="10.5" customHeight="1" x14ac:dyDescent="0.15">
      <c r="B39" s="74">
        <v>14140.1</v>
      </c>
      <c r="C39" s="75">
        <v>11542.6</v>
      </c>
      <c r="D39" s="75">
        <v>15178.6</v>
      </c>
      <c r="E39" s="75">
        <v>33888.9</v>
      </c>
      <c r="F39" s="76">
        <v>20714.3</v>
      </c>
      <c r="G39" s="74"/>
      <c r="H39" s="75"/>
      <c r="I39" s="75"/>
      <c r="J39" s="75"/>
      <c r="K39" s="76"/>
      <c r="L39" s="73"/>
      <c r="M39" s="73"/>
      <c r="N39" s="73"/>
      <c r="O39" s="73"/>
      <c r="P39" s="73"/>
      <c r="R39" s="73"/>
      <c r="S39" s="73"/>
      <c r="T39" s="73"/>
      <c r="U39" s="73"/>
      <c r="V39" s="73"/>
      <c r="W39" s="74"/>
      <c r="X39" s="75"/>
      <c r="Y39" s="75"/>
      <c r="Z39" s="75"/>
      <c r="AA39" s="76"/>
      <c r="AB39" s="73"/>
      <c r="AC39" s="73"/>
      <c r="AD39" s="73"/>
      <c r="AE39" s="73"/>
      <c r="AF39" s="73"/>
      <c r="BM39" s="80"/>
      <c r="BN39" s="80"/>
      <c r="BO39" s="80"/>
      <c r="BP39" s="80"/>
      <c r="BQ39" s="80"/>
      <c r="BR39" s="80"/>
      <c r="BS39" s="260"/>
      <c r="BT39" s="261"/>
      <c r="BU39" s="261"/>
      <c r="BV39" s="261"/>
      <c r="BW39" s="262"/>
      <c r="BX39" s="80"/>
      <c r="BY39" s="80"/>
      <c r="BZ39" s="80"/>
      <c r="CA39" s="80"/>
      <c r="CB39" s="80"/>
    </row>
    <row r="40" spans="1:80" ht="10.5" customHeight="1" x14ac:dyDescent="0.15">
      <c r="B40" s="73">
        <v>7807</v>
      </c>
      <c r="C40" s="73">
        <v>7041.7</v>
      </c>
      <c r="D40" s="73">
        <v>4107.1000000000004</v>
      </c>
      <c r="E40" s="73">
        <v>7500</v>
      </c>
      <c r="F40" s="73">
        <v>16718.8</v>
      </c>
      <c r="G40" s="74"/>
      <c r="H40" s="75"/>
      <c r="I40" s="75"/>
      <c r="J40" s="75"/>
      <c r="K40" s="76"/>
      <c r="L40" s="73"/>
      <c r="M40" s="73"/>
      <c r="N40" s="73"/>
      <c r="O40" s="73"/>
      <c r="P40" s="73"/>
      <c r="R40" s="73"/>
      <c r="S40" s="73"/>
      <c r="T40" s="73"/>
      <c r="U40" s="73"/>
      <c r="V40" s="73"/>
      <c r="W40" s="74"/>
      <c r="X40" s="75"/>
      <c r="Y40" s="75"/>
      <c r="Z40" s="75"/>
      <c r="AA40" s="76"/>
      <c r="AB40" s="73"/>
      <c r="AC40" s="73"/>
      <c r="AD40" s="73"/>
      <c r="AE40" s="73"/>
      <c r="AF40" s="73"/>
      <c r="BM40" s="80"/>
      <c r="BN40" s="80"/>
      <c r="BO40" s="80"/>
      <c r="BP40" s="80"/>
      <c r="BQ40" s="80"/>
      <c r="BR40" s="80"/>
      <c r="BS40" s="260"/>
      <c r="BT40" s="261"/>
      <c r="BU40" s="261"/>
      <c r="BV40" s="261"/>
      <c r="BW40" s="262"/>
      <c r="BX40" s="80"/>
      <c r="BY40" s="80"/>
      <c r="BZ40" s="80"/>
      <c r="CA40" s="80"/>
      <c r="CB40" s="80"/>
    </row>
    <row r="41" spans="1:80" ht="10.5" customHeight="1" x14ac:dyDescent="0.15">
      <c r="B41" s="73"/>
      <c r="C41" s="73"/>
      <c r="D41" s="73"/>
      <c r="E41" s="73"/>
      <c r="F41" s="73"/>
      <c r="G41" s="74"/>
      <c r="H41" s="75"/>
      <c r="I41" s="75"/>
      <c r="J41" s="75"/>
      <c r="K41" s="76"/>
      <c r="L41" s="73"/>
      <c r="M41" s="73"/>
      <c r="N41" s="73"/>
      <c r="O41" s="73"/>
      <c r="P41" s="73"/>
      <c r="R41" s="73"/>
      <c r="S41" s="73"/>
      <c r="T41" s="73"/>
      <c r="U41" s="73"/>
      <c r="V41" s="73"/>
      <c r="W41" s="74"/>
      <c r="X41" s="75"/>
      <c r="Y41" s="75"/>
      <c r="Z41" s="75"/>
      <c r="AA41" s="76"/>
      <c r="AB41" s="73"/>
      <c r="AC41" s="73"/>
      <c r="AD41" s="73"/>
      <c r="AE41" s="73"/>
      <c r="AF41" s="73"/>
      <c r="BM41" s="80"/>
      <c r="BN41" s="80"/>
      <c r="BO41" s="80"/>
      <c r="BP41" s="80"/>
      <c r="BQ41" s="80"/>
      <c r="BR41" s="80"/>
      <c r="BS41" s="260"/>
      <c r="BT41" s="261"/>
      <c r="BU41" s="261"/>
      <c r="BV41" s="261"/>
      <c r="BW41" s="262"/>
      <c r="BX41" s="80"/>
      <c r="BY41" s="80"/>
      <c r="BZ41" s="80"/>
      <c r="CA41" s="80"/>
      <c r="CB41" s="80"/>
    </row>
    <row r="42" spans="1:80" ht="10.5" customHeight="1" x14ac:dyDescent="0.15">
      <c r="B42" s="73"/>
      <c r="C42" s="73"/>
      <c r="D42" s="73"/>
      <c r="E42" s="73"/>
      <c r="F42" s="73"/>
      <c r="G42" s="74"/>
      <c r="H42" s="75"/>
      <c r="I42" s="75"/>
      <c r="J42" s="75"/>
      <c r="K42" s="76"/>
      <c r="L42" s="73"/>
      <c r="M42" s="73"/>
      <c r="N42" s="73"/>
      <c r="O42" s="73"/>
      <c r="P42" s="73"/>
      <c r="R42" s="73"/>
      <c r="S42" s="73"/>
      <c r="T42" s="73"/>
      <c r="U42" s="73"/>
      <c r="V42" s="73"/>
      <c r="W42" s="74"/>
      <c r="X42" s="75"/>
      <c r="Y42" s="75"/>
      <c r="Z42" s="75"/>
      <c r="AA42" s="76"/>
      <c r="AB42" s="73"/>
      <c r="AC42" s="73"/>
      <c r="AD42" s="73"/>
      <c r="AE42" s="73"/>
      <c r="AF42" s="73"/>
      <c r="BM42" s="80"/>
      <c r="BN42" s="80"/>
      <c r="BO42" s="80"/>
      <c r="BP42" s="80"/>
      <c r="BQ42" s="80"/>
      <c r="BR42" s="80"/>
      <c r="BS42" s="260"/>
      <c r="BT42" s="261"/>
      <c r="BU42" s="261"/>
      <c r="BV42" s="261"/>
      <c r="BW42" s="262"/>
      <c r="BX42" s="80"/>
      <c r="BY42" s="80"/>
      <c r="BZ42" s="80"/>
      <c r="CA42" s="80"/>
      <c r="CB42" s="80"/>
    </row>
    <row r="43" spans="1:80" ht="10.5" customHeight="1" x14ac:dyDescent="0.15">
      <c r="B43" s="73"/>
      <c r="C43" s="73"/>
      <c r="D43" s="73"/>
      <c r="E43" s="73"/>
      <c r="F43" s="73"/>
      <c r="G43" s="74"/>
      <c r="H43" s="75"/>
      <c r="I43" s="75"/>
      <c r="J43" s="75"/>
      <c r="K43" s="76"/>
      <c r="L43" s="73"/>
      <c r="M43" s="73"/>
      <c r="N43" s="73"/>
      <c r="O43" s="73"/>
      <c r="P43" s="73"/>
      <c r="R43" s="73"/>
      <c r="S43" s="73"/>
      <c r="T43" s="73"/>
      <c r="U43" s="73"/>
      <c r="V43" s="73"/>
      <c r="W43" s="74"/>
      <c r="X43" s="75"/>
      <c r="Y43" s="75"/>
      <c r="Z43" s="75"/>
      <c r="AA43" s="76"/>
      <c r="AB43" s="73"/>
      <c r="AC43" s="73"/>
      <c r="AD43" s="73"/>
      <c r="AE43" s="73"/>
      <c r="AF43" s="73"/>
      <c r="BM43" s="80"/>
      <c r="BN43" s="80"/>
      <c r="BO43" s="80"/>
      <c r="BP43" s="80"/>
      <c r="BQ43" s="80"/>
      <c r="BR43" s="80"/>
      <c r="BS43" s="260"/>
      <c r="BT43" s="261"/>
      <c r="BU43" s="261"/>
      <c r="BV43" s="261"/>
      <c r="BW43" s="262"/>
      <c r="BX43" s="80"/>
      <c r="BY43" s="80"/>
      <c r="BZ43" s="80"/>
      <c r="CA43" s="80"/>
      <c r="CB43" s="80"/>
    </row>
    <row r="44" spans="1:80" ht="10.5" customHeight="1" x14ac:dyDescent="0.15">
      <c r="A44" s="156" t="s">
        <v>257</v>
      </c>
      <c r="B44" s="73"/>
      <c r="C44" s="73"/>
      <c r="D44" s="73"/>
      <c r="E44" s="73"/>
      <c r="F44" s="73"/>
      <c r="G44" s="74"/>
      <c r="H44" s="75"/>
      <c r="I44" s="75"/>
      <c r="J44" s="75"/>
      <c r="K44" s="76"/>
      <c r="L44" s="73"/>
      <c r="M44" s="73"/>
      <c r="N44" s="73"/>
      <c r="O44" s="73"/>
      <c r="P44" s="73"/>
      <c r="Q44" s="156" t="s">
        <v>257</v>
      </c>
      <c r="R44" s="73"/>
      <c r="S44" s="73"/>
      <c r="T44" s="73"/>
      <c r="U44" s="73"/>
      <c r="V44" s="73"/>
      <c r="W44" s="74"/>
      <c r="X44" s="75"/>
      <c r="Y44" s="75"/>
      <c r="Z44" s="75"/>
      <c r="AA44" s="76"/>
      <c r="AB44" s="73"/>
      <c r="AC44" s="73"/>
      <c r="AD44" s="73"/>
      <c r="AE44" s="73"/>
      <c r="AF44" s="73"/>
      <c r="AG44" s="157" t="s">
        <v>734</v>
      </c>
      <c r="AH44" s="145"/>
      <c r="AI44" s="145"/>
      <c r="AJ44" s="145"/>
      <c r="AK44" s="145"/>
      <c r="AL44" s="145"/>
      <c r="AM44" s="164"/>
      <c r="AN44" s="165"/>
      <c r="AO44" s="165"/>
      <c r="AP44" s="165"/>
      <c r="AQ44" s="166"/>
      <c r="AR44" s="145"/>
      <c r="AS44" s="145"/>
      <c r="AT44" s="145"/>
      <c r="AU44" s="145"/>
      <c r="AV44" s="145"/>
      <c r="AW44" s="161" t="s">
        <v>734</v>
      </c>
      <c r="AX44" s="146"/>
      <c r="AY44" s="146"/>
      <c r="AZ44" s="146"/>
      <c r="BA44" s="146"/>
      <c r="BB44" s="146"/>
      <c r="BC44" s="167"/>
      <c r="BD44" s="168"/>
      <c r="BE44" s="168"/>
      <c r="BF44" s="168"/>
      <c r="BG44" s="169"/>
      <c r="BH44" s="146"/>
      <c r="BI44" s="146"/>
      <c r="BJ44" s="146"/>
      <c r="BK44" s="146"/>
      <c r="BL44" s="146"/>
      <c r="BM44" s="156" t="s">
        <v>257</v>
      </c>
      <c r="BS44" s="263"/>
      <c r="BT44" s="264"/>
      <c r="BU44" s="264"/>
      <c r="BV44" s="264"/>
      <c r="BW44" s="265"/>
    </row>
    <row r="45" spans="1:80" x14ac:dyDescent="0.15">
      <c r="A45" s="72" t="s">
        <v>1</v>
      </c>
      <c r="B45" s="73">
        <f t="shared" ref="B45" si="68">R45+AH45+AX45+BN45</f>
        <v>15149</v>
      </c>
      <c r="C45" s="73">
        <f t="shared" ref="C45" si="69">S45+AI45+AY45+BO45</f>
        <v>8317</v>
      </c>
      <c r="D45" s="73">
        <f t="shared" ref="D45" si="70">T45+AJ45+AZ45+BP45</f>
        <v>3849</v>
      </c>
      <c r="E45" s="73">
        <f t="shared" ref="E45" si="71">U45+AK45+BA45+BQ45</f>
        <v>1987</v>
      </c>
      <c r="F45" s="73">
        <f t="shared" ref="F45" si="72">V45+AL45+BB45+BR45</f>
        <v>998</v>
      </c>
      <c r="G45" s="73">
        <f t="shared" ref="G45" si="73">W45+AM45+BC45+BS45</f>
        <v>8361</v>
      </c>
      <c r="H45" s="73">
        <f t="shared" ref="H45" si="74">X45+AN45+BD45+BT45</f>
        <v>4384</v>
      </c>
      <c r="I45" s="73">
        <f t="shared" ref="I45" si="75">Y45+AO45+BE45+BU45</f>
        <v>2111</v>
      </c>
      <c r="J45" s="73">
        <f t="shared" ref="J45" si="76">Z45+AP45+BF45+BV45</f>
        <v>1314</v>
      </c>
      <c r="K45" s="73">
        <f t="shared" ref="K45" si="77">AA45+AQ45+BG45+BW45</f>
        <v>552</v>
      </c>
      <c r="L45" s="73">
        <f t="shared" ref="L45" si="78">AB45+AR45+BH45+BX45</f>
        <v>6789</v>
      </c>
      <c r="M45" s="73">
        <f t="shared" ref="M45" si="79">AC45+AS45+BI45+BY45</f>
        <v>3931</v>
      </c>
      <c r="N45" s="73">
        <f t="shared" ref="N45" si="80">AD45+AT45+BJ45+BZ45</f>
        <v>1738</v>
      </c>
      <c r="O45" s="73">
        <f t="shared" ref="O45" si="81">AE45+AU45+BK45+CA45</f>
        <v>674</v>
      </c>
      <c r="P45" s="73">
        <f t="shared" ref="P45" si="82">AF45+AV45+BL45+CB45</f>
        <v>447</v>
      </c>
      <c r="Q45" s="72" t="s">
        <v>1</v>
      </c>
      <c r="R45" s="73">
        <v>1314</v>
      </c>
      <c r="S45" s="73">
        <v>840</v>
      </c>
      <c r="T45" s="73">
        <v>300</v>
      </c>
      <c r="U45" s="73">
        <v>53</v>
      </c>
      <c r="V45" s="73">
        <v>122</v>
      </c>
      <c r="W45" s="74">
        <v>652</v>
      </c>
      <c r="X45" s="75">
        <v>434</v>
      </c>
      <c r="Y45" s="75">
        <v>144</v>
      </c>
      <c r="Z45" s="75">
        <v>33</v>
      </c>
      <c r="AA45" s="76">
        <v>41</v>
      </c>
      <c r="AB45" s="73">
        <v>663</v>
      </c>
      <c r="AC45" s="73">
        <v>406</v>
      </c>
      <c r="AD45" s="73">
        <v>156</v>
      </c>
      <c r="AE45" s="73">
        <v>20</v>
      </c>
      <c r="AF45" s="73">
        <v>81</v>
      </c>
      <c r="AG45" s="144" t="s">
        <v>1</v>
      </c>
      <c r="AH45" s="145">
        <v>3068</v>
      </c>
      <c r="AI45" s="145">
        <v>2354</v>
      </c>
      <c r="AJ45" s="145">
        <v>573</v>
      </c>
      <c r="AK45" s="145">
        <v>96</v>
      </c>
      <c r="AL45" s="145">
        <v>46</v>
      </c>
      <c r="AM45" s="164">
        <v>1838</v>
      </c>
      <c r="AN45" s="165">
        <v>1404</v>
      </c>
      <c r="AO45" s="165">
        <v>354</v>
      </c>
      <c r="AP45" s="165">
        <v>52</v>
      </c>
      <c r="AQ45" s="166">
        <v>29</v>
      </c>
      <c r="AR45" s="145">
        <v>1230</v>
      </c>
      <c r="AS45" s="145">
        <v>949</v>
      </c>
      <c r="AT45" s="145">
        <v>219</v>
      </c>
      <c r="AU45" s="145">
        <v>45</v>
      </c>
      <c r="AV45" s="145">
        <v>17</v>
      </c>
      <c r="AW45" s="146" t="s">
        <v>1</v>
      </c>
      <c r="AX45" s="146">
        <v>489</v>
      </c>
      <c r="AY45" s="146">
        <v>204</v>
      </c>
      <c r="AZ45" s="146">
        <v>169</v>
      </c>
      <c r="BA45" s="146">
        <v>92</v>
      </c>
      <c r="BB45" s="146">
        <v>24</v>
      </c>
      <c r="BC45" s="167">
        <v>309</v>
      </c>
      <c r="BD45" s="168">
        <v>120</v>
      </c>
      <c r="BE45" s="168">
        <v>118</v>
      </c>
      <c r="BF45" s="168">
        <v>55</v>
      </c>
      <c r="BG45" s="169">
        <v>15</v>
      </c>
      <c r="BH45" s="146">
        <v>180</v>
      </c>
      <c r="BI45" s="146">
        <v>83</v>
      </c>
      <c r="BJ45" s="146">
        <v>51</v>
      </c>
      <c r="BK45" s="146">
        <v>37</v>
      </c>
      <c r="BL45" s="146">
        <v>9</v>
      </c>
      <c r="BM45" s="72" t="s">
        <v>1</v>
      </c>
      <c r="BN45" s="73">
        <v>10278</v>
      </c>
      <c r="BO45" s="73">
        <v>4919</v>
      </c>
      <c r="BP45" s="73">
        <v>2807</v>
      </c>
      <c r="BQ45" s="73">
        <v>1746</v>
      </c>
      <c r="BR45" s="73">
        <v>806</v>
      </c>
      <c r="BS45" s="74">
        <v>5562</v>
      </c>
      <c r="BT45" s="75">
        <v>2426</v>
      </c>
      <c r="BU45" s="75">
        <v>1495</v>
      </c>
      <c r="BV45" s="75">
        <v>1174</v>
      </c>
      <c r="BW45" s="76">
        <v>467</v>
      </c>
      <c r="BX45" s="73">
        <v>4716</v>
      </c>
      <c r="BY45" s="73">
        <v>2493</v>
      </c>
      <c r="BZ45" s="73">
        <v>1312</v>
      </c>
      <c r="CA45" s="73">
        <v>572</v>
      </c>
      <c r="CB45" s="73">
        <v>340</v>
      </c>
    </row>
    <row r="46" spans="1:80" x14ac:dyDescent="0.15">
      <c r="A46" s="72" t="s">
        <v>248</v>
      </c>
      <c r="B46" s="73">
        <f t="shared" ref="B46:B59" si="83">R46+AH46+AX46+BN46</f>
        <v>3</v>
      </c>
      <c r="C46" s="73">
        <f t="shared" ref="C46:C59" si="84">S46+AI46+AY46+BO46</f>
        <v>0</v>
      </c>
      <c r="D46" s="73">
        <f t="shared" ref="D46:D59" si="85">T46+AJ46+AZ46+BP46</f>
        <v>0</v>
      </c>
      <c r="E46" s="73">
        <f t="shared" ref="E46:E59" si="86">U46+AK46+BA46+BQ46</f>
        <v>3</v>
      </c>
      <c r="F46" s="73">
        <f t="shared" ref="F46:F59" si="87">V46+AL46+BB46+BR46</f>
        <v>0</v>
      </c>
      <c r="G46" s="73">
        <f t="shared" ref="G46:G59" si="88">W46+AM46+BC46+BS46</f>
        <v>3</v>
      </c>
      <c r="H46" s="73">
        <f t="shared" ref="H46:H59" si="89">X46+AN46+BD46+BT46</f>
        <v>0</v>
      </c>
      <c r="I46" s="73">
        <f t="shared" ref="I46:I59" si="90">Y46+AO46+BE46+BU46</f>
        <v>0</v>
      </c>
      <c r="J46" s="73">
        <f t="shared" ref="J46:J59" si="91">Z46+AP46+BF46+BV46</f>
        <v>3</v>
      </c>
      <c r="K46" s="73">
        <f t="shared" ref="K46:K59" si="92">AA46+AQ46+BG46+BW46</f>
        <v>0</v>
      </c>
      <c r="L46" s="73">
        <f t="shared" ref="L46:L59" si="93">AB46+AR46+BH46+BX46</f>
        <v>0</v>
      </c>
      <c r="M46" s="73">
        <f t="shared" ref="M46:M59" si="94">AC46+AS46+BI46+BY46</f>
        <v>0</v>
      </c>
      <c r="N46" s="73">
        <f t="shared" ref="N46:N59" si="95">AD46+AT46+BJ46+BZ46</f>
        <v>0</v>
      </c>
      <c r="O46" s="73">
        <f t="shared" ref="O46:O59" si="96">AE46+AU46+BK46+CA46</f>
        <v>0</v>
      </c>
      <c r="P46" s="73">
        <f t="shared" ref="P46:P59" si="97">AF46+AV46+BL46+CB46</f>
        <v>0</v>
      </c>
      <c r="Q46" s="72" t="s">
        <v>248</v>
      </c>
      <c r="R46" s="73">
        <v>0</v>
      </c>
      <c r="S46" s="73">
        <v>0</v>
      </c>
      <c r="T46" s="73">
        <v>0</v>
      </c>
      <c r="U46" s="73">
        <v>0</v>
      </c>
      <c r="V46" s="73">
        <v>0</v>
      </c>
      <c r="W46" s="74">
        <v>0</v>
      </c>
      <c r="X46" s="75">
        <v>0</v>
      </c>
      <c r="Y46" s="75">
        <v>0</v>
      </c>
      <c r="Z46" s="75">
        <v>0</v>
      </c>
      <c r="AA46" s="76">
        <v>0</v>
      </c>
      <c r="AB46" s="73">
        <v>0</v>
      </c>
      <c r="AC46" s="73">
        <v>0</v>
      </c>
      <c r="AD46" s="73">
        <v>0</v>
      </c>
      <c r="AE46" s="73">
        <v>0</v>
      </c>
      <c r="AF46" s="73">
        <v>0</v>
      </c>
      <c r="AG46" s="144" t="s">
        <v>248</v>
      </c>
      <c r="AH46" s="145">
        <v>3</v>
      </c>
      <c r="AI46" s="145">
        <v>0</v>
      </c>
      <c r="AJ46" s="145">
        <v>0</v>
      </c>
      <c r="AK46" s="145">
        <v>3</v>
      </c>
      <c r="AL46" s="145">
        <v>0</v>
      </c>
      <c r="AM46" s="164">
        <v>3</v>
      </c>
      <c r="AN46" s="165">
        <v>0</v>
      </c>
      <c r="AO46" s="165">
        <v>0</v>
      </c>
      <c r="AP46" s="165">
        <v>3</v>
      </c>
      <c r="AQ46" s="166">
        <v>0</v>
      </c>
      <c r="AR46" s="145">
        <v>0</v>
      </c>
      <c r="AS46" s="145">
        <v>0</v>
      </c>
      <c r="AT46" s="145">
        <v>0</v>
      </c>
      <c r="AU46" s="145">
        <v>0</v>
      </c>
      <c r="AV46" s="145">
        <v>0</v>
      </c>
      <c r="AW46" s="146" t="s">
        <v>248</v>
      </c>
      <c r="AX46" s="146">
        <v>0</v>
      </c>
      <c r="AY46" s="146">
        <v>0</v>
      </c>
      <c r="AZ46" s="146">
        <v>0</v>
      </c>
      <c r="BA46" s="146">
        <v>0</v>
      </c>
      <c r="BB46" s="146">
        <v>0</v>
      </c>
      <c r="BC46" s="167">
        <v>0</v>
      </c>
      <c r="BD46" s="168">
        <v>0</v>
      </c>
      <c r="BE46" s="168">
        <v>0</v>
      </c>
      <c r="BF46" s="168">
        <v>0</v>
      </c>
      <c r="BG46" s="169">
        <v>0</v>
      </c>
      <c r="BH46" s="146">
        <v>0</v>
      </c>
      <c r="BI46" s="146">
        <v>0</v>
      </c>
      <c r="BJ46" s="146">
        <v>0</v>
      </c>
      <c r="BK46" s="146">
        <v>0</v>
      </c>
      <c r="BL46" s="146">
        <v>0</v>
      </c>
      <c r="BM46" s="72" t="s">
        <v>248</v>
      </c>
      <c r="BN46" s="73">
        <v>0</v>
      </c>
      <c r="BO46" s="73">
        <v>0</v>
      </c>
      <c r="BP46" s="73">
        <v>0</v>
      </c>
      <c r="BQ46" s="73">
        <v>0</v>
      </c>
      <c r="BR46" s="73">
        <v>0</v>
      </c>
      <c r="BS46" s="74">
        <v>0</v>
      </c>
      <c r="BT46" s="75">
        <v>0</v>
      </c>
      <c r="BU46" s="75">
        <v>0</v>
      </c>
      <c r="BV46" s="75">
        <v>0</v>
      </c>
      <c r="BW46" s="76">
        <v>0</v>
      </c>
      <c r="BX46" s="73">
        <v>0</v>
      </c>
      <c r="BY46" s="73">
        <v>0</v>
      </c>
      <c r="BZ46" s="73">
        <v>0</v>
      </c>
      <c r="CA46" s="73">
        <v>0</v>
      </c>
      <c r="CB46" s="73">
        <v>0</v>
      </c>
    </row>
    <row r="47" spans="1:80" x14ac:dyDescent="0.15">
      <c r="A47" s="72" t="s">
        <v>249</v>
      </c>
      <c r="B47" s="73">
        <f t="shared" si="83"/>
        <v>119</v>
      </c>
      <c r="C47" s="73">
        <f t="shared" si="84"/>
        <v>57</v>
      </c>
      <c r="D47" s="73">
        <f t="shared" si="85"/>
        <v>59</v>
      </c>
      <c r="E47" s="73">
        <f t="shared" si="86"/>
        <v>3</v>
      </c>
      <c r="F47" s="73">
        <f t="shared" si="87"/>
        <v>0</v>
      </c>
      <c r="G47" s="73">
        <f t="shared" si="88"/>
        <v>30</v>
      </c>
      <c r="H47" s="73">
        <f t="shared" si="89"/>
        <v>5</v>
      </c>
      <c r="I47" s="73">
        <f t="shared" si="90"/>
        <v>22</v>
      </c>
      <c r="J47" s="73">
        <f t="shared" si="91"/>
        <v>3</v>
      </c>
      <c r="K47" s="73">
        <f t="shared" si="92"/>
        <v>0</v>
      </c>
      <c r="L47" s="73">
        <f t="shared" si="93"/>
        <v>88</v>
      </c>
      <c r="M47" s="73">
        <f t="shared" si="94"/>
        <v>52</v>
      </c>
      <c r="N47" s="73">
        <f t="shared" si="95"/>
        <v>36</v>
      </c>
      <c r="O47" s="73">
        <f t="shared" si="96"/>
        <v>0</v>
      </c>
      <c r="P47" s="73">
        <f t="shared" si="97"/>
        <v>0</v>
      </c>
      <c r="Q47" s="72" t="s">
        <v>249</v>
      </c>
      <c r="R47" s="73">
        <v>0</v>
      </c>
      <c r="S47" s="73">
        <v>0</v>
      </c>
      <c r="T47" s="73">
        <v>0</v>
      </c>
      <c r="U47" s="73">
        <v>0</v>
      </c>
      <c r="V47" s="73">
        <v>0</v>
      </c>
      <c r="W47" s="74">
        <v>0</v>
      </c>
      <c r="X47" s="75">
        <v>0</v>
      </c>
      <c r="Y47" s="75">
        <v>0</v>
      </c>
      <c r="Z47" s="75">
        <v>0</v>
      </c>
      <c r="AA47" s="76">
        <v>0</v>
      </c>
      <c r="AB47" s="73">
        <v>0</v>
      </c>
      <c r="AC47" s="73">
        <v>0</v>
      </c>
      <c r="AD47" s="73">
        <v>0</v>
      </c>
      <c r="AE47" s="73">
        <v>0</v>
      </c>
      <c r="AF47" s="73">
        <v>0</v>
      </c>
      <c r="AG47" s="144" t="s">
        <v>249</v>
      </c>
      <c r="AH47" s="145">
        <v>7</v>
      </c>
      <c r="AI47" s="145">
        <v>7</v>
      </c>
      <c r="AJ47" s="145">
        <v>0</v>
      </c>
      <c r="AK47" s="145">
        <v>0</v>
      </c>
      <c r="AL47" s="145">
        <v>0</v>
      </c>
      <c r="AM47" s="164">
        <v>0</v>
      </c>
      <c r="AN47" s="165">
        <v>0</v>
      </c>
      <c r="AO47" s="165">
        <v>0</v>
      </c>
      <c r="AP47" s="165">
        <v>0</v>
      </c>
      <c r="AQ47" s="166">
        <v>0</v>
      </c>
      <c r="AR47" s="145">
        <v>7</v>
      </c>
      <c r="AS47" s="145">
        <v>7</v>
      </c>
      <c r="AT47" s="145">
        <v>0</v>
      </c>
      <c r="AU47" s="145">
        <v>0</v>
      </c>
      <c r="AV47" s="145">
        <v>0</v>
      </c>
      <c r="AW47" s="146" t="s">
        <v>249</v>
      </c>
      <c r="AX47" s="146">
        <v>25</v>
      </c>
      <c r="AY47" s="146">
        <v>5</v>
      </c>
      <c r="AZ47" s="146">
        <v>17</v>
      </c>
      <c r="BA47" s="146">
        <v>3</v>
      </c>
      <c r="BB47" s="146">
        <v>0</v>
      </c>
      <c r="BC47" s="167">
        <v>16</v>
      </c>
      <c r="BD47" s="168">
        <v>5</v>
      </c>
      <c r="BE47" s="168">
        <v>8</v>
      </c>
      <c r="BF47" s="168">
        <v>3</v>
      </c>
      <c r="BG47" s="169">
        <v>0</v>
      </c>
      <c r="BH47" s="146">
        <v>8</v>
      </c>
      <c r="BI47" s="146">
        <v>0</v>
      </c>
      <c r="BJ47" s="146">
        <v>8</v>
      </c>
      <c r="BK47" s="146">
        <v>0</v>
      </c>
      <c r="BL47" s="146">
        <v>0</v>
      </c>
      <c r="BM47" s="72" t="s">
        <v>249</v>
      </c>
      <c r="BN47" s="73">
        <v>87</v>
      </c>
      <c r="BO47" s="73">
        <v>45</v>
      </c>
      <c r="BP47" s="73">
        <v>42</v>
      </c>
      <c r="BQ47" s="73">
        <v>0</v>
      </c>
      <c r="BR47" s="73">
        <v>0</v>
      </c>
      <c r="BS47" s="74">
        <v>14</v>
      </c>
      <c r="BT47" s="75">
        <v>0</v>
      </c>
      <c r="BU47" s="75">
        <v>14</v>
      </c>
      <c r="BV47" s="75">
        <v>0</v>
      </c>
      <c r="BW47" s="76">
        <v>0</v>
      </c>
      <c r="BX47" s="73">
        <v>73</v>
      </c>
      <c r="BY47" s="73">
        <v>45</v>
      </c>
      <c r="BZ47" s="73">
        <v>28</v>
      </c>
      <c r="CA47" s="73">
        <v>0</v>
      </c>
      <c r="CB47" s="73">
        <v>0</v>
      </c>
    </row>
    <row r="48" spans="1:80" x14ac:dyDescent="0.15">
      <c r="A48" s="72" t="s">
        <v>239</v>
      </c>
      <c r="B48" s="73">
        <f t="shared" si="83"/>
        <v>117</v>
      </c>
      <c r="C48" s="73">
        <f t="shared" si="84"/>
        <v>78</v>
      </c>
      <c r="D48" s="73">
        <f t="shared" si="85"/>
        <v>0</v>
      </c>
      <c r="E48" s="73">
        <f t="shared" si="86"/>
        <v>33</v>
      </c>
      <c r="F48" s="73">
        <f t="shared" si="87"/>
        <v>6</v>
      </c>
      <c r="G48" s="73">
        <f t="shared" si="88"/>
        <v>80</v>
      </c>
      <c r="H48" s="73">
        <f t="shared" si="89"/>
        <v>47</v>
      </c>
      <c r="I48" s="73">
        <f t="shared" si="90"/>
        <v>0</v>
      </c>
      <c r="J48" s="73">
        <f t="shared" si="91"/>
        <v>33</v>
      </c>
      <c r="K48" s="73">
        <f t="shared" si="92"/>
        <v>0</v>
      </c>
      <c r="L48" s="73">
        <f t="shared" si="93"/>
        <v>37</v>
      </c>
      <c r="M48" s="73">
        <f t="shared" si="94"/>
        <v>31</v>
      </c>
      <c r="N48" s="73">
        <f t="shared" si="95"/>
        <v>0</v>
      </c>
      <c r="O48" s="73">
        <f t="shared" si="96"/>
        <v>0</v>
      </c>
      <c r="P48" s="73">
        <f t="shared" si="97"/>
        <v>6</v>
      </c>
      <c r="Q48" s="72" t="s">
        <v>239</v>
      </c>
      <c r="R48" s="73">
        <v>72</v>
      </c>
      <c r="S48" s="73">
        <v>66</v>
      </c>
      <c r="T48" s="73">
        <v>0</v>
      </c>
      <c r="U48" s="73">
        <v>0</v>
      </c>
      <c r="V48" s="73">
        <v>6</v>
      </c>
      <c r="W48" s="74">
        <v>47</v>
      </c>
      <c r="X48" s="75">
        <v>47</v>
      </c>
      <c r="Y48" s="75">
        <v>0</v>
      </c>
      <c r="Z48" s="75">
        <v>0</v>
      </c>
      <c r="AA48" s="76">
        <v>0</v>
      </c>
      <c r="AB48" s="73">
        <v>25</v>
      </c>
      <c r="AC48" s="73">
        <v>19</v>
      </c>
      <c r="AD48" s="73">
        <v>0</v>
      </c>
      <c r="AE48" s="73">
        <v>0</v>
      </c>
      <c r="AF48" s="73">
        <v>6</v>
      </c>
      <c r="AG48" s="144" t="s">
        <v>239</v>
      </c>
      <c r="AH48" s="145">
        <v>10</v>
      </c>
      <c r="AI48" s="145">
        <v>7</v>
      </c>
      <c r="AJ48" s="145">
        <v>0</v>
      </c>
      <c r="AK48" s="145">
        <v>3</v>
      </c>
      <c r="AL48" s="145">
        <v>0</v>
      </c>
      <c r="AM48" s="164">
        <v>3</v>
      </c>
      <c r="AN48" s="165">
        <v>0</v>
      </c>
      <c r="AO48" s="165">
        <v>0</v>
      </c>
      <c r="AP48" s="165">
        <v>3</v>
      </c>
      <c r="AQ48" s="166">
        <v>0</v>
      </c>
      <c r="AR48" s="145">
        <v>7</v>
      </c>
      <c r="AS48" s="145">
        <v>7</v>
      </c>
      <c r="AT48" s="145">
        <v>0</v>
      </c>
      <c r="AU48" s="145">
        <v>0</v>
      </c>
      <c r="AV48" s="145">
        <v>0</v>
      </c>
      <c r="AW48" s="146" t="s">
        <v>239</v>
      </c>
      <c r="AX48" s="146">
        <v>5</v>
      </c>
      <c r="AY48" s="146">
        <v>5</v>
      </c>
      <c r="AZ48" s="146">
        <v>0</v>
      </c>
      <c r="BA48" s="146">
        <v>0</v>
      </c>
      <c r="BB48" s="146">
        <v>0</v>
      </c>
      <c r="BC48" s="167">
        <v>0</v>
      </c>
      <c r="BD48" s="168">
        <v>0</v>
      </c>
      <c r="BE48" s="168">
        <v>0</v>
      </c>
      <c r="BF48" s="168">
        <v>0</v>
      </c>
      <c r="BG48" s="169">
        <v>0</v>
      </c>
      <c r="BH48" s="146">
        <v>5</v>
      </c>
      <c r="BI48" s="146">
        <v>5</v>
      </c>
      <c r="BJ48" s="146">
        <v>0</v>
      </c>
      <c r="BK48" s="146">
        <v>0</v>
      </c>
      <c r="BL48" s="146">
        <v>0</v>
      </c>
      <c r="BM48" s="72" t="s">
        <v>239</v>
      </c>
      <c r="BN48" s="73">
        <v>30</v>
      </c>
      <c r="BO48" s="73">
        <v>0</v>
      </c>
      <c r="BP48" s="73">
        <v>0</v>
      </c>
      <c r="BQ48" s="73">
        <v>30</v>
      </c>
      <c r="BR48" s="73">
        <v>0</v>
      </c>
      <c r="BS48" s="74">
        <v>30</v>
      </c>
      <c r="BT48" s="75">
        <v>0</v>
      </c>
      <c r="BU48" s="75">
        <v>0</v>
      </c>
      <c r="BV48" s="75">
        <v>30</v>
      </c>
      <c r="BW48" s="76">
        <v>0</v>
      </c>
      <c r="BX48" s="73">
        <v>0</v>
      </c>
      <c r="BY48" s="73">
        <v>0</v>
      </c>
      <c r="BZ48" s="73">
        <v>0</v>
      </c>
      <c r="CA48" s="73">
        <v>0</v>
      </c>
      <c r="CB48" s="73">
        <v>0</v>
      </c>
    </row>
    <row r="49" spans="1:80" x14ac:dyDescent="0.15">
      <c r="A49" s="72" t="s">
        <v>240</v>
      </c>
      <c r="B49" s="73">
        <f t="shared" si="83"/>
        <v>342</v>
      </c>
      <c r="C49" s="73">
        <f t="shared" si="84"/>
        <v>281</v>
      </c>
      <c r="D49" s="73">
        <f t="shared" si="85"/>
        <v>51</v>
      </c>
      <c r="E49" s="73">
        <f t="shared" si="86"/>
        <v>7</v>
      </c>
      <c r="F49" s="73">
        <f t="shared" si="87"/>
        <v>3</v>
      </c>
      <c r="G49" s="73">
        <f t="shared" si="88"/>
        <v>110</v>
      </c>
      <c r="H49" s="73">
        <f t="shared" si="89"/>
        <v>103</v>
      </c>
      <c r="I49" s="73">
        <f t="shared" si="90"/>
        <v>6</v>
      </c>
      <c r="J49" s="73">
        <f t="shared" si="91"/>
        <v>2</v>
      </c>
      <c r="K49" s="73">
        <f t="shared" si="92"/>
        <v>0</v>
      </c>
      <c r="L49" s="73">
        <f t="shared" si="93"/>
        <v>232</v>
      </c>
      <c r="M49" s="73">
        <f t="shared" si="94"/>
        <v>179</v>
      </c>
      <c r="N49" s="73">
        <f t="shared" si="95"/>
        <v>45</v>
      </c>
      <c r="O49" s="73">
        <f t="shared" si="96"/>
        <v>5</v>
      </c>
      <c r="P49" s="73">
        <f t="shared" si="97"/>
        <v>3</v>
      </c>
      <c r="Q49" s="72" t="s">
        <v>240</v>
      </c>
      <c r="R49" s="73">
        <v>66</v>
      </c>
      <c r="S49" s="73">
        <v>33</v>
      </c>
      <c r="T49" s="73">
        <v>29</v>
      </c>
      <c r="U49" s="73">
        <v>4</v>
      </c>
      <c r="V49" s="73">
        <v>0</v>
      </c>
      <c r="W49" s="74">
        <v>26</v>
      </c>
      <c r="X49" s="75">
        <v>19</v>
      </c>
      <c r="Y49" s="75">
        <v>6</v>
      </c>
      <c r="Z49" s="75">
        <v>2</v>
      </c>
      <c r="AA49" s="76">
        <v>0</v>
      </c>
      <c r="AB49" s="73">
        <v>39</v>
      </c>
      <c r="AC49" s="73">
        <v>14</v>
      </c>
      <c r="AD49" s="73">
        <v>23</v>
      </c>
      <c r="AE49" s="73">
        <v>2</v>
      </c>
      <c r="AF49" s="73">
        <v>0</v>
      </c>
      <c r="AG49" s="144" t="s">
        <v>240</v>
      </c>
      <c r="AH49" s="145">
        <v>61</v>
      </c>
      <c r="AI49" s="145">
        <v>59</v>
      </c>
      <c r="AJ49" s="145">
        <v>0</v>
      </c>
      <c r="AK49" s="145">
        <v>0</v>
      </c>
      <c r="AL49" s="145">
        <v>3</v>
      </c>
      <c r="AM49" s="164">
        <v>20</v>
      </c>
      <c r="AN49" s="165">
        <v>20</v>
      </c>
      <c r="AO49" s="165">
        <v>0</v>
      </c>
      <c r="AP49" s="165">
        <v>0</v>
      </c>
      <c r="AQ49" s="166">
        <v>0</v>
      </c>
      <c r="AR49" s="145">
        <v>42</v>
      </c>
      <c r="AS49" s="145">
        <v>39</v>
      </c>
      <c r="AT49" s="145">
        <v>0</v>
      </c>
      <c r="AU49" s="145">
        <v>0</v>
      </c>
      <c r="AV49" s="145">
        <v>3</v>
      </c>
      <c r="AW49" s="146" t="s">
        <v>240</v>
      </c>
      <c r="AX49" s="146">
        <v>44</v>
      </c>
      <c r="AY49" s="146">
        <v>32</v>
      </c>
      <c r="AZ49" s="146">
        <v>8</v>
      </c>
      <c r="BA49" s="146">
        <v>3</v>
      </c>
      <c r="BB49" s="146">
        <v>0</v>
      </c>
      <c r="BC49" s="167">
        <v>19</v>
      </c>
      <c r="BD49" s="168">
        <v>19</v>
      </c>
      <c r="BE49" s="168">
        <v>0</v>
      </c>
      <c r="BF49" s="168">
        <v>0</v>
      </c>
      <c r="BG49" s="169">
        <v>0</v>
      </c>
      <c r="BH49" s="146">
        <v>25</v>
      </c>
      <c r="BI49" s="146">
        <v>14</v>
      </c>
      <c r="BJ49" s="146">
        <v>8</v>
      </c>
      <c r="BK49" s="146">
        <v>3</v>
      </c>
      <c r="BL49" s="146">
        <v>0</v>
      </c>
      <c r="BM49" s="72" t="s">
        <v>240</v>
      </c>
      <c r="BN49" s="73">
        <v>171</v>
      </c>
      <c r="BO49" s="73">
        <v>157</v>
      </c>
      <c r="BP49" s="73">
        <v>14</v>
      </c>
      <c r="BQ49" s="73">
        <v>0</v>
      </c>
      <c r="BR49" s="73">
        <v>0</v>
      </c>
      <c r="BS49" s="74">
        <v>45</v>
      </c>
      <c r="BT49" s="75">
        <v>45</v>
      </c>
      <c r="BU49" s="75">
        <v>0</v>
      </c>
      <c r="BV49" s="75">
        <v>0</v>
      </c>
      <c r="BW49" s="76">
        <v>0</v>
      </c>
      <c r="BX49" s="73">
        <v>126</v>
      </c>
      <c r="BY49" s="73">
        <v>112</v>
      </c>
      <c r="BZ49" s="73">
        <v>14</v>
      </c>
      <c r="CA49" s="73">
        <v>0</v>
      </c>
      <c r="CB49" s="73">
        <v>0</v>
      </c>
    </row>
    <row r="50" spans="1:80" x14ac:dyDescent="0.15">
      <c r="A50" s="72" t="s">
        <v>250</v>
      </c>
      <c r="B50" s="73">
        <f t="shared" si="83"/>
        <v>666</v>
      </c>
      <c r="C50" s="73">
        <f t="shared" si="84"/>
        <v>366</v>
      </c>
      <c r="D50" s="73">
        <f t="shared" si="85"/>
        <v>250</v>
      </c>
      <c r="E50" s="73">
        <f t="shared" si="86"/>
        <v>30</v>
      </c>
      <c r="F50" s="73">
        <f t="shared" si="87"/>
        <v>21</v>
      </c>
      <c r="G50" s="73">
        <f t="shared" si="88"/>
        <v>288</v>
      </c>
      <c r="H50" s="73">
        <f t="shared" si="89"/>
        <v>156</v>
      </c>
      <c r="I50" s="73">
        <f t="shared" si="90"/>
        <v>116</v>
      </c>
      <c r="J50" s="73">
        <f t="shared" si="91"/>
        <v>13</v>
      </c>
      <c r="K50" s="73">
        <f t="shared" si="92"/>
        <v>3</v>
      </c>
      <c r="L50" s="73">
        <f t="shared" si="93"/>
        <v>378</v>
      </c>
      <c r="M50" s="73">
        <f t="shared" si="94"/>
        <v>210</v>
      </c>
      <c r="N50" s="73">
        <f t="shared" si="95"/>
        <v>134</v>
      </c>
      <c r="O50" s="73">
        <f t="shared" si="96"/>
        <v>15</v>
      </c>
      <c r="P50" s="73">
        <f t="shared" si="97"/>
        <v>18</v>
      </c>
      <c r="Q50" s="72" t="s">
        <v>250</v>
      </c>
      <c r="R50" s="73">
        <v>127</v>
      </c>
      <c r="S50" s="73">
        <v>33</v>
      </c>
      <c r="T50" s="73">
        <v>75</v>
      </c>
      <c r="U50" s="73">
        <v>13</v>
      </c>
      <c r="V50" s="73">
        <v>6</v>
      </c>
      <c r="W50" s="74">
        <v>18</v>
      </c>
      <c r="X50" s="75">
        <v>5</v>
      </c>
      <c r="Y50" s="75">
        <v>6</v>
      </c>
      <c r="Z50" s="75">
        <v>7</v>
      </c>
      <c r="AA50" s="76">
        <v>0</v>
      </c>
      <c r="AB50" s="73">
        <v>109</v>
      </c>
      <c r="AC50" s="73">
        <v>28</v>
      </c>
      <c r="AD50" s="73">
        <v>69</v>
      </c>
      <c r="AE50" s="73">
        <v>5</v>
      </c>
      <c r="AF50" s="73">
        <v>6</v>
      </c>
      <c r="AG50" s="144" t="s">
        <v>250</v>
      </c>
      <c r="AH50" s="145">
        <v>313</v>
      </c>
      <c r="AI50" s="145">
        <v>215</v>
      </c>
      <c r="AJ50" s="145">
        <v>76</v>
      </c>
      <c r="AK50" s="145">
        <v>14</v>
      </c>
      <c r="AL50" s="145">
        <v>9</v>
      </c>
      <c r="AM50" s="164">
        <v>168</v>
      </c>
      <c r="AN50" s="165">
        <v>137</v>
      </c>
      <c r="AO50" s="165">
        <v>25</v>
      </c>
      <c r="AP50" s="165">
        <v>3</v>
      </c>
      <c r="AQ50" s="166">
        <v>3</v>
      </c>
      <c r="AR50" s="145">
        <v>145</v>
      </c>
      <c r="AS50" s="145">
        <v>78</v>
      </c>
      <c r="AT50" s="145">
        <v>51</v>
      </c>
      <c r="AU50" s="145">
        <v>10</v>
      </c>
      <c r="AV50" s="145">
        <v>6</v>
      </c>
      <c r="AW50" s="146" t="s">
        <v>250</v>
      </c>
      <c r="AX50" s="146">
        <v>37</v>
      </c>
      <c r="AY50" s="146">
        <v>28</v>
      </c>
      <c r="AZ50" s="146">
        <v>0</v>
      </c>
      <c r="BA50" s="146">
        <v>3</v>
      </c>
      <c r="BB50" s="146">
        <v>6</v>
      </c>
      <c r="BC50" s="167">
        <v>17</v>
      </c>
      <c r="BD50" s="168">
        <v>14</v>
      </c>
      <c r="BE50" s="168">
        <v>0</v>
      </c>
      <c r="BF50" s="168">
        <v>3</v>
      </c>
      <c r="BG50" s="169">
        <v>0</v>
      </c>
      <c r="BH50" s="146">
        <v>20</v>
      </c>
      <c r="BI50" s="146">
        <v>14</v>
      </c>
      <c r="BJ50" s="146">
        <v>0</v>
      </c>
      <c r="BK50" s="146">
        <v>0</v>
      </c>
      <c r="BL50" s="146">
        <v>6</v>
      </c>
      <c r="BM50" s="72" t="s">
        <v>250</v>
      </c>
      <c r="BN50" s="73">
        <v>189</v>
      </c>
      <c r="BO50" s="73">
        <v>90</v>
      </c>
      <c r="BP50" s="73">
        <v>99</v>
      </c>
      <c r="BQ50" s="73">
        <v>0</v>
      </c>
      <c r="BR50" s="73">
        <v>0</v>
      </c>
      <c r="BS50" s="74">
        <v>85</v>
      </c>
      <c r="BT50" s="75">
        <v>0</v>
      </c>
      <c r="BU50" s="75">
        <v>85</v>
      </c>
      <c r="BV50" s="75">
        <v>0</v>
      </c>
      <c r="BW50" s="76">
        <v>0</v>
      </c>
      <c r="BX50" s="73">
        <v>104</v>
      </c>
      <c r="BY50" s="73">
        <v>90</v>
      </c>
      <c r="BZ50" s="73">
        <v>14</v>
      </c>
      <c r="CA50" s="73">
        <v>0</v>
      </c>
      <c r="CB50" s="73">
        <v>0</v>
      </c>
    </row>
    <row r="51" spans="1:80" x14ac:dyDescent="0.15">
      <c r="A51" s="72" t="s">
        <v>251</v>
      </c>
      <c r="B51" s="73">
        <f t="shared" si="83"/>
        <v>1052</v>
      </c>
      <c r="C51" s="73">
        <f t="shared" si="84"/>
        <v>632</v>
      </c>
      <c r="D51" s="73">
        <f t="shared" si="85"/>
        <v>241</v>
      </c>
      <c r="E51" s="73">
        <f t="shared" si="86"/>
        <v>129</v>
      </c>
      <c r="F51" s="73">
        <f t="shared" si="87"/>
        <v>48</v>
      </c>
      <c r="G51" s="73">
        <f t="shared" si="88"/>
        <v>562</v>
      </c>
      <c r="H51" s="73">
        <f t="shared" si="89"/>
        <v>327</v>
      </c>
      <c r="I51" s="73">
        <f t="shared" si="90"/>
        <v>144</v>
      </c>
      <c r="J51" s="73">
        <f t="shared" si="91"/>
        <v>85</v>
      </c>
      <c r="K51" s="73">
        <f t="shared" si="92"/>
        <v>6</v>
      </c>
      <c r="L51" s="73">
        <f t="shared" si="93"/>
        <v>489</v>
      </c>
      <c r="M51" s="73">
        <f t="shared" si="94"/>
        <v>306</v>
      </c>
      <c r="N51" s="73">
        <f t="shared" si="95"/>
        <v>97</v>
      </c>
      <c r="O51" s="73">
        <f t="shared" si="96"/>
        <v>44</v>
      </c>
      <c r="P51" s="73">
        <f t="shared" si="97"/>
        <v>42</v>
      </c>
      <c r="Q51" s="72" t="s">
        <v>251</v>
      </c>
      <c r="R51" s="73">
        <v>59</v>
      </c>
      <c r="S51" s="73">
        <v>47</v>
      </c>
      <c r="T51" s="73">
        <v>12</v>
      </c>
      <c r="U51" s="73">
        <v>0</v>
      </c>
      <c r="V51" s="73">
        <v>0</v>
      </c>
      <c r="W51" s="74">
        <v>26</v>
      </c>
      <c r="X51" s="75">
        <v>14</v>
      </c>
      <c r="Y51" s="75">
        <v>12</v>
      </c>
      <c r="Z51" s="75">
        <v>0</v>
      </c>
      <c r="AA51" s="76">
        <v>0</v>
      </c>
      <c r="AB51" s="73">
        <v>33</v>
      </c>
      <c r="AC51" s="73">
        <v>33</v>
      </c>
      <c r="AD51" s="73">
        <v>0</v>
      </c>
      <c r="AE51" s="73">
        <v>0</v>
      </c>
      <c r="AF51" s="73">
        <v>0</v>
      </c>
      <c r="AG51" s="144" t="s">
        <v>251</v>
      </c>
      <c r="AH51" s="145">
        <v>284</v>
      </c>
      <c r="AI51" s="145">
        <v>234</v>
      </c>
      <c r="AJ51" s="145">
        <v>29</v>
      </c>
      <c r="AK51" s="145">
        <v>17</v>
      </c>
      <c r="AL51" s="145">
        <v>3</v>
      </c>
      <c r="AM51" s="164">
        <v>155</v>
      </c>
      <c r="AN51" s="165">
        <v>124</v>
      </c>
      <c r="AO51" s="165">
        <v>25</v>
      </c>
      <c r="AP51" s="165">
        <v>3</v>
      </c>
      <c r="AQ51" s="166">
        <v>3</v>
      </c>
      <c r="AR51" s="145">
        <v>129</v>
      </c>
      <c r="AS51" s="145">
        <v>111</v>
      </c>
      <c r="AT51" s="145">
        <v>4</v>
      </c>
      <c r="AU51" s="145">
        <v>14</v>
      </c>
      <c r="AV51" s="145">
        <v>0</v>
      </c>
      <c r="AW51" s="146" t="s">
        <v>251</v>
      </c>
      <c r="AX51" s="146">
        <v>78</v>
      </c>
      <c r="AY51" s="146">
        <v>37</v>
      </c>
      <c r="AZ51" s="146">
        <v>17</v>
      </c>
      <c r="BA51" s="146">
        <v>22</v>
      </c>
      <c r="BB51" s="146">
        <v>3</v>
      </c>
      <c r="BC51" s="167">
        <v>65</v>
      </c>
      <c r="BD51" s="168">
        <v>32</v>
      </c>
      <c r="BE51" s="168">
        <v>8</v>
      </c>
      <c r="BF51" s="168">
        <v>22</v>
      </c>
      <c r="BG51" s="169">
        <v>3</v>
      </c>
      <c r="BH51" s="146">
        <v>13</v>
      </c>
      <c r="BI51" s="146">
        <v>5</v>
      </c>
      <c r="BJ51" s="146">
        <v>8</v>
      </c>
      <c r="BK51" s="146">
        <v>0</v>
      </c>
      <c r="BL51" s="146">
        <v>0</v>
      </c>
      <c r="BM51" s="72" t="s">
        <v>251</v>
      </c>
      <c r="BN51" s="73">
        <v>631</v>
      </c>
      <c r="BO51" s="73">
        <v>314</v>
      </c>
      <c r="BP51" s="73">
        <v>183</v>
      </c>
      <c r="BQ51" s="73">
        <v>90</v>
      </c>
      <c r="BR51" s="73">
        <v>42</v>
      </c>
      <c r="BS51" s="74">
        <v>316</v>
      </c>
      <c r="BT51" s="75">
        <v>157</v>
      </c>
      <c r="BU51" s="75">
        <v>99</v>
      </c>
      <c r="BV51" s="75">
        <v>60</v>
      </c>
      <c r="BW51" s="76">
        <v>0</v>
      </c>
      <c r="BX51" s="73">
        <v>314</v>
      </c>
      <c r="BY51" s="73">
        <v>157</v>
      </c>
      <c r="BZ51" s="73">
        <v>85</v>
      </c>
      <c r="CA51" s="73">
        <v>30</v>
      </c>
      <c r="CB51" s="73">
        <v>42</v>
      </c>
    </row>
    <row r="52" spans="1:80" x14ac:dyDescent="0.15">
      <c r="A52" s="72" t="s">
        <v>232</v>
      </c>
      <c r="B52" s="73">
        <f t="shared" si="83"/>
        <v>3893</v>
      </c>
      <c r="C52" s="73">
        <f t="shared" si="84"/>
        <v>2459</v>
      </c>
      <c r="D52" s="73">
        <f t="shared" si="85"/>
        <v>720</v>
      </c>
      <c r="E52" s="73">
        <f t="shared" si="86"/>
        <v>396</v>
      </c>
      <c r="F52" s="73">
        <f t="shared" si="87"/>
        <v>317</v>
      </c>
      <c r="G52" s="73">
        <f t="shared" si="88"/>
        <v>1826</v>
      </c>
      <c r="H52" s="73">
        <f t="shared" si="89"/>
        <v>1073</v>
      </c>
      <c r="I52" s="73">
        <f t="shared" si="90"/>
        <v>369</v>
      </c>
      <c r="J52" s="73">
        <f t="shared" si="91"/>
        <v>162</v>
      </c>
      <c r="K52" s="73">
        <f t="shared" si="92"/>
        <v>221</v>
      </c>
      <c r="L52" s="73">
        <f t="shared" si="93"/>
        <v>2068</v>
      </c>
      <c r="M52" s="73">
        <f t="shared" si="94"/>
        <v>1387</v>
      </c>
      <c r="N52" s="73">
        <f t="shared" si="95"/>
        <v>351</v>
      </c>
      <c r="O52" s="73">
        <f t="shared" si="96"/>
        <v>233</v>
      </c>
      <c r="P52" s="73">
        <f t="shared" si="97"/>
        <v>97</v>
      </c>
      <c r="Q52" s="72" t="s">
        <v>232</v>
      </c>
      <c r="R52" s="73">
        <v>348</v>
      </c>
      <c r="S52" s="73">
        <v>226</v>
      </c>
      <c r="T52" s="73">
        <v>115</v>
      </c>
      <c r="U52" s="73">
        <v>0</v>
      </c>
      <c r="V52" s="73">
        <v>6</v>
      </c>
      <c r="W52" s="74">
        <v>115</v>
      </c>
      <c r="X52" s="75">
        <v>52</v>
      </c>
      <c r="Y52" s="75">
        <v>63</v>
      </c>
      <c r="Z52" s="75">
        <v>0</v>
      </c>
      <c r="AA52" s="76">
        <v>0</v>
      </c>
      <c r="AB52" s="73">
        <v>232</v>
      </c>
      <c r="AC52" s="73">
        <v>175</v>
      </c>
      <c r="AD52" s="73">
        <v>52</v>
      </c>
      <c r="AE52" s="73">
        <v>0</v>
      </c>
      <c r="AF52" s="73">
        <v>6</v>
      </c>
      <c r="AG52" s="144" t="s">
        <v>232</v>
      </c>
      <c r="AH52" s="145">
        <v>1020</v>
      </c>
      <c r="AI52" s="145">
        <v>839</v>
      </c>
      <c r="AJ52" s="145">
        <v>160</v>
      </c>
      <c r="AK52" s="145">
        <v>7</v>
      </c>
      <c r="AL52" s="145">
        <v>14</v>
      </c>
      <c r="AM52" s="164">
        <v>545</v>
      </c>
      <c r="AN52" s="165">
        <v>436</v>
      </c>
      <c r="AO52" s="165">
        <v>101</v>
      </c>
      <c r="AP52" s="165">
        <v>0</v>
      </c>
      <c r="AQ52" s="166">
        <v>9</v>
      </c>
      <c r="AR52" s="145">
        <v>475</v>
      </c>
      <c r="AS52" s="145">
        <v>403</v>
      </c>
      <c r="AT52" s="145">
        <v>59</v>
      </c>
      <c r="AU52" s="145">
        <v>7</v>
      </c>
      <c r="AV52" s="145">
        <v>6</v>
      </c>
      <c r="AW52" s="146" t="s">
        <v>232</v>
      </c>
      <c r="AX52" s="146">
        <v>82</v>
      </c>
      <c r="AY52" s="146">
        <v>46</v>
      </c>
      <c r="AZ52" s="146">
        <v>8</v>
      </c>
      <c r="BA52" s="146">
        <v>28</v>
      </c>
      <c r="BB52" s="146">
        <v>0</v>
      </c>
      <c r="BC52" s="167">
        <v>44</v>
      </c>
      <c r="BD52" s="168">
        <v>23</v>
      </c>
      <c r="BE52" s="168">
        <v>8</v>
      </c>
      <c r="BF52" s="168">
        <v>12</v>
      </c>
      <c r="BG52" s="169">
        <v>0</v>
      </c>
      <c r="BH52" s="146">
        <v>39</v>
      </c>
      <c r="BI52" s="146">
        <v>23</v>
      </c>
      <c r="BJ52" s="146">
        <v>0</v>
      </c>
      <c r="BK52" s="146">
        <v>15</v>
      </c>
      <c r="BL52" s="146">
        <v>0</v>
      </c>
      <c r="BM52" s="72" t="s">
        <v>232</v>
      </c>
      <c r="BN52" s="73">
        <v>2443</v>
      </c>
      <c r="BO52" s="73">
        <v>1348</v>
      </c>
      <c r="BP52" s="73">
        <v>437</v>
      </c>
      <c r="BQ52" s="73">
        <v>361</v>
      </c>
      <c r="BR52" s="73">
        <v>297</v>
      </c>
      <c r="BS52" s="74">
        <v>1122</v>
      </c>
      <c r="BT52" s="75">
        <v>562</v>
      </c>
      <c r="BU52" s="75">
        <v>197</v>
      </c>
      <c r="BV52" s="75">
        <v>150</v>
      </c>
      <c r="BW52" s="76">
        <v>212</v>
      </c>
      <c r="BX52" s="73">
        <v>1322</v>
      </c>
      <c r="BY52" s="73">
        <v>786</v>
      </c>
      <c r="BZ52" s="73">
        <v>240</v>
      </c>
      <c r="CA52" s="73">
        <v>211</v>
      </c>
      <c r="CB52" s="73">
        <v>85</v>
      </c>
    </row>
    <row r="53" spans="1:80" x14ac:dyDescent="0.15">
      <c r="A53" s="72" t="s">
        <v>233</v>
      </c>
      <c r="B53" s="73">
        <f t="shared" si="83"/>
        <v>2714</v>
      </c>
      <c r="C53" s="73">
        <f t="shared" si="84"/>
        <v>1625</v>
      </c>
      <c r="D53" s="73">
        <f t="shared" si="85"/>
        <v>699</v>
      </c>
      <c r="E53" s="73">
        <f t="shared" si="86"/>
        <v>272</v>
      </c>
      <c r="F53" s="73">
        <f t="shared" si="87"/>
        <v>120</v>
      </c>
      <c r="G53" s="73">
        <f t="shared" si="88"/>
        <v>1516</v>
      </c>
      <c r="H53" s="73">
        <f t="shared" si="89"/>
        <v>964</v>
      </c>
      <c r="I53" s="73">
        <f t="shared" si="90"/>
        <v>355</v>
      </c>
      <c r="J53" s="73">
        <f t="shared" si="91"/>
        <v>135</v>
      </c>
      <c r="K53" s="73">
        <f t="shared" si="92"/>
        <v>63</v>
      </c>
      <c r="L53" s="73">
        <f t="shared" si="93"/>
        <v>1198</v>
      </c>
      <c r="M53" s="73">
        <f t="shared" si="94"/>
        <v>661</v>
      </c>
      <c r="N53" s="73">
        <f t="shared" si="95"/>
        <v>344</v>
      </c>
      <c r="O53" s="73">
        <f t="shared" si="96"/>
        <v>136</v>
      </c>
      <c r="P53" s="73">
        <f t="shared" si="97"/>
        <v>57</v>
      </c>
      <c r="Q53" s="72" t="s">
        <v>233</v>
      </c>
      <c r="R53" s="73">
        <v>267</v>
      </c>
      <c r="S53" s="73">
        <v>208</v>
      </c>
      <c r="T53" s="73">
        <v>40</v>
      </c>
      <c r="U53" s="73">
        <v>2</v>
      </c>
      <c r="V53" s="73">
        <v>17</v>
      </c>
      <c r="W53" s="74">
        <v>184</v>
      </c>
      <c r="X53" s="75">
        <v>142</v>
      </c>
      <c r="Y53" s="75">
        <v>35</v>
      </c>
      <c r="Z53" s="75">
        <v>2</v>
      </c>
      <c r="AA53" s="76">
        <v>6</v>
      </c>
      <c r="AB53" s="73">
        <v>83</v>
      </c>
      <c r="AC53" s="73">
        <v>66</v>
      </c>
      <c r="AD53" s="73">
        <v>6</v>
      </c>
      <c r="AE53" s="73">
        <v>0</v>
      </c>
      <c r="AF53" s="73">
        <v>12</v>
      </c>
      <c r="AG53" s="144" t="s">
        <v>233</v>
      </c>
      <c r="AH53" s="145">
        <v>542</v>
      </c>
      <c r="AI53" s="145">
        <v>423</v>
      </c>
      <c r="AJ53" s="145">
        <v>97</v>
      </c>
      <c r="AK53" s="145">
        <v>17</v>
      </c>
      <c r="AL53" s="145">
        <v>6</v>
      </c>
      <c r="AM53" s="164">
        <v>374</v>
      </c>
      <c r="AN53" s="165">
        <v>286</v>
      </c>
      <c r="AO53" s="165">
        <v>72</v>
      </c>
      <c r="AP53" s="165">
        <v>10</v>
      </c>
      <c r="AQ53" s="166">
        <v>6</v>
      </c>
      <c r="AR53" s="145">
        <v>169</v>
      </c>
      <c r="AS53" s="145">
        <v>137</v>
      </c>
      <c r="AT53" s="145">
        <v>25</v>
      </c>
      <c r="AU53" s="145">
        <v>7</v>
      </c>
      <c r="AV53" s="145">
        <v>0</v>
      </c>
      <c r="AW53" s="146" t="s">
        <v>233</v>
      </c>
      <c r="AX53" s="146">
        <v>120</v>
      </c>
      <c r="AY53" s="146">
        <v>28</v>
      </c>
      <c r="AZ53" s="146">
        <v>68</v>
      </c>
      <c r="BA53" s="146">
        <v>12</v>
      </c>
      <c r="BB53" s="146">
        <v>12</v>
      </c>
      <c r="BC53" s="167">
        <v>81</v>
      </c>
      <c r="BD53" s="168">
        <v>19</v>
      </c>
      <c r="BE53" s="168">
        <v>51</v>
      </c>
      <c r="BF53" s="168">
        <v>3</v>
      </c>
      <c r="BG53" s="169">
        <v>9</v>
      </c>
      <c r="BH53" s="146">
        <v>38</v>
      </c>
      <c r="BI53" s="146">
        <v>9</v>
      </c>
      <c r="BJ53" s="146">
        <v>17</v>
      </c>
      <c r="BK53" s="146">
        <v>9</v>
      </c>
      <c r="BL53" s="146">
        <v>3</v>
      </c>
      <c r="BM53" s="72" t="s">
        <v>233</v>
      </c>
      <c r="BN53" s="73">
        <v>1785</v>
      </c>
      <c r="BO53" s="73">
        <v>966</v>
      </c>
      <c r="BP53" s="73">
        <v>494</v>
      </c>
      <c r="BQ53" s="73">
        <v>241</v>
      </c>
      <c r="BR53" s="73">
        <v>85</v>
      </c>
      <c r="BS53" s="74">
        <v>877</v>
      </c>
      <c r="BT53" s="75">
        <v>517</v>
      </c>
      <c r="BU53" s="75">
        <v>197</v>
      </c>
      <c r="BV53" s="75">
        <v>120</v>
      </c>
      <c r="BW53" s="76">
        <v>42</v>
      </c>
      <c r="BX53" s="73">
        <v>908</v>
      </c>
      <c r="BY53" s="73">
        <v>449</v>
      </c>
      <c r="BZ53" s="73">
        <v>296</v>
      </c>
      <c r="CA53" s="73">
        <v>120</v>
      </c>
      <c r="CB53" s="73">
        <v>42</v>
      </c>
    </row>
    <row r="54" spans="1:80" x14ac:dyDescent="0.15">
      <c r="A54" s="72" t="s">
        <v>234</v>
      </c>
      <c r="B54" s="73">
        <f t="shared" si="83"/>
        <v>3329</v>
      </c>
      <c r="C54" s="73">
        <f t="shared" si="84"/>
        <v>1659</v>
      </c>
      <c r="D54" s="73">
        <f t="shared" si="85"/>
        <v>969</v>
      </c>
      <c r="E54" s="73">
        <f t="shared" si="86"/>
        <v>451</v>
      </c>
      <c r="F54" s="73">
        <f t="shared" si="87"/>
        <v>250</v>
      </c>
      <c r="G54" s="73">
        <f t="shared" si="88"/>
        <v>2012</v>
      </c>
      <c r="H54" s="73">
        <f t="shared" si="89"/>
        <v>964</v>
      </c>
      <c r="I54" s="73">
        <f t="shared" si="90"/>
        <v>545</v>
      </c>
      <c r="J54" s="73">
        <f t="shared" si="91"/>
        <v>415</v>
      </c>
      <c r="K54" s="73">
        <f t="shared" si="92"/>
        <v>88</v>
      </c>
      <c r="L54" s="73">
        <f t="shared" si="93"/>
        <v>1319</v>
      </c>
      <c r="M54" s="73">
        <f t="shared" si="94"/>
        <v>696</v>
      </c>
      <c r="N54" s="73">
        <f t="shared" si="95"/>
        <v>426</v>
      </c>
      <c r="O54" s="73">
        <f t="shared" si="96"/>
        <v>35</v>
      </c>
      <c r="P54" s="73">
        <f t="shared" si="97"/>
        <v>162</v>
      </c>
      <c r="Q54" s="72" t="s">
        <v>234</v>
      </c>
      <c r="R54" s="73">
        <v>137</v>
      </c>
      <c r="S54" s="73">
        <v>90</v>
      </c>
      <c r="T54" s="73">
        <v>6</v>
      </c>
      <c r="U54" s="73">
        <v>7</v>
      </c>
      <c r="V54" s="73">
        <v>35</v>
      </c>
      <c r="W54" s="74">
        <v>68</v>
      </c>
      <c r="X54" s="75">
        <v>57</v>
      </c>
      <c r="Y54" s="75">
        <v>6</v>
      </c>
      <c r="Z54" s="75">
        <v>5</v>
      </c>
      <c r="AA54" s="76">
        <v>0</v>
      </c>
      <c r="AB54" s="73">
        <v>70</v>
      </c>
      <c r="AC54" s="73">
        <v>33</v>
      </c>
      <c r="AD54" s="73">
        <v>0</v>
      </c>
      <c r="AE54" s="73">
        <v>2</v>
      </c>
      <c r="AF54" s="73">
        <v>35</v>
      </c>
      <c r="AG54" s="144" t="s">
        <v>234</v>
      </c>
      <c r="AH54" s="145">
        <v>477</v>
      </c>
      <c r="AI54" s="145">
        <v>351</v>
      </c>
      <c r="AJ54" s="145">
        <v>109</v>
      </c>
      <c r="AK54" s="145">
        <v>14</v>
      </c>
      <c r="AL54" s="145">
        <v>3</v>
      </c>
      <c r="AM54" s="164">
        <v>300</v>
      </c>
      <c r="AN54" s="165">
        <v>228</v>
      </c>
      <c r="AO54" s="165">
        <v>59</v>
      </c>
      <c r="AP54" s="165">
        <v>10</v>
      </c>
      <c r="AQ54" s="166">
        <v>3</v>
      </c>
      <c r="AR54" s="145">
        <v>178</v>
      </c>
      <c r="AS54" s="145">
        <v>124</v>
      </c>
      <c r="AT54" s="145">
        <v>51</v>
      </c>
      <c r="AU54" s="145">
        <v>3</v>
      </c>
      <c r="AV54" s="145">
        <v>0</v>
      </c>
      <c r="AW54" s="146" t="s">
        <v>234</v>
      </c>
      <c r="AX54" s="146">
        <v>22</v>
      </c>
      <c r="AY54" s="146">
        <v>5</v>
      </c>
      <c r="AZ54" s="146">
        <v>8</v>
      </c>
      <c r="BA54" s="146">
        <v>9</v>
      </c>
      <c r="BB54" s="146">
        <v>0</v>
      </c>
      <c r="BC54" s="167">
        <v>14</v>
      </c>
      <c r="BD54" s="168">
        <v>5</v>
      </c>
      <c r="BE54" s="168">
        <v>0</v>
      </c>
      <c r="BF54" s="168">
        <v>9</v>
      </c>
      <c r="BG54" s="169">
        <v>0</v>
      </c>
      <c r="BH54" s="146">
        <v>8</v>
      </c>
      <c r="BI54" s="146">
        <v>0</v>
      </c>
      <c r="BJ54" s="146">
        <v>8</v>
      </c>
      <c r="BK54" s="146">
        <v>0</v>
      </c>
      <c r="BL54" s="146">
        <v>0</v>
      </c>
      <c r="BM54" s="72" t="s">
        <v>234</v>
      </c>
      <c r="BN54" s="73">
        <v>2693</v>
      </c>
      <c r="BO54" s="73">
        <v>1213</v>
      </c>
      <c r="BP54" s="73">
        <v>846</v>
      </c>
      <c r="BQ54" s="73">
        <v>421</v>
      </c>
      <c r="BR54" s="73">
        <v>212</v>
      </c>
      <c r="BS54" s="74">
        <v>1630</v>
      </c>
      <c r="BT54" s="75">
        <v>674</v>
      </c>
      <c r="BU54" s="75">
        <v>480</v>
      </c>
      <c r="BV54" s="75">
        <v>391</v>
      </c>
      <c r="BW54" s="76">
        <v>85</v>
      </c>
      <c r="BX54" s="73">
        <v>1063</v>
      </c>
      <c r="BY54" s="73">
        <v>539</v>
      </c>
      <c r="BZ54" s="73">
        <v>367</v>
      </c>
      <c r="CA54" s="73">
        <v>30</v>
      </c>
      <c r="CB54" s="73">
        <v>127</v>
      </c>
    </row>
    <row r="55" spans="1:80" x14ac:dyDescent="0.15">
      <c r="A55" s="72" t="s">
        <v>252</v>
      </c>
      <c r="B55" s="73">
        <f t="shared" si="83"/>
        <v>1327</v>
      </c>
      <c r="C55" s="73">
        <f t="shared" si="84"/>
        <v>563</v>
      </c>
      <c r="D55" s="73">
        <f t="shared" si="85"/>
        <v>364</v>
      </c>
      <c r="E55" s="73">
        <f t="shared" si="86"/>
        <v>299</v>
      </c>
      <c r="F55" s="73">
        <f t="shared" si="87"/>
        <v>103</v>
      </c>
      <c r="G55" s="73">
        <f t="shared" si="88"/>
        <v>918</v>
      </c>
      <c r="H55" s="73">
        <f t="shared" si="89"/>
        <v>347</v>
      </c>
      <c r="I55" s="73">
        <f t="shared" si="90"/>
        <v>308</v>
      </c>
      <c r="J55" s="73">
        <f t="shared" si="91"/>
        <v>167</v>
      </c>
      <c r="K55" s="73">
        <f t="shared" si="92"/>
        <v>97</v>
      </c>
      <c r="L55" s="73">
        <f t="shared" si="93"/>
        <v>409</v>
      </c>
      <c r="M55" s="73">
        <f t="shared" si="94"/>
        <v>216</v>
      </c>
      <c r="N55" s="73">
        <f t="shared" si="95"/>
        <v>56</v>
      </c>
      <c r="O55" s="73">
        <f t="shared" si="96"/>
        <v>131</v>
      </c>
      <c r="P55" s="73">
        <f t="shared" si="97"/>
        <v>6</v>
      </c>
      <c r="Q55" s="72" t="s">
        <v>252</v>
      </c>
      <c r="R55" s="73">
        <v>71</v>
      </c>
      <c r="S55" s="73">
        <v>33</v>
      </c>
      <c r="T55" s="73">
        <v>17</v>
      </c>
      <c r="U55" s="73">
        <v>9</v>
      </c>
      <c r="V55" s="73">
        <v>12</v>
      </c>
      <c r="W55" s="74">
        <v>49</v>
      </c>
      <c r="X55" s="75">
        <v>28</v>
      </c>
      <c r="Y55" s="75">
        <v>12</v>
      </c>
      <c r="Z55" s="75">
        <v>4</v>
      </c>
      <c r="AA55" s="76">
        <v>6</v>
      </c>
      <c r="AB55" s="73">
        <v>22</v>
      </c>
      <c r="AC55" s="73">
        <v>5</v>
      </c>
      <c r="AD55" s="73">
        <v>6</v>
      </c>
      <c r="AE55" s="73">
        <v>5</v>
      </c>
      <c r="AF55" s="73">
        <v>6</v>
      </c>
      <c r="AG55" s="144" t="s">
        <v>252</v>
      </c>
      <c r="AH55" s="145">
        <v>161</v>
      </c>
      <c r="AI55" s="145">
        <v>98</v>
      </c>
      <c r="AJ55" s="145">
        <v>51</v>
      </c>
      <c r="AK55" s="145">
        <v>10</v>
      </c>
      <c r="AL55" s="145">
        <v>3</v>
      </c>
      <c r="AM55" s="164">
        <v>127</v>
      </c>
      <c r="AN55" s="165">
        <v>72</v>
      </c>
      <c r="AO55" s="165">
        <v>42</v>
      </c>
      <c r="AP55" s="165">
        <v>10</v>
      </c>
      <c r="AQ55" s="166">
        <v>3</v>
      </c>
      <c r="AR55" s="145">
        <v>34</v>
      </c>
      <c r="AS55" s="145">
        <v>26</v>
      </c>
      <c r="AT55" s="145">
        <v>8</v>
      </c>
      <c r="AU55" s="145">
        <v>0</v>
      </c>
      <c r="AV55" s="145">
        <v>0</v>
      </c>
      <c r="AW55" s="146" t="s">
        <v>252</v>
      </c>
      <c r="AX55" s="146">
        <v>59</v>
      </c>
      <c r="AY55" s="146">
        <v>5</v>
      </c>
      <c r="AZ55" s="146">
        <v>42</v>
      </c>
      <c r="BA55" s="146">
        <v>9</v>
      </c>
      <c r="BB55" s="146">
        <v>3</v>
      </c>
      <c r="BC55" s="167">
        <v>48</v>
      </c>
      <c r="BD55" s="168">
        <v>0</v>
      </c>
      <c r="BE55" s="168">
        <v>42</v>
      </c>
      <c r="BF55" s="168">
        <v>3</v>
      </c>
      <c r="BG55" s="169">
        <v>3</v>
      </c>
      <c r="BH55" s="146">
        <v>11</v>
      </c>
      <c r="BI55" s="146">
        <v>5</v>
      </c>
      <c r="BJ55" s="146">
        <v>0</v>
      </c>
      <c r="BK55" s="146">
        <v>6</v>
      </c>
      <c r="BL55" s="146">
        <v>0</v>
      </c>
      <c r="BM55" s="72" t="s">
        <v>252</v>
      </c>
      <c r="BN55" s="73">
        <v>1036</v>
      </c>
      <c r="BO55" s="73">
        <v>427</v>
      </c>
      <c r="BP55" s="73">
        <v>254</v>
      </c>
      <c r="BQ55" s="73">
        <v>271</v>
      </c>
      <c r="BR55" s="73">
        <v>85</v>
      </c>
      <c r="BS55" s="74">
        <v>694</v>
      </c>
      <c r="BT55" s="75">
        <v>247</v>
      </c>
      <c r="BU55" s="75">
        <v>212</v>
      </c>
      <c r="BV55" s="75">
        <v>150</v>
      </c>
      <c r="BW55" s="76">
        <v>85</v>
      </c>
      <c r="BX55" s="73">
        <v>342</v>
      </c>
      <c r="BY55" s="73">
        <v>180</v>
      </c>
      <c r="BZ55" s="73">
        <v>42</v>
      </c>
      <c r="CA55" s="73">
        <v>120</v>
      </c>
      <c r="CB55" s="73">
        <v>0</v>
      </c>
    </row>
    <row r="56" spans="1:80" x14ac:dyDescent="0.15">
      <c r="A56" s="72" t="s">
        <v>253</v>
      </c>
      <c r="B56" s="73">
        <f t="shared" si="83"/>
        <v>821</v>
      </c>
      <c r="C56" s="73">
        <f t="shared" si="84"/>
        <v>252</v>
      </c>
      <c r="D56" s="73">
        <f t="shared" si="85"/>
        <v>259</v>
      </c>
      <c r="E56" s="73">
        <f t="shared" si="86"/>
        <v>251</v>
      </c>
      <c r="F56" s="73">
        <f t="shared" si="87"/>
        <v>60</v>
      </c>
      <c r="G56" s="73">
        <f t="shared" si="88"/>
        <v>589</v>
      </c>
      <c r="H56" s="73">
        <f t="shared" si="89"/>
        <v>207</v>
      </c>
      <c r="I56" s="73">
        <f t="shared" si="90"/>
        <v>146</v>
      </c>
      <c r="J56" s="73">
        <f t="shared" si="91"/>
        <v>186</v>
      </c>
      <c r="K56" s="73">
        <f t="shared" si="92"/>
        <v>51</v>
      </c>
      <c r="L56" s="73">
        <f t="shared" si="93"/>
        <v>232</v>
      </c>
      <c r="M56" s="73">
        <f t="shared" si="94"/>
        <v>45</v>
      </c>
      <c r="N56" s="73">
        <f t="shared" si="95"/>
        <v>113</v>
      </c>
      <c r="O56" s="73">
        <f t="shared" si="96"/>
        <v>65</v>
      </c>
      <c r="P56" s="73">
        <f t="shared" si="97"/>
        <v>9</v>
      </c>
      <c r="Q56" s="72" t="s">
        <v>253</v>
      </c>
      <c r="R56" s="73">
        <v>48</v>
      </c>
      <c r="S56" s="73">
        <v>24</v>
      </c>
      <c r="T56" s="73">
        <v>6</v>
      </c>
      <c r="U56" s="73">
        <v>7</v>
      </c>
      <c r="V56" s="73">
        <v>12</v>
      </c>
      <c r="W56" s="74">
        <v>41</v>
      </c>
      <c r="X56" s="75">
        <v>24</v>
      </c>
      <c r="Y56" s="75">
        <v>6</v>
      </c>
      <c r="Z56" s="75">
        <v>5</v>
      </c>
      <c r="AA56" s="76">
        <v>6</v>
      </c>
      <c r="AB56" s="73">
        <v>8</v>
      </c>
      <c r="AC56" s="73">
        <v>0</v>
      </c>
      <c r="AD56" s="73">
        <v>0</v>
      </c>
      <c r="AE56" s="73">
        <v>2</v>
      </c>
      <c r="AF56" s="73">
        <v>6</v>
      </c>
      <c r="AG56" s="144" t="s">
        <v>253</v>
      </c>
      <c r="AH56" s="145">
        <v>48</v>
      </c>
      <c r="AI56" s="145">
        <v>26</v>
      </c>
      <c r="AJ56" s="145">
        <v>13</v>
      </c>
      <c r="AK56" s="145">
        <v>3</v>
      </c>
      <c r="AL56" s="145">
        <v>6</v>
      </c>
      <c r="AM56" s="164">
        <v>41</v>
      </c>
      <c r="AN56" s="165">
        <v>26</v>
      </c>
      <c r="AO56" s="165">
        <v>13</v>
      </c>
      <c r="AP56" s="165">
        <v>0</v>
      </c>
      <c r="AQ56" s="166">
        <v>3</v>
      </c>
      <c r="AR56" s="145">
        <v>6</v>
      </c>
      <c r="AS56" s="145">
        <v>0</v>
      </c>
      <c r="AT56" s="145">
        <v>0</v>
      </c>
      <c r="AU56" s="145">
        <v>3</v>
      </c>
      <c r="AV56" s="145">
        <v>3</v>
      </c>
      <c r="AW56" s="146" t="s">
        <v>253</v>
      </c>
      <c r="AX56" s="146">
        <v>0</v>
      </c>
      <c r="AY56" s="146">
        <v>0</v>
      </c>
      <c r="AZ56" s="146">
        <v>0</v>
      </c>
      <c r="BA56" s="146">
        <v>0</v>
      </c>
      <c r="BB56" s="146">
        <v>0</v>
      </c>
      <c r="BC56" s="167">
        <v>0</v>
      </c>
      <c r="BD56" s="168">
        <v>0</v>
      </c>
      <c r="BE56" s="168">
        <v>0</v>
      </c>
      <c r="BF56" s="168">
        <v>0</v>
      </c>
      <c r="BG56" s="169">
        <v>0</v>
      </c>
      <c r="BH56" s="146">
        <v>0</v>
      </c>
      <c r="BI56" s="146">
        <v>0</v>
      </c>
      <c r="BJ56" s="146">
        <v>0</v>
      </c>
      <c r="BK56" s="146">
        <v>0</v>
      </c>
      <c r="BL56" s="146">
        <v>0</v>
      </c>
      <c r="BM56" s="72" t="s">
        <v>253</v>
      </c>
      <c r="BN56" s="73">
        <v>725</v>
      </c>
      <c r="BO56" s="73">
        <v>202</v>
      </c>
      <c r="BP56" s="73">
        <v>240</v>
      </c>
      <c r="BQ56" s="73">
        <v>241</v>
      </c>
      <c r="BR56" s="73">
        <v>42</v>
      </c>
      <c r="BS56" s="74">
        <v>507</v>
      </c>
      <c r="BT56" s="75">
        <v>157</v>
      </c>
      <c r="BU56" s="75">
        <v>127</v>
      </c>
      <c r="BV56" s="75">
        <v>181</v>
      </c>
      <c r="BW56" s="76">
        <v>42</v>
      </c>
      <c r="BX56" s="73">
        <v>218</v>
      </c>
      <c r="BY56" s="73">
        <v>45</v>
      </c>
      <c r="BZ56" s="73">
        <v>113</v>
      </c>
      <c r="CA56" s="73">
        <v>60</v>
      </c>
      <c r="CB56" s="73">
        <v>0</v>
      </c>
    </row>
    <row r="57" spans="1:80" x14ac:dyDescent="0.15">
      <c r="A57" s="72" t="s">
        <v>254</v>
      </c>
      <c r="B57" s="73">
        <f t="shared" si="83"/>
        <v>349</v>
      </c>
      <c r="C57" s="73">
        <f t="shared" si="84"/>
        <v>101</v>
      </c>
      <c r="D57" s="73">
        <f t="shared" si="85"/>
        <v>144</v>
      </c>
      <c r="E57" s="73">
        <f t="shared" si="86"/>
        <v>39</v>
      </c>
      <c r="F57" s="73">
        <f t="shared" si="87"/>
        <v>65</v>
      </c>
      <c r="G57" s="73">
        <f t="shared" si="88"/>
        <v>212</v>
      </c>
      <c r="H57" s="73">
        <f t="shared" si="89"/>
        <v>75</v>
      </c>
      <c r="I57" s="73">
        <f t="shared" si="90"/>
        <v>79</v>
      </c>
      <c r="J57" s="73">
        <f t="shared" si="91"/>
        <v>35</v>
      </c>
      <c r="K57" s="73">
        <f t="shared" si="92"/>
        <v>23</v>
      </c>
      <c r="L57" s="73">
        <f t="shared" si="93"/>
        <v>138</v>
      </c>
      <c r="M57" s="73">
        <f t="shared" si="94"/>
        <v>27</v>
      </c>
      <c r="N57" s="73">
        <f t="shared" si="95"/>
        <v>64</v>
      </c>
      <c r="O57" s="73">
        <f t="shared" si="96"/>
        <v>4</v>
      </c>
      <c r="P57" s="73">
        <f t="shared" si="97"/>
        <v>42</v>
      </c>
      <c r="Q57" s="72" t="s">
        <v>254</v>
      </c>
      <c r="R57" s="73">
        <v>37</v>
      </c>
      <c r="S57" s="73">
        <v>5</v>
      </c>
      <c r="T57" s="73">
        <v>0</v>
      </c>
      <c r="U57" s="73">
        <v>9</v>
      </c>
      <c r="V57" s="73">
        <v>23</v>
      </c>
      <c r="W57" s="74">
        <v>33</v>
      </c>
      <c r="X57" s="75">
        <v>5</v>
      </c>
      <c r="Y57" s="75">
        <v>0</v>
      </c>
      <c r="Z57" s="75">
        <v>5</v>
      </c>
      <c r="AA57" s="76">
        <v>23</v>
      </c>
      <c r="AB57" s="73">
        <v>4</v>
      </c>
      <c r="AC57" s="73">
        <v>0</v>
      </c>
      <c r="AD57" s="73">
        <v>0</v>
      </c>
      <c r="AE57" s="73">
        <v>4</v>
      </c>
      <c r="AF57" s="73">
        <v>0</v>
      </c>
      <c r="AG57" s="144" t="s">
        <v>254</v>
      </c>
      <c r="AH57" s="145">
        <v>36</v>
      </c>
      <c r="AI57" s="145">
        <v>20</v>
      </c>
      <c r="AJ57" s="145">
        <v>17</v>
      </c>
      <c r="AK57" s="145">
        <v>0</v>
      </c>
      <c r="AL57" s="145">
        <v>0</v>
      </c>
      <c r="AM57" s="164">
        <v>28</v>
      </c>
      <c r="AN57" s="165">
        <v>20</v>
      </c>
      <c r="AO57" s="165">
        <v>8</v>
      </c>
      <c r="AP57" s="165">
        <v>0</v>
      </c>
      <c r="AQ57" s="166">
        <v>0</v>
      </c>
      <c r="AR57" s="145">
        <v>8</v>
      </c>
      <c r="AS57" s="145">
        <v>0</v>
      </c>
      <c r="AT57" s="145">
        <v>8</v>
      </c>
      <c r="AU57" s="145">
        <v>0</v>
      </c>
      <c r="AV57" s="145">
        <v>0</v>
      </c>
      <c r="AW57" s="146" t="s">
        <v>254</v>
      </c>
      <c r="AX57" s="146">
        <v>9</v>
      </c>
      <c r="AY57" s="146">
        <v>9</v>
      </c>
      <c r="AZ57" s="146">
        <v>0</v>
      </c>
      <c r="BA57" s="146">
        <v>0</v>
      </c>
      <c r="BB57" s="146">
        <v>0</v>
      </c>
      <c r="BC57" s="167">
        <v>5</v>
      </c>
      <c r="BD57" s="168">
        <v>5</v>
      </c>
      <c r="BE57" s="168">
        <v>0</v>
      </c>
      <c r="BF57" s="168">
        <v>0</v>
      </c>
      <c r="BG57" s="169">
        <v>0</v>
      </c>
      <c r="BH57" s="146">
        <v>5</v>
      </c>
      <c r="BI57" s="146">
        <v>5</v>
      </c>
      <c r="BJ57" s="146">
        <v>0</v>
      </c>
      <c r="BK57" s="146">
        <v>0</v>
      </c>
      <c r="BL57" s="146">
        <v>0</v>
      </c>
      <c r="BM57" s="72" t="s">
        <v>254</v>
      </c>
      <c r="BN57" s="73">
        <v>267</v>
      </c>
      <c r="BO57" s="73">
        <v>67</v>
      </c>
      <c r="BP57" s="73">
        <v>127</v>
      </c>
      <c r="BQ57" s="73">
        <v>30</v>
      </c>
      <c r="BR57" s="73">
        <v>42</v>
      </c>
      <c r="BS57" s="74">
        <v>146</v>
      </c>
      <c r="BT57" s="75">
        <v>45</v>
      </c>
      <c r="BU57" s="75">
        <v>71</v>
      </c>
      <c r="BV57" s="75">
        <v>30</v>
      </c>
      <c r="BW57" s="76">
        <v>0</v>
      </c>
      <c r="BX57" s="73">
        <v>121</v>
      </c>
      <c r="BY57" s="73">
        <v>22</v>
      </c>
      <c r="BZ57" s="73">
        <v>56</v>
      </c>
      <c r="CA57" s="73">
        <v>0</v>
      </c>
      <c r="CB57" s="73">
        <v>42</v>
      </c>
    </row>
    <row r="58" spans="1:80" x14ac:dyDescent="0.15">
      <c r="A58" s="72" t="s">
        <v>255</v>
      </c>
      <c r="B58" s="73">
        <f t="shared" si="83"/>
        <v>187</v>
      </c>
      <c r="C58" s="73">
        <f t="shared" si="84"/>
        <v>133</v>
      </c>
      <c r="D58" s="73">
        <f t="shared" si="85"/>
        <v>55</v>
      </c>
      <c r="E58" s="73">
        <f t="shared" si="86"/>
        <v>0</v>
      </c>
      <c r="F58" s="73">
        <f t="shared" si="87"/>
        <v>0</v>
      </c>
      <c r="G58" s="73">
        <f t="shared" si="88"/>
        <v>68</v>
      </c>
      <c r="H58" s="73">
        <f t="shared" si="89"/>
        <v>53</v>
      </c>
      <c r="I58" s="73">
        <f t="shared" si="90"/>
        <v>14</v>
      </c>
      <c r="J58" s="73">
        <f t="shared" si="91"/>
        <v>0</v>
      </c>
      <c r="K58" s="73">
        <f t="shared" si="92"/>
        <v>0</v>
      </c>
      <c r="L58" s="73">
        <f t="shared" si="93"/>
        <v>120</v>
      </c>
      <c r="M58" s="73">
        <f t="shared" si="94"/>
        <v>79</v>
      </c>
      <c r="N58" s="73">
        <f t="shared" si="95"/>
        <v>41</v>
      </c>
      <c r="O58" s="73">
        <f t="shared" si="96"/>
        <v>0</v>
      </c>
      <c r="P58" s="73">
        <f t="shared" si="97"/>
        <v>0</v>
      </c>
      <c r="Q58" s="72" t="s">
        <v>255</v>
      </c>
      <c r="R58" s="73">
        <v>5</v>
      </c>
      <c r="S58" s="73">
        <v>5</v>
      </c>
      <c r="T58" s="73">
        <v>0</v>
      </c>
      <c r="U58" s="73">
        <v>0</v>
      </c>
      <c r="V58" s="73">
        <v>0</v>
      </c>
      <c r="W58" s="74">
        <v>5</v>
      </c>
      <c r="X58" s="75">
        <v>5</v>
      </c>
      <c r="Y58" s="75">
        <v>0</v>
      </c>
      <c r="Z58" s="75">
        <v>0</v>
      </c>
      <c r="AA58" s="76">
        <v>0</v>
      </c>
      <c r="AB58" s="73">
        <v>0</v>
      </c>
      <c r="AC58" s="73">
        <v>0</v>
      </c>
      <c r="AD58" s="73">
        <v>0</v>
      </c>
      <c r="AE58" s="73">
        <v>0</v>
      </c>
      <c r="AF58" s="73">
        <v>0</v>
      </c>
      <c r="AG58" s="144" t="s">
        <v>255</v>
      </c>
      <c r="AH58" s="145">
        <v>45</v>
      </c>
      <c r="AI58" s="145">
        <v>33</v>
      </c>
      <c r="AJ58" s="145">
        <v>13</v>
      </c>
      <c r="AK58" s="145">
        <v>0</v>
      </c>
      <c r="AL58" s="145">
        <v>0</v>
      </c>
      <c r="AM58" s="164">
        <v>26</v>
      </c>
      <c r="AN58" s="165">
        <v>26</v>
      </c>
      <c r="AO58" s="165">
        <v>0</v>
      </c>
      <c r="AP58" s="165">
        <v>0</v>
      </c>
      <c r="AQ58" s="166">
        <v>0</v>
      </c>
      <c r="AR58" s="145">
        <v>19</v>
      </c>
      <c r="AS58" s="145">
        <v>7</v>
      </c>
      <c r="AT58" s="145">
        <v>13</v>
      </c>
      <c r="AU58" s="145">
        <v>0</v>
      </c>
      <c r="AV58" s="145">
        <v>0</v>
      </c>
      <c r="AW58" s="146" t="s">
        <v>255</v>
      </c>
      <c r="AX58" s="146">
        <v>5</v>
      </c>
      <c r="AY58" s="146">
        <v>5</v>
      </c>
      <c r="AZ58" s="146">
        <v>0</v>
      </c>
      <c r="BA58" s="146">
        <v>0</v>
      </c>
      <c r="BB58" s="146">
        <v>0</v>
      </c>
      <c r="BC58" s="167">
        <v>0</v>
      </c>
      <c r="BD58" s="168">
        <v>0</v>
      </c>
      <c r="BE58" s="168">
        <v>0</v>
      </c>
      <c r="BF58" s="168">
        <v>0</v>
      </c>
      <c r="BG58" s="169">
        <v>0</v>
      </c>
      <c r="BH58" s="146">
        <v>5</v>
      </c>
      <c r="BI58" s="146">
        <v>5</v>
      </c>
      <c r="BJ58" s="146">
        <v>0</v>
      </c>
      <c r="BK58" s="146">
        <v>0</v>
      </c>
      <c r="BL58" s="146">
        <v>0</v>
      </c>
      <c r="BM58" s="72" t="s">
        <v>255</v>
      </c>
      <c r="BN58" s="73">
        <v>132</v>
      </c>
      <c r="BO58" s="73">
        <v>90</v>
      </c>
      <c r="BP58" s="73">
        <v>42</v>
      </c>
      <c r="BQ58" s="73">
        <v>0</v>
      </c>
      <c r="BR58" s="73">
        <v>0</v>
      </c>
      <c r="BS58" s="74">
        <v>37</v>
      </c>
      <c r="BT58" s="75">
        <v>22</v>
      </c>
      <c r="BU58" s="75">
        <v>14</v>
      </c>
      <c r="BV58" s="75">
        <v>0</v>
      </c>
      <c r="BW58" s="76">
        <v>0</v>
      </c>
      <c r="BX58" s="73">
        <v>96</v>
      </c>
      <c r="BY58" s="73">
        <v>67</v>
      </c>
      <c r="BZ58" s="73">
        <v>28</v>
      </c>
      <c r="CA58" s="73">
        <v>0</v>
      </c>
      <c r="CB58" s="73">
        <v>0</v>
      </c>
    </row>
    <row r="59" spans="1:80" x14ac:dyDescent="0.15">
      <c r="A59" s="72" t="s">
        <v>256</v>
      </c>
      <c r="B59" s="73">
        <f t="shared" si="83"/>
        <v>230</v>
      </c>
      <c r="C59" s="73">
        <f t="shared" si="84"/>
        <v>117</v>
      </c>
      <c r="D59" s="73">
        <f t="shared" si="85"/>
        <v>36</v>
      </c>
      <c r="E59" s="73">
        <f t="shared" si="86"/>
        <v>72</v>
      </c>
      <c r="F59" s="73">
        <f t="shared" si="87"/>
        <v>6</v>
      </c>
      <c r="G59" s="73">
        <f t="shared" si="88"/>
        <v>148</v>
      </c>
      <c r="H59" s="73">
        <f t="shared" si="89"/>
        <v>71</v>
      </c>
      <c r="I59" s="73">
        <f t="shared" si="90"/>
        <v>8</v>
      </c>
      <c r="J59" s="73">
        <f t="shared" si="91"/>
        <v>69</v>
      </c>
      <c r="K59" s="73">
        <f t="shared" si="92"/>
        <v>0</v>
      </c>
      <c r="L59" s="73">
        <f t="shared" si="93"/>
        <v>83</v>
      </c>
      <c r="M59" s="73">
        <f t="shared" si="94"/>
        <v>46</v>
      </c>
      <c r="N59" s="73">
        <f t="shared" si="95"/>
        <v>28</v>
      </c>
      <c r="O59" s="73">
        <f t="shared" si="96"/>
        <v>3</v>
      </c>
      <c r="P59" s="73">
        <f t="shared" si="97"/>
        <v>6</v>
      </c>
      <c r="Q59" s="72" t="s">
        <v>256</v>
      </c>
      <c r="R59" s="73">
        <v>78</v>
      </c>
      <c r="S59" s="73">
        <v>71</v>
      </c>
      <c r="T59" s="73">
        <v>0</v>
      </c>
      <c r="U59" s="73">
        <v>2</v>
      </c>
      <c r="V59" s="73">
        <v>6</v>
      </c>
      <c r="W59" s="74">
        <v>40</v>
      </c>
      <c r="X59" s="75">
        <v>38</v>
      </c>
      <c r="Y59" s="75">
        <v>0</v>
      </c>
      <c r="Z59" s="75">
        <v>2</v>
      </c>
      <c r="AA59" s="76">
        <v>0</v>
      </c>
      <c r="AB59" s="73">
        <v>39</v>
      </c>
      <c r="AC59" s="73">
        <v>33</v>
      </c>
      <c r="AD59" s="73">
        <v>0</v>
      </c>
      <c r="AE59" s="73">
        <v>0</v>
      </c>
      <c r="AF59" s="73">
        <v>6</v>
      </c>
      <c r="AG59" s="144" t="s">
        <v>256</v>
      </c>
      <c r="AH59" s="145">
        <v>61</v>
      </c>
      <c r="AI59" s="145">
        <v>46</v>
      </c>
      <c r="AJ59" s="145">
        <v>8</v>
      </c>
      <c r="AK59" s="145">
        <v>7</v>
      </c>
      <c r="AL59" s="145">
        <v>0</v>
      </c>
      <c r="AM59" s="164">
        <v>48</v>
      </c>
      <c r="AN59" s="165">
        <v>33</v>
      </c>
      <c r="AO59" s="165">
        <v>8</v>
      </c>
      <c r="AP59" s="165">
        <v>7</v>
      </c>
      <c r="AQ59" s="166">
        <v>0</v>
      </c>
      <c r="AR59" s="145">
        <v>13</v>
      </c>
      <c r="AS59" s="145">
        <v>13</v>
      </c>
      <c r="AT59" s="145">
        <v>0</v>
      </c>
      <c r="AU59" s="145">
        <v>0</v>
      </c>
      <c r="AV59" s="145">
        <v>0</v>
      </c>
      <c r="AW59" s="146" t="s">
        <v>256</v>
      </c>
      <c r="AX59" s="146">
        <v>3</v>
      </c>
      <c r="AY59" s="146">
        <v>0</v>
      </c>
      <c r="AZ59" s="146">
        <v>0</v>
      </c>
      <c r="BA59" s="146">
        <v>3</v>
      </c>
      <c r="BB59" s="146">
        <v>0</v>
      </c>
      <c r="BC59" s="167">
        <v>0</v>
      </c>
      <c r="BD59" s="168">
        <v>0</v>
      </c>
      <c r="BE59" s="168">
        <v>0</v>
      </c>
      <c r="BF59" s="168">
        <v>0</v>
      </c>
      <c r="BG59" s="169">
        <v>0</v>
      </c>
      <c r="BH59" s="146">
        <v>3</v>
      </c>
      <c r="BI59" s="146">
        <v>0</v>
      </c>
      <c r="BJ59" s="146">
        <v>0</v>
      </c>
      <c r="BK59" s="146">
        <v>3</v>
      </c>
      <c r="BL59" s="146">
        <v>0</v>
      </c>
      <c r="BM59" s="72" t="s">
        <v>256</v>
      </c>
      <c r="BN59" s="73">
        <v>88</v>
      </c>
      <c r="BO59" s="73">
        <v>0</v>
      </c>
      <c r="BP59" s="73">
        <v>28</v>
      </c>
      <c r="BQ59" s="73">
        <v>60</v>
      </c>
      <c r="BR59" s="73">
        <v>0</v>
      </c>
      <c r="BS59" s="74">
        <v>60</v>
      </c>
      <c r="BT59" s="75">
        <v>0</v>
      </c>
      <c r="BU59" s="75">
        <v>0</v>
      </c>
      <c r="BV59" s="75">
        <v>60</v>
      </c>
      <c r="BW59" s="76">
        <v>0</v>
      </c>
      <c r="BX59" s="73">
        <v>28</v>
      </c>
      <c r="BY59" s="73">
        <v>0</v>
      </c>
      <c r="BZ59" s="73">
        <v>28</v>
      </c>
      <c r="CA59" s="73">
        <v>0</v>
      </c>
      <c r="CB59" s="73">
        <v>0</v>
      </c>
    </row>
    <row r="60" spans="1:80" x14ac:dyDescent="0.15">
      <c r="A60" s="72" t="s">
        <v>24</v>
      </c>
      <c r="B60" s="73">
        <v>14809.7</v>
      </c>
      <c r="C60" s="73">
        <v>15340.9</v>
      </c>
      <c r="D60" s="73">
        <v>11500</v>
      </c>
      <c r="E60" s="73">
        <v>31000</v>
      </c>
      <c r="F60" s="73">
        <v>27500</v>
      </c>
      <c r="G60" s="74">
        <v>17538.8</v>
      </c>
      <c r="H60" s="75">
        <v>17833.3</v>
      </c>
      <c r="I60" s="75">
        <v>13863.6</v>
      </c>
      <c r="J60" s="75">
        <v>30000</v>
      </c>
      <c r="K60" s="76">
        <v>53125</v>
      </c>
      <c r="L60" s="73">
        <v>12706.6</v>
      </c>
      <c r="M60" s="73">
        <v>13108.1</v>
      </c>
      <c r="N60" s="73">
        <v>6979.2</v>
      </c>
      <c r="O60" s="73">
        <v>31666.7</v>
      </c>
      <c r="P60" s="73">
        <v>23333.3</v>
      </c>
      <c r="Q60" s="72" t="s">
        <v>24</v>
      </c>
      <c r="R60" s="73">
        <v>14809.7</v>
      </c>
      <c r="S60" s="73">
        <v>15340.9</v>
      </c>
      <c r="T60" s="73">
        <v>11500</v>
      </c>
      <c r="U60" s="73">
        <v>31000</v>
      </c>
      <c r="V60" s="73">
        <v>27500</v>
      </c>
      <c r="W60" s="74">
        <v>17538.8</v>
      </c>
      <c r="X60" s="75">
        <v>17833.3</v>
      </c>
      <c r="Y60" s="75">
        <v>13863.6</v>
      </c>
      <c r="Z60" s="75">
        <v>30000</v>
      </c>
      <c r="AA60" s="76">
        <v>53125</v>
      </c>
      <c r="AB60" s="73">
        <v>12706.6</v>
      </c>
      <c r="AC60" s="73">
        <v>13108.1</v>
      </c>
      <c r="AD60" s="73">
        <v>6979.2</v>
      </c>
      <c r="AE60" s="73">
        <v>31666.7</v>
      </c>
      <c r="AF60" s="73">
        <v>23333.3</v>
      </c>
      <c r="AG60" s="144"/>
      <c r="AH60" s="145"/>
      <c r="AI60" s="145"/>
      <c r="AJ60" s="145"/>
      <c r="AK60" s="145"/>
      <c r="AL60" s="145"/>
      <c r="AM60" s="164"/>
      <c r="AN60" s="165"/>
      <c r="AO60" s="165"/>
      <c r="AP60" s="165"/>
      <c r="AQ60" s="166"/>
      <c r="AR60" s="145"/>
      <c r="AS60" s="145"/>
      <c r="AT60" s="145"/>
      <c r="AU60" s="145"/>
      <c r="AV60" s="145"/>
      <c r="AW60" s="146"/>
      <c r="AX60" s="146"/>
      <c r="AY60" s="146"/>
      <c r="AZ60" s="146"/>
      <c r="BA60" s="146"/>
      <c r="BB60" s="146"/>
      <c r="BC60" s="167"/>
      <c r="BD60" s="168"/>
      <c r="BE60" s="168"/>
      <c r="BF60" s="168"/>
      <c r="BG60" s="169"/>
      <c r="BH60" s="146"/>
      <c r="BI60" s="146"/>
      <c r="BJ60" s="146"/>
      <c r="BK60" s="146"/>
      <c r="BL60" s="146"/>
      <c r="BM60" s="80" t="s">
        <v>24</v>
      </c>
      <c r="BN60" s="80">
        <v>19447.8</v>
      </c>
      <c r="BO60" s="80">
        <v>17616.3</v>
      </c>
      <c r="BP60" s="80">
        <v>21583.3</v>
      </c>
      <c r="BQ60" s="80">
        <v>23571.4</v>
      </c>
      <c r="BR60" s="80">
        <v>18750</v>
      </c>
      <c r="BS60" s="260">
        <v>21793.7</v>
      </c>
      <c r="BT60" s="261">
        <v>19347.8</v>
      </c>
      <c r="BU60" s="261">
        <v>23235.3</v>
      </c>
      <c r="BV60" s="261">
        <v>25769.200000000001</v>
      </c>
      <c r="BW60" s="262">
        <v>17500</v>
      </c>
      <c r="BX60" s="80">
        <v>17305.5</v>
      </c>
      <c r="BY60" s="80">
        <v>15625</v>
      </c>
      <c r="BZ60" s="80">
        <v>19642.900000000001</v>
      </c>
      <c r="CA60" s="80">
        <v>16875</v>
      </c>
      <c r="CB60" s="80">
        <v>20000</v>
      </c>
    </row>
    <row r="61" spans="1:80" x14ac:dyDescent="0.15">
      <c r="A61" s="72" t="s">
        <v>236</v>
      </c>
      <c r="B61" s="73">
        <f>((R61*R45)+(AH61*AH45)+(AX61*AX45)+(BN61*BN45))/B45</f>
        <v>17647.434193676148</v>
      </c>
      <c r="C61" s="73">
        <f t="shared" ref="C61" si="98">((S61*S45)+(AI61*AI45)+(AY61*AY45)+(BO61*BO45))/C45</f>
        <v>14579.182493687627</v>
      </c>
      <c r="D61" s="73">
        <f t="shared" ref="D61" si="99">((T61*T45)+(AJ61*AJ45)+(AZ61*AZ45)+(BP61*BP45))/D45</f>
        <v>19029.799688230709</v>
      </c>
      <c r="E61" s="73">
        <f t="shared" ref="E61" si="100">((U61*U45)+(AK61*AK45)+(BA61*BA45)+(BQ61*BQ45))/E45</f>
        <v>25799.325515853048</v>
      </c>
      <c r="F61" s="73">
        <f t="shared" ref="F61" si="101">((V61*V45)+(AL61*AL45)+(BB61*BB45)+(BR61*BR45))/F45</f>
        <v>21654.308016032068</v>
      </c>
      <c r="G61" s="73">
        <f t="shared" ref="G61" si="102">((W61*W45)+(AM61*AM45)+(BC61*BC45)+(BS61*BS45))/G45</f>
        <v>18416.317617509867</v>
      </c>
      <c r="H61" s="73">
        <f t="shared" ref="H61" si="103">((X61*X45)+(AN61*AN45)+(BD61*BD45)+(BT61*BT45))/H45</f>
        <v>15025.396259124087</v>
      </c>
      <c r="I61" s="73">
        <f t="shared" ref="I61" si="104">((Y61*Y45)+(AO61*AO45)+(BE61*BE45)+(BU61*BU45))/I45</f>
        <v>17982.358597820938</v>
      </c>
      <c r="J61" s="73">
        <f t="shared" ref="J61" si="105">((Z61*Z45)+(AP61*AP45)+(BF61*BF45)+(BV61*BV45))/J45</f>
        <v>29326.023592085232</v>
      </c>
      <c r="K61" s="73">
        <f t="shared" ref="K61" si="106">((AA61*AA45)+(AQ61*AQ45)+(BG61*BG45)+(BW61*BW45))/K45</f>
        <v>21064.51268115942</v>
      </c>
      <c r="L61" s="73">
        <f t="shared" ref="L61" si="107">((AB61*AB45)+(AR61*AR45)+(BH61*BH45)+(BX61*BX45))/L45</f>
        <v>16701.508926204155</v>
      </c>
      <c r="M61" s="73">
        <f t="shared" ref="M61" si="108">((AC61*AC45)+(AS61*AS45)+(BI61*BI45)+(BY61*BY45))/M45</f>
        <v>14088.882879674384</v>
      </c>
      <c r="N61" s="73">
        <f t="shared" ref="N61" si="109">((AD61*AD45)+(AT61*AT45)+(BJ61*BJ45)+(BZ61*BZ45))/N45</f>
        <v>20301.500575373993</v>
      </c>
      <c r="O61" s="73">
        <f t="shared" ref="O61" si="110">((AE61*AE45)+(AU61*AU45)+(BK61*BK45)+(CA61*CA45))/O45</f>
        <v>18885.525816023739</v>
      </c>
      <c r="P61" s="73">
        <f t="shared" ref="P61" si="111">((AF61*AF45)+(AV61*AV45)+(BL61*BL45)+(CB61*CB45))/P45</f>
        <v>22396.606935123044</v>
      </c>
      <c r="Q61" s="72" t="s">
        <v>236</v>
      </c>
      <c r="R61" s="73">
        <v>23553.3</v>
      </c>
      <c r="S61" s="73">
        <v>25269.3</v>
      </c>
      <c r="T61" s="73">
        <v>12602.9</v>
      </c>
      <c r="U61" s="73">
        <v>32432.799999999999</v>
      </c>
      <c r="V61" s="73">
        <v>34881</v>
      </c>
      <c r="W61" s="74">
        <v>26879.1</v>
      </c>
      <c r="X61" s="75">
        <v>28279.9</v>
      </c>
      <c r="Y61" s="75">
        <v>15436</v>
      </c>
      <c r="Z61" s="75">
        <v>34005.599999999999</v>
      </c>
      <c r="AA61" s="76">
        <v>46864.3</v>
      </c>
      <c r="AB61" s="73">
        <v>20282.7</v>
      </c>
      <c r="AC61" s="73">
        <v>22048.7</v>
      </c>
      <c r="AD61" s="73">
        <v>9979.6</v>
      </c>
      <c r="AE61" s="73">
        <v>29859.1</v>
      </c>
      <c r="AF61" s="73">
        <v>28889.3</v>
      </c>
      <c r="BM61" s="80" t="s">
        <v>236</v>
      </c>
      <c r="BN61" s="80">
        <v>22999.8</v>
      </c>
      <c r="BO61" s="80">
        <v>20335.2</v>
      </c>
      <c r="BP61" s="80">
        <v>24747</v>
      </c>
      <c r="BQ61" s="80">
        <v>28375.9</v>
      </c>
      <c r="BR61" s="80">
        <v>21532.9</v>
      </c>
      <c r="BS61" s="81">
        <v>24533.200000000001</v>
      </c>
      <c r="BT61" s="82">
        <v>22093.1</v>
      </c>
      <c r="BU61" s="82">
        <v>23905</v>
      </c>
      <c r="BV61" s="82">
        <v>31867.3</v>
      </c>
      <c r="BW61" s="83">
        <v>20784.099999999999</v>
      </c>
      <c r="BX61" s="80">
        <v>21191.5</v>
      </c>
      <c r="BY61" s="80">
        <v>18624.8</v>
      </c>
      <c r="BZ61" s="80">
        <v>25706.7</v>
      </c>
      <c r="CA61" s="80">
        <v>21209.200000000001</v>
      </c>
      <c r="CB61" s="80">
        <v>22562.5</v>
      </c>
    </row>
    <row r="62" spans="1:80" x14ac:dyDescent="0.15">
      <c r="B62" s="73"/>
      <c r="C62" s="73"/>
      <c r="D62" s="73"/>
      <c r="E62" s="73"/>
      <c r="F62" s="73"/>
      <c r="G62" s="73"/>
      <c r="H62" s="73"/>
      <c r="I62" s="73"/>
      <c r="J62" s="73"/>
      <c r="K62" s="73"/>
      <c r="L62" s="73"/>
      <c r="M62" s="73"/>
      <c r="N62" s="73"/>
      <c r="O62" s="73"/>
      <c r="P62" s="73"/>
      <c r="R62" s="73"/>
      <c r="S62" s="73"/>
      <c r="T62" s="73"/>
      <c r="U62" s="73"/>
      <c r="V62" s="73"/>
      <c r="W62" s="74"/>
      <c r="X62" s="75"/>
      <c r="Y62" s="75"/>
      <c r="Z62" s="75"/>
      <c r="AA62" s="76"/>
      <c r="AB62" s="73"/>
      <c r="AC62" s="73"/>
      <c r="AD62" s="73"/>
      <c r="AE62" s="73"/>
      <c r="AF62" s="73"/>
      <c r="BM62" s="80"/>
      <c r="BN62" s="80"/>
      <c r="BO62" s="80"/>
      <c r="BP62" s="80"/>
      <c r="BQ62" s="80"/>
      <c r="BR62" s="80"/>
      <c r="BS62" s="261"/>
      <c r="BT62" s="261"/>
      <c r="BU62" s="261"/>
      <c r="BV62" s="261"/>
      <c r="BW62" s="261"/>
      <c r="BX62" s="80"/>
      <c r="BY62" s="80"/>
      <c r="BZ62" s="80"/>
      <c r="CA62" s="80"/>
      <c r="CB62" s="80"/>
    </row>
    <row r="63" spans="1:80" x14ac:dyDescent="0.15">
      <c r="B63" s="73"/>
      <c r="C63" s="73"/>
      <c r="D63" s="73"/>
      <c r="E63" s="73"/>
      <c r="F63" s="73"/>
      <c r="G63" s="73"/>
      <c r="H63" s="73"/>
      <c r="I63" s="73"/>
      <c r="J63" s="73"/>
      <c r="K63" s="73"/>
      <c r="L63" s="73"/>
      <c r="M63" s="73"/>
      <c r="N63" s="73"/>
      <c r="O63" s="73"/>
      <c r="P63" s="73"/>
      <c r="R63" s="73"/>
      <c r="S63" s="73"/>
      <c r="T63" s="73"/>
      <c r="U63" s="73"/>
      <c r="V63" s="73"/>
      <c r="W63" s="74"/>
      <c r="X63" s="75"/>
      <c r="Y63" s="75"/>
      <c r="Z63" s="75"/>
      <c r="AA63" s="76"/>
      <c r="AB63" s="73"/>
      <c r="AC63" s="73"/>
      <c r="AD63" s="73"/>
      <c r="AE63" s="73"/>
      <c r="AF63" s="73"/>
      <c r="BM63" s="80"/>
      <c r="BN63" s="80"/>
      <c r="BO63" s="80"/>
      <c r="BP63" s="80"/>
      <c r="BQ63" s="80"/>
      <c r="BR63" s="80"/>
      <c r="BS63" s="261"/>
      <c r="BT63" s="261"/>
      <c r="BU63" s="261"/>
      <c r="BV63" s="261"/>
      <c r="BW63" s="261"/>
      <c r="BX63" s="80"/>
      <c r="BY63" s="80"/>
      <c r="BZ63" s="80"/>
      <c r="CA63" s="80"/>
      <c r="CB63" s="80"/>
    </row>
    <row r="64" spans="1:80" x14ac:dyDescent="0.15">
      <c r="B64" s="73"/>
      <c r="C64" s="73"/>
      <c r="D64" s="73"/>
      <c r="E64" s="73"/>
      <c r="F64" s="73"/>
      <c r="G64" s="73"/>
      <c r="H64" s="73"/>
      <c r="I64" s="73"/>
      <c r="J64" s="73"/>
      <c r="K64" s="73"/>
      <c r="L64" s="73"/>
      <c r="M64" s="73"/>
      <c r="N64" s="73"/>
      <c r="O64" s="73"/>
      <c r="P64" s="73"/>
      <c r="R64" s="73"/>
      <c r="S64" s="73"/>
      <c r="T64" s="73"/>
      <c r="U64" s="73"/>
      <c r="V64" s="73"/>
      <c r="W64" s="74"/>
      <c r="X64" s="75"/>
      <c r="Y64" s="75"/>
      <c r="Z64" s="75"/>
      <c r="AA64" s="76"/>
      <c r="AB64" s="73"/>
      <c r="AC64" s="73"/>
      <c r="AD64" s="73"/>
      <c r="AE64" s="73"/>
      <c r="AF64" s="73"/>
      <c r="BM64" s="80"/>
      <c r="BN64" s="80"/>
      <c r="BO64" s="80"/>
      <c r="BP64" s="80"/>
      <c r="BQ64" s="80"/>
      <c r="BR64" s="80"/>
      <c r="BS64" s="261"/>
      <c r="BT64" s="261"/>
      <c r="BU64" s="261"/>
      <c r="BV64" s="261"/>
      <c r="BW64" s="261"/>
      <c r="BX64" s="80"/>
      <c r="BY64" s="80"/>
      <c r="BZ64" s="80"/>
      <c r="CA64" s="80"/>
      <c r="CB64" s="80"/>
    </row>
    <row r="65" spans="1:80" x14ac:dyDescent="0.15">
      <c r="B65" s="73"/>
      <c r="C65" s="73"/>
      <c r="D65" s="73"/>
      <c r="E65" s="73"/>
      <c r="F65" s="73"/>
      <c r="G65" s="73"/>
      <c r="H65" s="73"/>
      <c r="I65" s="73"/>
      <c r="J65" s="73"/>
      <c r="K65" s="73"/>
      <c r="L65" s="73"/>
      <c r="M65" s="73"/>
      <c r="N65" s="73"/>
      <c r="O65" s="73"/>
      <c r="P65" s="73"/>
      <c r="R65" s="73"/>
      <c r="S65" s="73"/>
      <c r="T65" s="73"/>
      <c r="U65" s="73"/>
      <c r="V65" s="73"/>
      <c r="W65" s="74"/>
      <c r="X65" s="75"/>
      <c r="Y65" s="75"/>
      <c r="Z65" s="75"/>
      <c r="AA65" s="76"/>
      <c r="AB65" s="73"/>
      <c r="AC65" s="73"/>
      <c r="AD65" s="73"/>
      <c r="AE65" s="73"/>
      <c r="AF65" s="73"/>
      <c r="BM65" s="80"/>
      <c r="BN65" s="80"/>
      <c r="BO65" s="80"/>
      <c r="BP65" s="80"/>
      <c r="BQ65" s="80"/>
      <c r="BR65" s="80"/>
      <c r="BS65" s="261"/>
      <c r="BT65" s="261"/>
      <c r="BU65" s="261"/>
      <c r="BV65" s="261"/>
      <c r="BW65" s="261"/>
      <c r="BX65" s="80"/>
      <c r="BY65" s="80"/>
      <c r="BZ65" s="80"/>
      <c r="CA65" s="80"/>
      <c r="CB65" s="80"/>
    </row>
    <row r="66" spans="1:80" x14ac:dyDescent="0.15">
      <c r="B66" s="73"/>
      <c r="C66" s="73"/>
      <c r="D66" s="73"/>
      <c r="E66" s="73"/>
      <c r="F66" s="73"/>
      <c r="G66" s="73"/>
      <c r="H66" s="73"/>
      <c r="I66" s="73"/>
      <c r="J66" s="73"/>
      <c r="K66" s="73"/>
      <c r="L66" s="73"/>
      <c r="M66" s="73"/>
      <c r="N66" s="73"/>
      <c r="O66" s="73"/>
      <c r="P66" s="73"/>
      <c r="R66" s="73"/>
      <c r="S66" s="73"/>
      <c r="T66" s="73"/>
      <c r="U66" s="73"/>
      <c r="V66" s="73"/>
      <c r="W66" s="74"/>
      <c r="X66" s="75"/>
      <c r="Y66" s="75"/>
      <c r="Z66" s="75"/>
      <c r="AA66" s="76"/>
      <c r="AB66" s="73"/>
      <c r="AC66" s="73"/>
      <c r="AD66" s="73"/>
      <c r="AE66" s="73"/>
      <c r="AF66" s="73"/>
      <c r="BM66" s="80"/>
      <c r="BN66" s="80"/>
      <c r="BO66" s="80"/>
      <c r="BP66" s="80"/>
      <c r="BQ66" s="80"/>
      <c r="BR66" s="80"/>
      <c r="BS66" s="261"/>
      <c r="BT66" s="261"/>
      <c r="BU66" s="261"/>
      <c r="BV66" s="261"/>
      <c r="BW66" s="261"/>
      <c r="BX66" s="80"/>
      <c r="BY66" s="80"/>
      <c r="BZ66" s="80"/>
      <c r="CA66" s="80"/>
      <c r="CB66" s="80"/>
    </row>
    <row r="67" spans="1:80" x14ac:dyDescent="0.15">
      <c r="B67" s="73"/>
      <c r="C67" s="73"/>
      <c r="D67" s="73"/>
      <c r="E67" s="73"/>
      <c r="F67" s="73"/>
      <c r="G67" s="73"/>
      <c r="H67" s="73"/>
      <c r="I67" s="73"/>
      <c r="J67" s="73"/>
      <c r="K67" s="73"/>
      <c r="L67" s="73"/>
      <c r="M67" s="73"/>
      <c r="N67" s="73"/>
      <c r="O67" s="73"/>
      <c r="P67" s="73"/>
      <c r="R67" s="73"/>
      <c r="S67" s="73"/>
      <c r="T67" s="73"/>
      <c r="U67" s="73"/>
      <c r="V67" s="73"/>
      <c r="W67" s="74"/>
      <c r="X67" s="75"/>
      <c r="Y67" s="75"/>
      <c r="Z67" s="75"/>
      <c r="AA67" s="76"/>
      <c r="AB67" s="73"/>
      <c r="AC67" s="73"/>
      <c r="AD67" s="73"/>
      <c r="AE67" s="73"/>
      <c r="AF67" s="73"/>
      <c r="BM67" s="80"/>
      <c r="BN67" s="80"/>
      <c r="BO67" s="80"/>
      <c r="BP67" s="80"/>
      <c r="BQ67" s="80"/>
      <c r="BR67" s="80"/>
      <c r="BS67" s="261"/>
      <c r="BT67" s="261"/>
      <c r="BU67" s="261"/>
      <c r="BV67" s="261"/>
      <c r="BW67" s="261"/>
      <c r="BX67" s="80"/>
      <c r="BY67" s="80"/>
      <c r="BZ67" s="80"/>
      <c r="CA67" s="80"/>
      <c r="CB67" s="80"/>
    </row>
    <row r="68" spans="1:80" ht="6.75" customHeight="1" x14ac:dyDescent="0.15">
      <c r="B68" s="73"/>
      <c r="C68" s="73"/>
      <c r="D68" s="73"/>
      <c r="E68" s="73"/>
      <c r="F68" s="73"/>
      <c r="G68" s="74"/>
      <c r="H68" s="75"/>
      <c r="I68" s="75"/>
      <c r="J68" s="75"/>
      <c r="K68" s="76"/>
      <c r="L68" s="73"/>
      <c r="M68" s="73"/>
      <c r="N68" s="73"/>
      <c r="O68" s="73"/>
      <c r="P68" s="73"/>
      <c r="R68" s="73"/>
      <c r="S68" s="73"/>
      <c r="T68" s="73"/>
      <c r="U68" s="73"/>
      <c r="V68" s="73"/>
      <c r="W68" s="74"/>
      <c r="X68" s="75"/>
      <c r="Y68" s="75"/>
      <c r="Z68" s="75"/>
      <c r="AA68" s="76"/>
      <c r="AB68" s="73"/>
      <c r="AC68" s="73"/>
      <c r="AD68" s="73"/>
      <c r="AE68" s="73"/>
      <c r="AF68" s="73"/>
      <c r="BM68" s="163" t="s">
        <v>500</v>
      </c>
      <c r="BN68" s="137"/>
      <c r="BO68" s="137"/>
      <c r="BP68" s="137"/>
      <c r="BQ68" s="137"/>
      <c r="BR68" s="137"/>
      <c r="BS68" s="137"/>
      <c r="BT68" s="137"/>
      <c r="BU68" s="137"/>
      <c r="BV68" s="137"/>
      <c r="BW68" s="137"/>
      <c r="BX68" s="137"/>
      <c r="BY68" s="137"/>
      <c r="BZ68" s="137"/>
      <c r="CA68" s="137"/>
      <c r="CB68" s="137"/>
    </row>
    <row r="69" spans="1:80" x14ac:dyDescent="0.15">
      <c r="A69" s="156" t="s">
        <v>589</v>
      </c>
      <c r="B69" s="73"/>
      <c r="C69" s="73"/>
      <c r="D69" s="73"/>
      <c r="E69" s="73"/>
      <c r="F69" s="73"/>
      <c r="G69" s="74"/>
      <c r="H69" s="75"/>
      <c r="I69" s="75"/>
      <c r="J69" s="75"/>
      <c r="K69" s="76"/>
      <c r="L69" s="73"/>
      <c r="M69" s="73"/>
      <c r="N69" s="73"/>
      <c r="O69" s="73"/>
      <c r="P69" s="73"/>
      <c r="Q69" s="156" t="s">
        <v>589</v>
      </c>
      <c r="R69" s="73"/>
      <c r="S69" s="73"/>
      <c r="T69" s="73"/>
      <c r="U69" s="73"/>
      <c r="V69" s="73"/>
      <c r="W69" s="74"/>
      <c r="X69" s="75"/>
      <c r="Y69" s="75"/>
      <c r="Z69" s="75"/>
      <c r="AA69" s="76"/>
      <c r="AB69" s="73"/>
      <c r="AC69" s="73"/>
      <c r="AD69" s="73"/>
      <c r="AE69" s="73"/>
      <c r="AF69" s="73"/>
      <c r="AG69" s="157" t="s">
        <v>735</v>
      </c>
      <c r="AH69" s="145"/>
      <c r="AI69" s="145"/>
      <c r="AJ69" s="145"/>
      <c r="AK69" s="145"/>
      <c r="AL69" s="145"/>
      <c r="AM69" s="164"/>
      <c r="AN69" s="165"/>
      <c r="AO69" s="165"/>
      <c r="AP69" s="165"/>
      <c r="AQ69" s="166"/>
      <c r="AR69" s="145"/>
      <c r="AS69" s="145"/>
      <c r="AT69" s="145"/>
      <c r="AU69" s="145"/>
      <c r="AV69" s="145"/>
      <c r="AW69" s="161" t="s">
        <v>735</v>
      </c>
      <c r="AX69" s="146"/>
      <c r="AY69" s="146"/>
      <c r="AZ69" s="146"/>
      <c r="BA69" s="146"/>
      <c r="BB69" s="146"/>
      <c r="BC69" s="167"/>
      <c r="BD69" s="168"/>
      <c r="BE69" s="168"/>
      <c r="BF69" s="168"/>
      <c r="BG69" s="169"/>
      <c r="BH69" s="146"/>
      <c r="BI69" s="146"/>
      <c r="BJ69" s="146"/>
      <c r="BK69" s="146"/>
      <c r="BL69" s="146"/>
      <c r="BM69" s="184" t="s">
        <v>735</v>
      </c>
      <c r="BN69" s="185"/>
      <c r="BO69" s="185"/>
      <c r="BP69" s="185"/>
      <c r="BQ69" s="185"/>
      <c r="BR69" s="185"/>
      <c r="BS69" s="186"/>
      <c r="BT69" s="187"/>
      <c r="BU69" s="187"/>
      <c r="BV69" s="187"/>
      <c r="BW69" s="188"/>
      <c r="BX69" s="185"/>
      <c r="BY69" s="185"/>
      <c r="BZ69" s="185"/>
      <c r="CA69" s="185"/>
      <c r="CB69" s="185"/>
    </row>
    <row r="70" spans="1:80" x14ac:dyDescent="0.15">
      <c r="A70" s="72" t="s">
        <v>1</v>
      </c>
      <c r="B70" s="73">
        <f t="shared" ref="B70:B84" si="112">R70+AH70+AX70+BN70</f>
        <v>11245</v>
      </c>
      <c r="C70" s="73">
        <f t="shared" ref="C70:C84" si="113">S70+AI70+AY70+BO70</f>
        <v>6244</v>
      </c>
      <c r="D70" s="73">
        <f t="shared" ref="D70:D84" si="114">T70+AJ70+AZ70+BP70</f>
        <v>2866</v>
      </c>
      <c r="E70" s="73">
        <f t="shared" ref="E70:E84" si="115">U70+AK70+BA70+BQ70</f>
        <v>1246</v>
      </c>
      <c r="F70" s="73">
        <f t="shared" ref="F70:F84" si="116">V70+AL70+BB70+BR70</f>
        <v>891</v>
      </c>
      <c r="G70" s="73">
        <f t="shared" ref="G70:G84" si="117">W70+AM70+BC70+BS70</f>
        <v>8287</v>
      </c>
      <c r="H70" s="73">
        <f t="shared" ref="H70:H84" si="118">X70+AN70+BD70+BT70</f>
        <v>4184</v>
      </c>
      <c r="I70" s="73">
        <f t="shared" ref="I70:I84" si="119">Y70+AO70+BE70+BU70</f>
        <v>2350</v>
      </c>
      <c r="J70" s="73">
        <f t="shared" ref="J70:J84" si="120">Z70+AP70+BF70+BV70</f>
        <v>1103</v>
      </c>
      <c r="K70" s="73">
        <f t="shared" ref="K70:K84" si="121">AA70+AQ70+BG70+BW70</f>
        <v>651</v>
      </c>
      <c r="L70" s="73">
        <f t="shared" ref="L70:L84" si="122">AB70+AR70+BH70+BX70</f>
        <v>2957</v>
      </c>
      <c r="M70" s="73">
        <f t="shared" ref="M70:M84" si="123">AC70+AS70+BI70+BY70</f>
        <v>2060</v>
      </c>
      <c r="N70" s="73">
        <f t="shared" ref="N70:N84" si="124">AD70+AT70+BJ70+BZ70</f>
        <v>515</v>
      </c>
      <c r="O70" s="73">
        <f t="shared" ref="O70:O84" si="125">AE70+AU70+BK70+CA70</f>
        <v>143</v>
      </c>
      <c r="P70" s="73">
        <f t="shared" ref="P70:P84" si="126">AF70+AV70+BL70+CB70</f>
        <v>239</v>
      </c>
      <c r="Q70" s="72" t="s">
        <v>1</v>
      </c>
      <c r="R70" s="73">
        <v>1964</v>
      </c>
      <c r="S70" s="73">
        <v>1123</v>
      </c>
      <c r="T70" s="73">
        <v>508</v>
      </c>
      <c r="U70" s="73">
        <v>78</v>
      </c>
      <c r="V70" s="73">
        <v>255</v>
      </c>
      <c r="W70" s="74">
        <v>1539</v>
      </c>
      <c r="X70" s="75">
        <v>826</v>
      </c>
      <c r="Y70" s="75">
        <v>450</v>
      </c>
      <c r="Z70" s="75">
        <v>55</v>
      </c>
      <c r="AA70" s="76">
        <v>208</v>
      </c>
      <c r="AB70" s="73">
        <v>425</v>
      </c>
      <c r="AC70" s="73">
        <v>297</v>
      </c>
      <c r="AD70" s="73">
        <v>58</v>
      </c>
      <c r="AE70" s="73">
        <v>24</v>
      </c>
      <c r="AF70" s="73">
        <v>46</v>
      </c>
      <c r="AG70" s="144" t="s">
        <v>1</v>
      </c>
      <c r="AH70" s="145">
        <v>2512</v>
      </c>
      <c r="AI70" s="145">
        <v>1925</v>
      </c>
      <c r="AJ70" s="145">
        <v>434</v>
      </c>
      <c r="AK70" s="145">
        <v>100</v>
      </c>
      <c r="AL70" s="145">
        <v>54</v>
      </c>
      <c r="AM70" s="164">
        <v>1489</v>
      </c>
      <c r="AN70" s="165">
        <v>1047</v>
      </c>
      <c r="AO70" s="165">
        <v>341</v>
      </c>
      <c r="AP70" s="165">
        <v>59</v>
      </c>
      <c r="AQ70" s="166">
        <v>43</v>
      </c>
      <c r="AR70" s="145">
        <v>1023</v>
      </c>
      <c r="AS70" s="145">
        <v>878</v>
      </c>
      <c r="AT70" s="145">
        <v>93</v>
      </c>
      <c r="AU70" s="145">
        <v>41</v>
      </c>
      <c r="AV70" s="145">
        <v>11</v>
      </c>
      <c r="AW70" s="146" t="s">
        <v>1</v>
      </c>
      <c r="AX70" s="146">
        <v>838</v>
      </c>
      <c r="AY70" s="146">
        <v>501</v>
      </c>
      <c r="AZ70" s="146">
        <v>203</v>
      </c>
      <c r="BA70" s="146">
        <v>105</v>
      </c>
      <c r="BB70" s="146">
        <v>30</v>
      </c>
      <c r="BC70" s="167">
        <v>638</v>
      </c>
      <c r="BD70" s="168">
        <v>357</v>
      </c>
      <c r="BE70" s="168">
        <v>177</v>
      </c>
      <c r="BF70" s="168">
        <v>86</v>
      </c>
      <c r="BG70" s="169">
        <v>18</v>
      </c>
      <c r="BH70" s="146">
        <v>199</v>
      </c>
      <c r="BI70" s="146">
        <v>144</v>
      </c>
      <c r="BJ70" s="146">
        <v>25</v>
      </c>
      <c r="BK70" s="146">
        <v>18</v>
      </c>
      <c r="BL70" s="146">
        <v>12</v>
      </c>
      <c r="BM70" s="72" t="s">
        <v>1</v>
      </c>
      <c r="BN70" s="73">
        <v>5931</v>
      </c>
      <c r="BO70" s="73">
        <v>2695</v>
      </c>
      <c r="BP70" s="73">
        <v>1721</v>
      </c>
      <c r="BQ70" s="73">
        <v>963</v>
      </c>
      <c r="BR70" s="73">
        <v>552</v>
      </c>
      <c r="BS70" s="74">
        <v>4621</v>
      </c>
      <c r="BT70" s="75">
        <v>1954</v>
      </c>
      <c r="BU70" s="75">
        <v>1382</v>
      </c>
      <c r="BV70" s="75">
        <v>903</v>
      </c>
      <c r="BW70" s="76">
        <v>382</v>
      </c>
      <c r="BX70" s="73">
        <v>1310</v>
      </c>
      <c r="BY70" s="73">
        <v>741</v>
      </c>
      <c r="BZ70" s="73">
        <v>339</v>
      </c>
      <c r="CA70" s="73">
        <v>60</v>
      </c>
      <c r="CB70" s="73">
        <v>170</v>
      </c>
    </row>
    <row r="71" spans="1:80" x14ac:dyDescent="0.15">
      <c r="A71" s="72" t="s">
        <v>248</v>
      </c>
      <c r="B71" s="73">
        <f t="shared" si="112"/>
        <v>686</v>
      </c>
      <c r="C71" s="73">
        <f t="shared" si="113"/>
        <v>347</v>
      </c>
      <c r="D71" s="73">
        <f t="shared" si="114"/>
        <v>263</v>
      </c>
      <c r="E71" s="73">
        <f t="shared" si="115"/>
        <v>63</v>
      </c>
      <c r="F71" s="73">
        <f t="shared" si="116"/>
        <v>15</v>
      </c>
      <c r="G71" s="73">
        <f t="shared" si="117"/>
        <v>491</v>
      </c>
      <c r="H71" s="73">
        <f t="shared" si="118"/>
        <v>205</v>
      </c>
      <c r="I71" s="73">
        <f t="shared" si="119"/>
        <v>224</v>
      </c>
      <c r="J71" s="73">
        <f t="shared" si="120"/>
        <v>48</v>
      </c>
      <c r="K71" s="73">
        <f t="shared" si="121"/>
        <v>12</v>
      </c>
      <c r="L71" s="73">
        <f t="shared" si="122"/>
        <v>197</v>
      </c>
      <c r="M71" s="73">
        <f t="shared" si="123"/>
        <v>141</v>
      </c>
      <c r="N71" s="73">
        <f t="shared" si="124"/>
        <v>39</v>
      </c>
      <c r="O71" s="73">
        <f t="shared" si="125"/>
        <v>13</v>
      </c>
      <c r="P71" s="73">
        <f t="shared" si="126"/>
        <v>3</v>
      </c>
      <c r="Q71" s="72" t="s">
        <v>248</v>
      </c>
      <c r="R71" s="73">
        <v>57</v>
      </c>
      <c r="S71" s="73">
        <v>19</v>
      </c>
      <c r="T71" s="73">
        <v>35</v>
      </c>
      <c r="U71" s="73">
        <v>4</v>
      </c>
      <c r="V71" s="73">
        <v>0</v>
      </c>
      <c r="W71" s="74">
        <v>33</v>
      </c>
      <c r="X71" s="75">
        <v>9</v>
      </c>
      <c r="Y71" s="75">
        <v>23</v>
      </c>
      <c r="Z71" s="75">
        <v>0</v>
      </c>
      <c r="AA71" s="76">
        <v>0</v>
      </c>
      <c r="AB71" s="73">
        <v>25</v>
      </c>
      <c r="AC71" s="73">
        <v>9</v>
      </c>
      <c r="AD71" s="73">
        <v>12</v>
      </c>
      <c r="AE71" s="73">
        <v>4</v>
      </c>
      <c r="AF71" s="73">
        <v>0</v>
      </c>
      <c r="AG71" s="144" t="s">
        <v>248</v>
      </c>
      <c r="AH71" s="145">
        <v>205</v>
      </c>
      <c r="AI71" s="145">
        <v>156</v>
      </c>
      <c r="AJ71" s="145">
        <v>34</v>
      </c>
      <c r="AK71" s="145">
        <v>7</v>
      </c>
      <c r="AL71" s="145">
        <v>9</v>
      </c>
      <c r="AM71" s="164">
        <v>95</v>
      </c>
      <c r="AN71" s="165">
        <v>65</v>
      </c>
      <c r="AO71" s="165">
        <v>21</v>
      </c>
      <c r="AP71" s="165">
        <v>3</v>
      </c>
      <c r="AQ71" s="166">
        <v>6</v>
      </c>
      <c r="AR71" s="145">
        <v>110</v>
      </c>
      <c r="AS71" s="145">
        <v>91</v>
      </c>
      <c r="AT71" s="145">
        <v>13</v>
      </c>
      <c r="AU71" s="145">
        <v>3</v>
      </c>
      <c r="AV71" s="145">
        <v>3</v>
      </c>
      <c r="AW71" s="146" t="s">
        <v>248</v>
      </c>
      <c r="AX71" s="146">
        <v>90</v>
      </c>
      <c r="AY71" s="146">
        <v>37</v>
      </c>
      <c r="AZ71" s="146">
        <v>25</v>
      </c>
      <c r="BA71" s="146">
        <v>22</v>
      </c>
      <c r="BB71" s="146">
        <v>6</v>
      </c>
      <c r="BC71" s="167">
        <v>65</v>
      </c>
      <c r="BD71" s="168">
        <v>19</v>
      </c>
      <c r="BE71" s="168">
        <v>25</v>
      </c>
      <c r="BF71" s="168">
        <v>15</v>
      </c>
      <c r="BG71" s="169">
        <v>6</v>
      </c>
      <c r="BH71" s="146">
        <v>25</v>
      </c>
      <c r="BI71" s="146">
        <v>19</v>
      </c>
      <c r="BJ71" s="146">
        <v>0</v>
      </c>
      <c r="BK71" s="146">
        <v>6</v>
      </c>
      <c r="BL71" s="146">
        <v>0</v>
      </c>
      <c r="BM71" s="72" t="s">
        <v>248</v>
      </c>
      <c r="BN71" s="73">
        <v>334</v>
      </c>
      <c r="BO71" s="73">
        <v>135</v>
      </c>
      <c r="BP71" s="73">
        <v>169</v>
      </c>
      <c r="BQ71" s="73">
        <v>30</v>
      </c>
      <c r="BR71" s="73">
        <v>0</v>
      </c>
      <c r="BS71" s="74">
        <v>298</v>
      </c>
      <c r="BT71" s="75">
        <v>112</v>
      </c>
      <c r="BU71" s="75">
        <v>155</v>
      </c>
      <c r="BV71" s="75">
        <v>30</v>
      </c>
      <c r="BW71" s="76">
        <v>0</v>
      </c>
      <c r="BX71" s="73">
        <v>37</v>
      </c>
      <c r="BY71" s="73">
        <v>22</v>
      </c>
      <c r="BZ71" s="73">
        <v>14</v>
      </c>
      <c r="CA71" s="73">
        <v>0</v>
      </c>
      <c r="CB71" s="73">
        <v>0</v>
      </c>
    </row>
    <row r="72" spans="1:80" x14ac:dyDescent="0.15">
      <c r="A72" s="72" t="s">
        <v>249</v>
      </c>
      <c r="B72" s="73">
        <f t="shared" si="112"/>
        <v>182</v>
      </c>
      <c r="C72" s="73">
        <f t="shared" si="113"/>
        <v>130</v>
      </c>
      <c r="D72" s="73">
        <f t="shared" si="114"/>
        <v>45</v>
      </c>
      <c r="E72" s="73">
        <f t="shared" si="115"/>
        <v>6</v>
      </c>
      <c r="F72" s="73">
        <f t="shared" si="116"/>
        <v>0</v>
      </c>
      <c r="G72" s="73">
        <f t="shared" si="117"/>
        <v>122</v>
      </c>
      <c r="H72" s="73">
        <f t="shared" si="118"/>
        <v>78</v>
      </c>
      <c r="I72" s="73">
        <f t="shared" si="119"/>
        <v>36</v>
      </c>
      <c r="J72" s="73">
        <f t="shared" si="120"/>
        <v>6</v>
      </c>
      <c r="K72" s="73">
        <f t="shared" si="121"/>
        <v>0</v>
      </c>
      <c r="L72" s="73">
        <f t="shared" si="122"/>
        <v>61</v>
      </c>
      <c r="M72" s="73">
        <f t="shared" si="123"/>
        <v>53</v>
      </c>
      <c r="N72" s="73">
        <f t="shared" si="124"/>
        <v>8</v>
      </c>
      <c r="O72" s="73">
        <f t="shared" si="125"/>
        <v>0</v>
      </c>
      <c r="P72" s="73">
        <f t="shared" si="126"/>
        <v>0</v>
      </c>
      <c r="Q72" s="72" t="s">
        <v>249</v>
      </c>
      <c r="R72" s="73">
        <v>52</v>
      </c>
      <c r="S72" s="73">
        <v>52</v>
      </c>
      <c r="T72" s="73">
        <v>0</v>
      </c>
      <c r="U72" s="73">
        <v>0</v>
      </c>
      <c r="V72" s="73">
        <v>0</v>
      </c>
      <c r="W72" s="74">
        <v>24</v>
      </c>
      <c r="X72" s="75">
        <v>24</v>
      </c>
      <c r="Y72" s="75">
        <v>0</v>
      </c>
      <c r="Z72" s="75">
        <v>0</v>
      </c>
      <c r="AA72" s="76">
        <v>0</v>
      </c>
      <c r="AB72" s="73">
        <v>28</v>
      </c>
      <c r="AC72" s="73">
        <v>28</v>
      </c>
      <c r="AD72" s="73">
        <v>0</v>
      </c>
      <c r="AE72" s="73">
        <v>0</v>
      </c>
      <c r="AF72" s="73">
        <v>0</v>
      </c>
      <c r="AG72" s="144" t="s">
        <v>249</v>
      </c>
      <c r="AH72" s="145">
        <v>53</v>
      </c>
      <c r="AI72" s="145">
        <v>33</v>
      </c>
      <c r="AJ72" s="145">
        <v>17</v>
      </c>
      <c r="AK72" s="145">
        <v>3</v>
      </c>
      <c r="AL72" s="145">
        <v>0</v>
      </c>
      <c r="AM72" s="164">
        <v>25</v>
      </c>
      <c r="AN72" s="165">
        <v>13</v>
      </c>
      <c r="AO72" s="165">
        <v>8</v>
      </c>
      <c r="AP72" s="165">
        <v>3</v>
      </c>
      <c r="AQ72" s="166">
        <v>0</v>
      </c>
      <c r="AR72" s="145">
        <v>28</v>
      </c>
      <c r="AS72" s="145">
        <v>20</v>
      </c>
      <c r="AT72" s="145">
        <v>8</v>
      </c>
      <c r="AU72" s="145">
        <v>0</v>
      </c>
      <c r="AV72" s="145">
        <v>0</v>
      </c>
      <c r="AW72" s="146" t="s">
        <v>249</v>
      </c>
      <c r="AX72" s="146">
        <v>26</v>
      </c>
      <c r="AY72" s="146">
        <v>23</v>
      </c>
      <c r="AZ72" s="146">
        <v>0</v>
      </c>
      <c r="BA72" s="146">
        <v>3</v>
      </c>
      <c r="BB72" s="146">
        <v>0</v>
      </c>
      <c r="BC72" s="167">
        <v>22</v>
      </c>
      <c r="BD72" s="168">
        <v>19</v>
      </c>
      <c r="BE72" s="168">
        <v>0</v>
      </c>
      <c r="BF72" s="168">
        <v>3</v>
      </c>
      <c r="BG72" s="169">
        <v>0</v>
      </c>
      <c r="BH72" s="146">
        <v>5</v>
      </c>
      <c r="BI72" s="146">
        <v>5</v>
      </c>
      <c r="BJ72" s="146">
        <v>0</v>
      </c>
      <c r="BK72" s="146">
        <v>0</v>
      </c>
      <c r="BL72" s="146">
        <v>0</v>
      </c>
      <c r="BM72" s="72" t="s">
        <v>249</v>
      </c>
      <c r="BN72" s="73">
        <v>51</v>
      </c>
      <c r="BO72" s="73">
        <v>22</v>
      </c>
      <c r="BP72" s="73">
        <v>28</v>
      </c>
      <c r="BQ72" s="73">
        <v>0</v>
      </c>
      <c r="BR72" s="73">
        <v>0</v>
      </c>
      <c r="BS72" s="74">
        <v>51</v>
      </c>
      <c r="BT72" s="75">
        <v>22</v>
      </c>
      <c r="BU72" s="75">
        <v>28</v>
      </c>
      <c r="BV72" s="75">
        <v>0</v>
      </c>
      <c r="BW72" s="76">
        <v>0</v>
      </c>
      <c r="BX72" s="73">
        <v>0</v>
      </c>
      <c r="BY72" s="73">
        <v>0</v>
      </c>
      <c r="BZ72" s="73">
        <v>0</v>
      </c>
      <c r="CA72" s="73">
        <v>0</v>
      </c>
      <c r="CB72" s="73">
        <v>0</v>
      </c>
    </row>
    <row r="73" spans="1:80" x14ac:dyDescent="0.15">
      <c r="A73" s="72" t="s">
        <v>239</v>
      </c>
      <c r="B73" s="73">
        <f t="shared" si="112"/>
        <v>238</v>
      </c>
      <c r="C73" s="73">
        <f t="shared" si="113"/>
        <v>167</v>
      </c>
      <c r="D73" s="73">
        <f t="shared" si="114"/>
        <v>62</v>
      </c>
      <c r="E73" s="73">
        <f t="shared" si="115"/>
        <v>10</v>
      </c>
      <c r="F73" s="73">
        <f t="shared" si="116"/>
        <v>0</v>
      </c>
      <c r="G73" s="73">
        <f t="shared" si="117"/>
        <v>170</v>
      </c>
      <c r="H73" s="73">
        <f t="shared" si="118"/>
        <v>104</v>
      </c>
      <c r="I73" s="73">
        <f t="shared" si="119"/>
        <v>62</v>
      </c>
      <c r="J73" s="73">
        <f t="shared" si="120"/>
        <v>3</v>
      </c>
      <c r="K73" s="73">
        <f t="shared" si="121"/>
        <v>0</v>
      </c>
      <c r="L73" s="73">
        <f t="shared" si="122"/>
        <v>69</v>
      </c>
      <c r="M73" s="73">
        <f t="shared" si="123"/>
        <v>62</v>
      </c>
      <c r="N73" s="73">
        <f t="shared" si="124"/>
        <v>0</v>
      </c>
      <c r="O73" s="73">
        <f t="shared" si="125"/>
        <v>7</v>
      </c>
      <c r="P73" s="73">
        <f t="shared" si="126"/>
        <v>0</v>
      </c>
      <c r="Q73" s="72" t="s">
        <v>239</v>
      </c>
      <c r="R73" s="73">
        <v>89</v>
      </c>
      <c r="S73" s="73">
        <v>57</v>
      </c>
      <c r="T73" s="73">
        <v>29</v>
      </c>
      <c r="U73" s="73">
        <v>4</v>
      </c>
      <c r="V73" s="73">
        <v>0</v>
      </c>
      <c r="W73" s="74">
        <v>57</v>
      </c>
      <c r="X73" s="75">
        <v>28</v>
      </c>
      <c r="Y73" s="75">
        <v>29</v>
      </c>
      <c r="Z73" s="75">
        <v>0</v>
      </c>
      <c r="AA73" s="76">
        <v>0</v>
      </c>
      <c r="AB73" s="73">
        <v>32</v>
      </c>
      <c r="AC73" s="73">
        <v>28</v>
      </c>
      <c r="AD73" s="73">
        <v>0</v>
      </c>
      <c r="AE73" s="73">
        <v>4</v>
      </c>
      <c r="AF73" s="73">
        <v>0</v>
      </c>
      <c r="AG73" s="144" t="s">
        <v>239</v>
      </c>
      <c r="AH73" s="145">
        <v>57</v>
      </c>
      <c r="AI73" s="145">
        <v>46</v>
      </c>
      <c r="AJ73" s="145">
        <v>8</v>
      </c>
      <c r="AK73" s="145">
        <v>3</v>
      </c>
      <c r="AL73" s="145">
        <v>0</v>
      </c>
      <c r="AM73" s="164">
        <v>38</v>
      </c>
      <c r="AN73" s="165">
        <v>26</v>
      </c>
      <c r="AO73" s="165">
        <v>8</v>
      </c>
      <c r="AP73" s="165">
        <v>3</v>
      </c>
      <c r="AQ73" s="166">
        <v>0</v>
      </c>
      <c r="AR73" s="145">
        <v>20</v>
      </c>
      <c r="AS73" s="145">
        <v>20</v>
      </c>
      <c r="AT73" s="145">
        <v>0</v>
      </c>
      <c r="AU73" s="145">
        <v>0</v>
      </c>
      <c r="AV73" s="145">
        <v>0</v>
      </c>
      <c r="AW73" s="146" t="s">
        <v>239</v>
      </c>
      <c r="AX73" s="146">
        <v>70</v>
      </c>
      <c r="AY73" s="146">
        <v>42</v>
      </c>
      <c r="AZ73" s="146">
        <v>25</v>
      </c>
      <c r="BA73" s="146">
        <v>3</v>
      </c>
      <c r="BB73" s="146">
        <v>0</v>
      </c>
      <c r="BC73" s="167">
        <v>53</v>
      </c>
      <c r="BD73" s="168">
        <v>28</v>
      </c>
      <c r="BE73" s="168">
        <v>25</v>
      </c>
      <c r="BF73" s="168">
        <v>0</v>
      </c>
      <c r="BG73" s="169">
        <v>0</v>
      </c>
      <c r="BH73" s="146">
        <v>17</v>
      </c>
      <c r="BI73" s="146">
        <v>14</v>
      </c>
      <c r="BJ73" s="146">
        <v>0</v>
      </c>
      <c r="BK73" s="146">
        <v>3</v>
      </c>
      <c r="BL73" s="146">
        <v>0</v>
      </c>
      <c r="BM73" s="72" t="s">
        <v>239</v>
      </c>
      <c r="BN73" s="73">
        <v>22</v>
      </c>
      <c r="BO73" s="73">
        <v>22</v>
      </c>
      <c r="BP73" s="73">
        <v>0</v>
      </c>
      <c r="BQ73" s="73">
        <v>0</v>
      </c>
      <c r="BR73" s="73">
        <v>0</v>
      </c>
      <c r="BS73" s="74">
        <v>22</v>
      </c>
      <c r="BT73" s="75">
        <v>22</v>
      </c>
      <c r="BU73" s="75">
        <v>0</v>
      </c>
      <c r="BV73" s="75">
        <v>0</v>
      </c>
      <c r="BW73" s="76">
        <v>0</v>
      </c>
      <c r="BX73" s="73">
        <v>0</v>
      </c>
      <c r="BY73" s="73">
        <v>0</v>
      </c>
      <c r="BZ73" s="73">
        <v>0</v>
      </c>
      <c r="CA73" s="73">
        <v>0</v>
      </c>
      <c r="CB73" s="73">
        <v>0</v>
      </c>
    </row>
    <row r="74" spans="1:80" x14ac:dyDescent="0.15">
      <c r="A74" s="72" t="s">
        <v>240</v>
      </c>
      <c r="B74" s="73">
        <f t="shared" si="112"/>
        <v>251</v>
      </c>
      <c r="C74" s="73">
        <f t="shared" si="113"/>
        <v>211</v>
      </c>
      <c r="D74" s="73">
        <f t="shared" si="114"/>
        <v>24</v>
      </c>
      <c r="E74" s="73">
        <f t="shared" si="115"/>
        <v>7</v>
      </c>
      <c r="F74" s="73">
        <f t="shared" si="116"/>
        <v>9</v>
      </c>
      <c r="G74" s="73">
        <f t="shared" si="117"/>
        <v>171</v>
      </c>
      <c r="H74" s="73">
        <f t="shared" si="118"/>
        <v>140</v>
      </c>
      <c r="I74" s="73">
        <f t="shared" si="119"/>
        <v>24</v>
      </c>
      <c r="J74" s="73">
        <f t="shared" si="120"/>
        <v>7</v>
      </c>
      <c r="K74" s="73">
        <f t="shared" si="121"/>
        <v>0</v>
      </c>
      <c r="L74" s="73">
        <f t="shared" si="122"/>
        <v>80</v>
      </c>
      <c r="M74" s="73">
        <f t="shared" si="123"/>
        <v>71</v>
      </c>
      <c r="N74" s="73">
        <f t="shared" si="124"/>
        <v>0</v>
      </c>
      <c r="O74" s="73">
        <f t="shared" si="125"/>
        <v>0</v>
      </c>
      <c r="P74" s="73">
        <f t="shared" si="126"/>
        <v>9</v>
      </c>
      <c r="Q74" s="72" t="s">
        <v>240</v>
      </c>
      <c r="R74" s="73">
        <v>34</v>
      </c>
      <c r="S74" s="73">
        <v>19</v>
      </c>
      <c r="T74" s="73">
        <v>6</v>
      </c>
      <c r="U74" s="73">
        <v>4</v>
      </c>
      <c r="V74" s="73">
        <v>6</v>
      </c>
      <c r="W74" s="74">
        <v>28</v>
      </c>
      <c r="X74" s="75">
        <v>19</v>
      </c>
      <c r="Y74" s="75">
        <v>6</v>
      </c>
      <c r="Z74" s="75">
        <v>4</v>
      </c>
      <c r="AA74" s="76">
        <v>0</v>
      </c>
      <c r="AB74" s="73">
        <v>6</v>
      </c>
      <c r="AC74" s="73">
        <v>0</v>
      </c>
      <c r="AD74" s="73">
        <v>0</v>
      </c>
      <c r="AE74" s="73">
        <v>0</v>
      </c>
      <c r="AF74" s="73">
        <v>6</v>
      </c>
      <c r="AG74" s="144" t="s">
        <v>240</v>
      </c>
      <c r="AH74" s="145">
        <v>99</v>
      </c>
      <c r="AI74" s="145">
        <v>91</v>
      </c>
      <c r="AJ74" s="145">
        <v>4</v>
      </c>
      <c r="AK74" s="145">
        <v>3</v>
      </c>
      <c r="AL74" s="145">
        <v>0</v>
      </c>
      <c r="AM74" s="164">
        <v>47</v>
      </c>
      <c r="AN74" s="165">
        <v>39</v>
      </c>
      <c r="AO74" s="165">
        <v>4</v>
      </c>
      <c r="AP74" s="165">
        <v>3</v>
      </c>
      <c r="AQ74" s="166">
        <v>0</v>
      </c>
      <c r="AR74" s="145">
        <v>52</v>
      </c>
      <c r="AS74" s="145">
        <v>52</v>
      </c>
      <c r="AT74" s="145">
        <v>0</v>
      </c>
      <c r="AU74" s="145">
        <v>0</v>
      </c>
      <c r="AV74" s="145">
        <v>0</v>
      </c>
      <c r="AW74" s="146" t="s">
        <v>240</v>
      </c>
      <c r="AX74" s="146">
        <v>59</v>
      </c>
      <c r="AY74" s="146">
        <v>56</v>
      </c>
      <c r="AZ74" s="146">
        <v>0</v>
      </c>
      <c r="BA74" s="146">
        <v>0</v>
      </c>
      <c r="BB74" s="146">
        <v>3</v>
      </c>
      <c r="BC74" s="167">
        <v>37</v>
      </c>
      <c r="BD74" s="168">
        <v>37</v>
      </c>
      <c r="BE74" s="168">
        <v>0</v>
      </c>
      <c r="BF74" s="168">
        <v>0</v>
      </c>
      <c r="BG74" s="169">
        <v>0</v>
      </c>
      <c r="BH74" s="146">
        <v>22</v>
      </c>
      <c r="BI74" s="146">
        <v>19</v>
      </c>
      <c r="BJ74" s="146">
        <v>0</v>
      </c>
      <c r="BK74" s="146">
        <v>0</v>
      </c>
      <c r="BL74" s="146">
        <v>3</v>
      </c>
      <c r="BM74" s="72" t="s">
        <v>240</v>
      </c>
      <c r="BN74" s="73">
        <v>59</v>
      </c>
      <c r="BO74" s="73">
        <v>45</v>
      </c>
      <c r="BP74" s="73">
        <v>14</v>
      </c>
      <c r="BQ74" s="73">
        <v>0</v>
      </c>
      <c r="BR74" s="73">
        <v>0</v>
      </c>
      <c r="BS74" s="74">
        <v>59</v>
      </c>
      <c r="BT74" s="75">
        <v>45</v>
      </c>
      <c r="BU74" s="75">
        <v>14</v>
      </c>
      <c r="BV74" s="75">
        <v>0</v>
      </c>
      <c r="BW74" s="76">
        <v>0</v>
      </c>
      <c r="BX74" s="73">
        <v>0</v>
      </c>
      <c r="BY74" s="73">
        <v>0</v>
      </c>
      <c r="BZ74" s="73">
        <v>0</v>
      </c>
      <c r="CA74" s="73">
        <v>0</v>
      </c>
      <c r="CB74" s="73">
        <v>0</v>
      </c>
    </row>
    <row r="75" spans="1:80" x14ac:dyDescent="0.15">
      <c r="A75" s="72" t="s">
        <v>250</v>
      </c>
      <c r="B75" s="73">
        <f t="shared" si="112"/>
        <v>466</v>
      </c>
      <c r="C75" s="73">
        <f t="shared" si="113"/>
        <v>403</v>
      </c>
      <c r="D75" s="73">
        <f t="shared" si="114"/>
        <v>63</v>
      </c>
      <c r="E75" s="73">
        <f t="shared" si="115"/>
        <v>0</v>
      </c>
      <c r="F75" s="73">
        <f t="shared" si="116"/>
        <v>0</v>
      </c>
      <c r="G75" s="73">
        <f t="shared" si="117"/>
        <v>258</v>
      </c>
      <c r="H75" s="73">
        <f t="shared" si="118"/>
        <v>214</v>
      </c>
      <c r="I75" s="73">
        <f t="shared" si="119"/>
        <v>45</v>
      </c>
      <c r="J75" s="73">
        <f t="shared" si="120"/>
        <v>0</v>
      </c>
      <c r="K75" s="73">
        <f t="shared" si="121"/>
        <v>0</v>
      </c>
      <c r="L75" s="73">
        <f t="shared" si="122"/>
        <v>209</v>
      </c>
      <c r="M75" s="73">
        <f t="shared" si="123"/>
        <v>191</v>
      </c>
      <c r="N75" s="73">
        <f t="shared" si="124"/>
        <v>18</v>
      </c>
      <c r="O75" s="73">
        <f t="shared" si="125"/>
        <v>0</v>
      </c>
      <c r="P75" s="73">
        <f t="shared" si="126"/>
        <v>0</v>
      </c>
      <c r="Q75" s="72" t="s">
        <v>250</v>
      </c>
      <c r="R75" s="73">
        <v>67</v>
      </c>
      <c r="S75" s="73">
        <v>61</v>
      </c>
      <c r="T75" s="73">
        <v>6</v>
      </c>
      <c r="U75" s="73">
        <v>0</v>
      </c>
      <c r="V75" s="73">
        <v>0</v>
      </c>
      <c r="W75" s="74">
        <v>29</v>
      </c>
      <c r="X75" s="75">
        <v>24</v>
      </c>
      <c r="Y75" s="75">
        <v>6</v>
      </c>
      <c r="Z75" s="75">
        <v>0</v>
      </c>
      <c r="AA75" s="76">
        <v>0</v>
      </c>
      <c r="AB75" s="73">
        <v>38</v>
      </c>
      <c r="AC75" s="73">
        <v>38</v>
      </c>
      <c r="AD75" s="73">
        <v>0</v>
      </c>
      <c r="AE75" s="73">
        <v>0</v>
      </c>
      <c r="AF75" s="73">
        <v>0</v>
      </c>
      <c r="AG75" s="144" t="s">
        <v>250</v>
      </c>
      <c r="AH75" s="145">
        <v>147</v>
      </c>
      <c r="AI75" s="145">
        <v>143</v>
      </c>
      <c r="AJ75" s="145">
        <v>4</v>
      </c>
      <c r="AK75" s="145">
        <v>0</v>
      </c>
      <c r="AL75" s="145">
        <v>0</v>
      </c>
      <c r="AM75" s="164">
        <v>72</v>
      </c>
      <c r="AN75" s="165">
        <v>72</v>
      </c>
      <c r="AO75" s="165">
        <v>0</v>
      </c>
      <c r="AP75" s="165">
        <v>0</v>
      </c>
      <c r="AQ75" s="166">
        <v>0</v>
      </c>
      <c r="AR75" s="145">
        <v>76</v>
      </c>
      <c r="AS75" s="145">
        <v>72</v>
      </c>
      <c r="AT75" s="145">
        <v>4</v>
      </c>
      <c r="AU75" s="145">
        <v>0</v>
      </c>
      <c r="AV75" s="145">
        <v>0</v>
      </c>
      <c r="AW75" s="146" t="s">
        <v>250</v>
      </c>
      <c r="AX75" s="146">
        <v>67</v>
      </c>
      <c r="AY75" s="146">
        <v>42</v>
      </c>
      <c r="AZ75" s="146">
        <v>25</v>
      </c>
      <c r="BA75" s="146">
        <v>0</v>
      </c>
      <c r="BB75" s="146">
        <v>0</v>
      </c>
      <c r="BC75" s="167">
        <v>53</v>
      </c>
      <c r="BD75" s="168">
        <v>28</v>
      </c>
      <c r="BE75" s="168">
        <v>25</v>
      </c>
      <c r="BF75" s="168">
        <v>0</v>
      </c>
      <c r="BG75" s="169">
        <v>0</v>
      </c>
      <c r="BH75" s="146">
        <v>14</v>
      </c>
      <c r="BI75" s="146">
        <v>14</v>
      </c>
      <c r="BJ75" s="146">
        <v>0</v>
      </c>
      <c r="BK75" s="146">
        <v>0</v>
      </c>
      <c r="BL75" s="146">
        <v>0</v>
      </c>
      <c r="BM75" s="72" t="s">
        <v>250</v>
      </c>
      <c r="BN75" s="73">
        <v>185</v>
      </c>
      <c r="BO75" s="73">
        <v>157</v>
      </c>
      <c r="BP75" s="73">
        <v>28</v>
      </c>
      <c r="BQ75" s="73">
        <v>0</v>
      </c>
      <c r="BR75" s="73">
        <v>0</v>
      </c>
      <c r="BS75" s="74">
        <v>104</v>
      </c>
      <c r="BT75" s="75">
        <v>90</v>
      </c>
      <c r="BU75" s="75">
        <v>14</v>
      </c>
      <c r="BV75" s="75">
        <v>0</v>
      </c>
      <c r="BW75" s="76">
        <v>0</v>
      </c>
      <c r="BX75" s="73">
        <v>81</v>
      </c>
      <c r="BY75" s="73">
        <v>67</v>
      </c>
      <c r="BZ75" s="73">
        <v>14</v>
      </c>
      <c r="CA75" s="73">
        <v>0</v>
      </c>
      <c r="CB75" s="73">
        <v>0</v>
      </c>
    </row>
    <row r="76" spans="1:80" x14ac:dyDescent="0.15">
      <c r="A76" s="72" t="s">
        <v>251</v>
      </c>
      <c r="B76" s="73">
        <f t="shared" si="112"/>
        <v>262</v>
      </c>
      <c r="C76" s="73">
        <f t="shared" si="113"/>
        <v>217</v>
      </c>
      <c r="D76" s="73">
        <f t="shared" si="114"/>
        <v>28</v>
      </c>
      <c r="E76" s="73">
        <f t="shared" si="115"/>
        <v>7</v>
      </c>
      <c r="F76" s="73">
        <f t="shared" si="116"/>
        <v>9</v>
      </c>
      <c r="G76" s="73">
        <f t="shared" si="117"/>
        <v>163</v>
      </c>
      <c r="H76" s="73">
        <f t="shared" si="118"/>
        <v>132</v>
      </c>
      <c r="I76" s="73">
        <f t="shared" si="119"/>
        <v>28</v>
      </c>
      <c r="J76" s="73">
        <f t="shared" si="120"/>
        <v>2</v>
      </c>
      <c r="K76" s="73">
        <f t="shared" si="121"/>
        <v>0</v>
      </c>
      <c r="L76" s="73">
        <f t="shared" si="122"/>
        <v>100</v>
      </c>
      <c r="M76" s="73">
        <f t="shared" si="123"/>
        <v>86</v>
      </c>
      <c r="N76" s="73">
        <f t="shared" si="124"/>
        <v>0</v>
      </c>
      <c r="O76" s="73">
        <f t="shared" si="125"/>
        <v>5</v>
      </c>
      <c r="P76" s="73">
        <f t="shared" si="126"/>
        <v>9</v>
      </c>
      <c r="Q76" s="72" t="s">
        <v>251</v>
      </c>
      <c r="R76" s="73">
        <v>23</v>
      </c>
      <c r="S76" s="73">
        <v>19</v>
      </c>
      <c r="T76" s="73">
        <v>0</v>
      </c>
      <c r="U76" s="73">
        <v>4</v>
      </c>
      <c r="V76" s="73">
        <v>0</v>
      </c>
      <c r="W76" s="74">
        <v>16</v>
      </c>
      <c r="X76" s="75">
        <v>14</v>
      </c>
      <c r="Y76" s="75">
        <v>0</v>
      </c>
      <c r="Z76" s="75">
        <v>2</v>
      </c>
      <c r="AA76" s="76">
        <v>0</v>
      </c>
      <c r="AB76" s="73">
        <v>7</v>
      </c>
      <c r="AC76" s="73">
        <v>5</v>
      </c>
      <c r="AD76" s="73">
        <v>0</v>
      </c>
      <c r="AE76" s="73">
        <v>2</v>
      </c>
      <c r="AF76" s="73">
        <v>0</v>
      </c>
      <c r="AG76" s="144" t="s">
        <v>251</v>
      </c>
      <c r="AH76" s="145">
        <v>136</v>
      </c>
      <c r="AI76" s="145">
        <v>130</v>
      </c>
      <c r="AJ76" s="145">
        <v>0</v>
      </c>
      <c r="AK76" s="145">
        <v>3</v>
      </c>
      <c r="AL76" s="145">
        <v>3</v>
      </c>
      <c r="AM76" s="164">
        <v>59</v>
      </c>
      <c r="AN76" s="165">
        <v>59</v>
      </c>
      <c r="AO76" s="165">
        <v>0</v>
      </c>
      <c r="AP76" s="165">
        <v>0</v>
      </c>
      <c r="AQ76" s="166">
        <v>0</v>
      </c>
      <c r="AR76" s="145">
        <v>78</v>
      </c>
      <c r="AS76" s="145">
        <v>72</v>
      </c>
      <c r="AT76" s="145">
        <v>0</v>
      </c>
      <c r="AU76" s="145">
        <v>3</v>
      </c>
      <c r="AV76" s="145">
        <v>3</v>
      </c>
      <c r="AW76" s="146" t="s">
        <v>251</v>
      </c>
      <c r="AX76" s="146">
        <v>52</v>
      </c>
      <c r="AY76" s="146">
        <v>46</v>
      </c>
      <c r="AZ76" s="146">
        <v>0</v>
      </c>
      <c r="BA76" s="146">
        <v>0</v>
      </c>
      <c r="BB76" s="146">
        <v>6</v>
      </c>
      <c r="BC76" s="167">
        <v>37</v>
      </c>
      <c r="BD76" s="168">
        <v>37</v>
      </c>
      <c r="BE76" s="168">
        <v>0</v>
      </c>
      <c r="BF76" s="168">
        <v>0</v>
      </c>
      <c r="BG76" s="169">
        <v>0</v>
      </c>
      <c r="BH76" s="146">
        <v>15</v>
      </c>
      <c r="BI76" s="146">
        <v>9</v>
      </c>
      <c r="BJ76" s="146">
        <v>0</v>
      </c>
      <c r="BK76" s="146">
        <v>0</v>
      </c>
      <c r="BL76" s="146">
        <v>6</v>
      </c>
      <c r="BM76" s="72" t="s">
        <v>251</v>
      </c>
      <c r="BN76" s="73">
        <v>51</v>
      </c>
      <c r="BO76" s="73">
        <v>22</v>
      </c>
      <c r="BP76" s="73">
        <v>28</v>
      </c>
      <c r="BQ76" s="73">
        <v>0</v>
      </c>
      <c r="BR76" s="73">
        <v>0</v>
      </c>
      <c r="BS76" s="74">
        <v>51</v>
      </c>
      <c r="BT76" s="75">
        <v>22</v>
      </c>
      <c r="BU76" s="75">
        <v>28</v>
      </c>
      <c r="BV76" s="75">
        <v>0</v>
      </c>
      <c r="BW76" s="76">
        <v>0</v>
      </c>
      <c r="BX76" s="73">
        <v>0</v>
      </c>
      <c r="BY76" s="73">
        <v>0</v>
      </c>
      <c r="BZ76" s="73">
        <v>0</v>
      </c>
      <c r="CA76" s="73">
        <v>0</v>
      </c>
      <c r="CB76" s="73">
        <v>0</v>
      </c>
    </row>
    <row r="77" spans="1:80" x14ac:dyDescent="0.15">
      <c r="A77" s="72" t="s">
        <v>232</v>
      </c>
      <c r="B77" s="73">
        <f t="shared" si="112"/>
        <v>861</v>
      </c>
      <c r="C77" s="73">
        <f t="shared" si="113"/>
        <v>662</v>
      </c>
      <c r="D77" s="73">
        <f t="shared" si="114"/>
        <v>148</v>
      </c>
      <c r="E77" s="73">
        <f t="shared" si="115"/>
        <v>39</v>
      </c>
      <c r="F77" s="73">
        <f t="shared" si="116"/>
        <v>12</v>
      </c>
      <c r="G77" s="73">
        <f t="shared" si="117"/>
        <v>554</v>
      </c>
      <c r="H77" s="73">
        <f t="shared" si="118"/>
        <v>374</v>
      </c>
      <c r="I77" s="73">
        <f t="shared" si="119"/>
        <v>144</v>
      </c>
      <c r="J77" s="73">
        <f t="shared" si="120"/>
        <v>22</v>
      </c>
      <c r="K77" s="73">
        <f t="shared" si="121"/>
        <v>12</v>
      </c>
      <c r="L77" s="73">
        <f t="shared" si="122"/>
        <v>308</v>
      </c>
      <c r="M77" s="73">
        <f t="shared" si="123"/>
        <v>287</v>
      </c>
      <c r="N77" s="73">
        <f t="shared" si="124"/>
        <v>4</v>
      </c>
      <c r="O77" s="73">
        <f t="shared" si="125"/>
        <v>16</v>
      </c>
      <c r="P77" s="73">
        <f t="shared" si="126"/>
        <v>0</v>
      </c>
      <c r="Q77" s="72" t="s">
        <v>232</v>
      </c>
      <c r="R77" s="73">
        <v>110</v>
      </c>
      <c r="S77" s="73">
        <v>75</v>
      </c>
      <c r="T77" s="73">
        <v>35</v>
      </c>
      <c r="U77" s="73">
        <v>0</v>
      </c>
      <c r="V77" s="73">
        <v>0</v>
      </c>
      <c r="W77" s="74">
        <v>82</v>
      </c>
      <c r="X77" s="75">
        <v>47</v>
      </c>
      <c r="Y77" s="75">
        <v>35</v>
      </c>
      <c r="Z77" s="75">
        <v>0</v>
      </c>
      <c r="AA77" s="76">
        <v>0</v>
      </c>
      <c r="AB77" s="73">
        <v>28</v>
      </c>
      <c r="AC77" s="73">
        <v>28</v>
      </c>
      <c r="AD77" s="73">
        <v>0</v>
      </c>
      <c r="AE77" s="73">
        <v>0</v>
      </c>
      <c r="AF77" s="73">
        <v>0</v>
      </c>
      <c r="AG77" s="144" t="s">
        <v>232</v>
      </c>
      <c r="AH77" s="145">
        <v>433</v>
      </c>
      <c r="AI77" s="145">
        <v>364</v>
      </c>
      <c r="AJ77" s="145">
        <v>46</v>
      </c>
      <c r="AK77" s="145">
        <v>17</v>
      </c>
      <c r="AL77" s="145">
        <v>6</v>
      </c>
      <c r="AM77" s="164">
        <v>250</v>
      </c>
      <c r="AN77" s="165">
        <v>195</v>
      </c>
      <c r="AO77" s="165">
        <v>42</v>
      </c>
      <c r="AP77" s="165">
        <v>7</v>
      </c>
      <c r="AQ77" s="166">
        <v>6</v>
      </c>
      <c r="AR77" s="145">
        <v>184</v>
      </c>
      <c r="AS77" s="145">
        <v>169</v>
      </c>
      <c r="AT77" s="145">
        <v>4</v>
      </c>
      <c r="AU77" s="145">
        <v>10</v>
      </c>
      <c r="AV77" s="145">
        <v>0</v>
      </c>
      <c r="AW77" s="146" t="s">
        <v>232</v>
      </c>
      <c r="AX77" s="146">
        <v>141</v>
      </c>
      <c r="AY77" s="146">
        <v>88</v>
      </c>
      <c r="AZ77" s="146">
        <v>25</v>
      </c>
      <c r="BA77" s="146">
        <v>22</v>
      </c>
      <c r="BB77" s="146">
        <v>6</v>
      </c>
      <c r="BC77" s="167">
        <v>112</v>
      </c>
      <c r="BD77" s="168">
        <v>65</v>
      </c>
      <c r="BE77" s="168">
        <v>25</v>
      </c>
      <c r="BF77" s="168">
        <v>15</v>
      </c>
      <c r="BG77" s="169">
        <v>6</v>
      </c>
      <c r="BH77" s="146">
        <v>29</v>
      </c>
      <c r="BI77" s="146">
        <v>23</v>
      </c>
      <c r="BJ77" s="146">
        <v>0</v>
      </c>
      <c r="BK77" s="146">
        <v>6</v>
      </c>
      <c r="BL77" s="146">
        <v>0</v>
      </c>
      <c r="BM77" s="72" t="s">
        <v>232</v>
      </c>
      <c r="BN77" s="73">
        <v>177</v>
      </c>
      <c r="BO77" s="73">
        <v>135</v>
      </c>
      <c r="BP77" s="73">
        <v>42</v>
      </c>
      <c r="BQ77" s="73">
        <v>0</v>
      </c>
      <c r="BR77" s="73">
        <v>0</v>
      </c>
      <c r="BS77" s="74">
        <v>110</v>
      </c>
      <c r="BT77" s="75">
        <v>67</v>
      </c>
      <c r="BU77" s="75">
        <v>42</v>
      </c>
      <c r="BV77" s="75">
        <v>0</v>
      </c>
      <c r="BW77" s="76">
        <v>0</v>
      </c>
      <c r="BX77" s="73">
        <v>67</v>
      </c>
      <c r="BY77" s="73">
        <v>67</v>
      </c>
      <c r="BZ77" s="73">
        <v>0</v>
      </c>
      <c r="CA77" s="73">
        <v>0</v>
      </c>
      <c r="CB77" s="73">
        <v>0</v>
      </c>
    </row>
    <row r="78" spans="1:80" x14ac:dyDescent="0.15">
      <c r="A78" s="72" t="s">
        <v>233</v>
      </c>
      <c r="B78" s="73">
        <f t="shared" si="112"/>
        <v>926</v>
      </c>
      <c r="C78" s="73">
        <f t="shared" si="113"/>
        <v>618</v>
      </c>
      <c r="D78" s="73">
        <f t="shared" si="114"/>
        <v>230</v>
      </c>
      <c r="E78" s="73">
        <f t="shared" si="115"/>
        <v>21</v>
      </c>
      <c r="F78" s="73">
        <f t="shared" si="116"/>
        <v>57</v>
      </c>
      <c r="G78" s="73">
        <f t="shared" si="117"/>
        <v>669</v>
      </c>
      <c r="H78" s="73">
        <f t="shared" si="118"/>
        <v>478</v>
      </c>
      <c r="I78" s="73">
        <f t="shared" si="119"/>
        <v>167</v>
      </c>
      <c r="J78" s="73">
        <f t="shared" si="120"/>
        <v>11</v>
      </c>
      <c r="K78" s="73">
        <f t="shared" si="121"/>
        <v>12</v>
      </c>
      <c r="L78" s="73">
        <f t="shared" si="122"/>
        <v>258</v>
      </c>
      <c r="M78" s="73">
        <f t="shared" si="123"/>
        <v>140</v>
      </c>
      <c r="N78" s="73">
        <f t="shared" si="124"/>
        <v>63</v>
      </c>
      <c r="O78" s="73">
        <f t="shared" si="125"/>
        <v>10</v>
      </c>
      <c r="P78" s="73">
        <f t="shared" si="126"/>
        <v>45</v>
      </c>
      <c r="Q78" s="72" t="s">
        <v>233</v>
      </c>
      <c r="R78" s="73">
        <v>94</v>
      </c>
      <c r="S78" s="73">
        <v>80</v>
      </c>
      <c r="T78" s="73">
        <v>12</v>
      </c>
      <c r="U78" s="73">
        <v>2</v>
      </c>
      <c r="V78" s="73">
        <v>0</v>
      </c>
      <c r="W78" s="74">
        <v>89</v>
      </c>
      <c r="X78" s="75">
        <v>75</v>
      </c>
      <c r="Y78" s="75">
        <v>12</v>
      </c>
      <c r="Z78" s="75">
        <v>2</v>
      </c>
      <c r="AA78" s="76">
        <v>0</v>
      </c>
      <c r="AB78" s="73">
        <v>5</v>
      </c>
      <c r="AC78" s="73">
        <v>5</v>
      </c>
      <c r="AD78" s="73">
        <v>0</v>
      </c>
      <c r="AE78" s="73">
        <v>0</v>
      </c>
      <c r="AF78" s="73">
        <v>0</v>
      </c>
      <c r="AG78" s="144" t="s">
        <v>233</v>
      </c>
      <c r="AH78" s="145">
        <v>375</v>
      </c>
      <c r="AI78" s="145">
        <v>254</v>
      </c>
      <c r="AJ78" s="145">
        <v>105</v>
      </c>
      <c r="AK78" s="145">
        <v>10</v>
      </c>
      <c r="AL78" s="145">
        <v>6</v>
      </c>
      <c r="AM78" s="164">
        <v>262</v>
      </c>
      <c r="AN78" s="165">
        <v>169</v>
      </c>
      <c r="AO78" s="165">
        <v>84</v>
      </c>
      <c r="AP78" s="165">
        <v>3</v>
      </c>
      <c r="AQ78" s="166">
        <v>6</v>
      </c>
      <c r="AR78" s="145">
        <v>112</v>
      </c>
      <c r="AS78" s="145">
        <v>85</v>
      </c>
      <c r="AT78" s="145">
        <v>21</v>
      </c>
      <c r="AU78" s="145">
        <v>7</v>
      </c>
      <c r="AV78" s="145">
        <v>0</v>
      </c>
      <c r="AW78" s="146" t="s">
        <v>233</v>
      </c>
      <c r="AX78" s="146">
        <v>55</v>
      </c>
      <c r="AY78" s="146">
        <v>37</v>
      </c>
      <c r="AZ78" s="146">
        <v>0</v>
      </c>
      <c r="BA78" s="146">
        <v>9</v>
      </c>
      <c r="BB78" s="146">
        <v>9</v>
      </c>
      <c r="BC78" s="167">
        <v>45</v>
      </c>
      <c r="BD78" s="168">
        <v>32</v>
      </c>
      <c r="BE78" s="168">
        <v>0</v>
      </c>
      <c r="BF78" s="168">
        <v>6</v>
      </c>
      <c r="BG78" s="169">
        <v>6</v>
      </c>
      <c r="BH78" s="146">
        <v>11</v>
      </c>
      <c r="BI78" s="146">
        <v>5</v>
      </c>
      <c r="BJ78" s="146">
        <v>0</v>
      </c>
      <c r="BK78" s="146">
        <v>3</v>
      </c>
      <c r="BL78" s="146">
        <v>3</v>
      </c>
      <c r="BM78" s="72" t="s">
        <v>233</v>
      </c>
      <c r="BN78" s="73">
        <v>402</v>
      </c>
      <c r="BO78" s="73">
        <v>247</v>
      </c>
      <c r="BP78" s="73">
        <v>113</v>
      </c>
      <c r="BQ78" s="73">
        <v>0</v>
      </c>
      <c r="BR78" s="73">
        <v>42</v>
      </c>
      <c r="BS78" s="74">
        <v>273</v>
      </c>
      <c r="BT78" s="75">
        <v>202</v>
      </c>
      <c r="BU78" s="75">
        <v>71</v>
      </c>
      <c r="BV78" s="75">
        <v>0</v>
      </c>
      <c r="BW78" s="76">
        <v>0</v>
      </c>
      <c r="BX78" s="73">
        <v>130</v>
      </c>
      <c r="BY78" s="73">
        <v>45</v>
      </c>
      <c r="BZ78" s="73">
        <v>42</v>
      </c>
      <c r="CA78" s="73">
        <v>0</v>
      </c>
      <c r="CB78" s="73">
        <v>42</v>
      </c>
    </row>
    <row r="79" spans="1:80" x14ac:dyDescent="0.15">
      <c r="A79" s="72" t="s">
        <v>234</v>
      </c>
      <c r="B79" s="73">
        <f t="shared" si="112"/>
        <v>1822</v>
      </c>
      <c r="C79" s="73">
        <f t="shared" si="113"/>
        <v>1035</v>
      </c>
      <c r="D79" s="73">
        <f t="shared" si="114"/>
        <v>316</v>
      </c>
      <c r="E79" s="73">
        <f t="shared" si="115"/>
        <v>194</v>
      </c>
      <c r="F79" s="73">
        <f t="shared" si="116"/>
        <v>276</v>
      </c>
      <c r="G79" s="73">
        <f t="shared" si="117"/>
        <v>1290</v>
      </c>
      <c r="H79" s="73">
        <f t="shared" si="118"/>
        <v>689</v>
      </c>
      <c r="I79" s="73">
        <f t="shared" si="119"/>
        <v>262</v>
      </c>
      <c r="J79" s="73">
        <f t="shared" si="120"/>
        <v>154</v>
      </c>
      <c r="K79" s="73">
        <f t="shared" si="121"/>
        <v>185</v>
      </c>
      <c r="L79" s="73">
        <f t="shared" si="122"/>
        <v>532</v>
      </c>
      <c r="M79" s="73">
        <f t="shared" si="123"/>
        <v>345</v>
      </c>
      <c r="N79" s="73">
        <f t="shared" si="124"/>
        <v>55</v>
      </c>
      <c r="O79" s="73">
        <f t="shared" si="125"/>
        <v>40</v>
      </c>
      <c r="P79" s="73">
        <f t="shared" si="126"/>
        <v>91</v>
      </c>
      <c r="Q79" s="72" t="s">
        <v>234</v>
      </c>
      <c r="R79" s="73">
        <v>291</v>
      </c>
      <c r="S79" s="73">
        <v>212</v>
      </c>
      <c r="T79" s="73">
        <v>63</v>
      </c>
      <c r="U79" s="73">
        <v>4</v>
      </c>
      <c r="V79" s="73">
        <v>12</v>
      </c>
      <c r="W79" s="74">
        <v>243</v>
      </c>
      <c r="X79" s="75">
        <v>170</v>
      </c>
      <c r="Y79" s="75">
        <v>63</v>
      </c>
      <c r="Z79" s="75">
        <v>4</v>
      </c>
      <c r="AA79" s="76">
        <v>6</v>
      </c>
      <c r="AB79" s="73">
        <v>48</v>
      </c>
      <c r="AC79" s="73">
        <v>42</v>
      </c>
      <c r="AD79" s="73">
        <v>0</v>
      </c>
      <c r="AE79" s="73">
        <v>0</v>
      </c>
      <c r="AF79" s="73">
        <v>6</v>
      </c>
      <c r="AG79" s="144" t="s">
        <v>234</v>
      </c>
      <c r="AH79" s="145">
        <v>484</v>
      </c>
      <c r="AI79" s="145">
        <v>377</v>
      </c>
      <c r="AJ79" s="145">
        <v>67</v>
      </c>
      <c r="AK79" s="145">
        <v>31</v>
      </c>
      <c r="AL79" s="145">
        <v>9</v>
      </c>
      <c r="AM79" s="164">
        <v>279</v>
      </c>
      <c r="AN79" s="165">
        <v>195</v>
      </c>
      <c r="AO79" s="165">
        <v>55</v>
      </c>
      <c r="AP79" s="165">
        <v>21</v>
      </c>
      <c r="AQ79" s="166">
        <v>9</v>
      </c>
      <c r="AR79" s="145">
        <v>205</v>
      </c>
      <c r="AS79" s="145">
        <v>182</v>
      </c>
      <c r="AT79" s="145">
        <v>13</v>
      </c>
      <c r="AU79" s="145">
        <v>10</v>
      </c>
      <c r="AV79" s="145">
        <v>0</v>
      </c>
      <c r="AW79" s="146" t="s">
        <v>234</v>
      </c>
      <c r="AX79" s="146">
        <v>68</v>
      </c>
      <c r="AY79" s="146">
        <v>42</v>
      </c>
      <c r="AZ79" s="146">
        <v>17</v>
      </c>
      <c r="BA79" s="146">
        <v>9</v>
      </c>
      <c r="BB79" s="146">
        <v>0</v>
      </c>
      <c r="BC79" s="167">
        <v>59</v>
      </c>
      <c r="BD79" s="168">
        <v>32</v>
      </c>
      <c r="BE79" s="168">
        <v>17</v>
      </c>
      <c r="BF79" s="168">
        <v>9</v>
      </c>
      <c r="BG79" s="169">
        <v>0</v>
      </c>
      <c r="BH79" s="146">
        <v>9</v>
      </c>
      <c r="BI79" s="146">
        <v>9</v>
      </c>
      <c r="BJ79" s="146">
        <v>0</v>
      </c>
      <c r="BK79" s="146">
        <v>0</v>
      </c>
      <c r="BL79" s="146">
        <v>0</v>
      </c>
      <c r="BM79" s="72" t="s">
        <v>234</v>
      </c>
      <c r="BN79" s="73">
        <v>979</v>
      </c>
      <c r="BO79" s="73">
        <v>404</v>
      </c>
      <c r="BP79" s="73">
        <v>169</v>
      </c>
      <c r="BQ79" s="73">
        <v>150</v>
      </c>
      <c r="BR79" s="73">
        <v>255</v>
      </c>
      <c r="BS79" s="74">
        <v>709</v>
      </c>
      <c r="BT79" s="75">
        <v>292</v>
      </c>
      <c r="BU79" s="75">
        <v>127</v>
      </c>
      <c r="BV79" s="75">
        <v>120</v>
      </c>
      <c r="BW79" s="76">
        <v>170</v>
      </c>
      <c r="BX79" s="73">
        <v>270</v>
      </c>
      <c r="BY79" s="73">
        <v>112</v>
      </c>
      <c r="BZ79" s="73">
        <v>42</v>
      </c>
      <c r="CA79" s="73">
        <v>30</v>
      </c>
      <c r="CB79" s="73">
        <v>85</v>
      </c>
    </row>
    <row r="80" spans="1:80" x14ac:dyDescent="0.15">
      <c r="A80" s="72" t="s">
        <v>252</v>
      </c>
      <c r="B80" s="73">
        <f t="shared" si="112"/>
        <v>1317</v>
      </c>
      <c r="C80" s="73">
        <f t="shared" si="113"/>
        <v>681</v>
      </c>
      <c r="D80" s="73">
        <f t="shared" si="114"/>
        <v>431</v>
      </c>
      <c r="E80" s="73">
        <f t="shared" si="115"/>
        <v>83</v>
      </c>
      <c r="F80" s="73">
        <f t="shared" si="116"/>
        <v>119</v>
      </c>
      <c r="G80" s="73">
        <f t="shared" si="117"/>
        <v>942</v>
      </c>
      <c r="H80" s="73">
        <f t="shared" si="118"/>
        <v>439</v>
      </c>
      <c r="I80" s="73">
        <f t="shared" si="119"/>
        <v>311</v>
      </c>
      <c r="J80" s="73">
        <f t="shared" si="120"/>
        <v>74</v>
      </c>
      <c r="K80" s="73">
        <f t="shared" si="121"/>
        <v>119</v>
      </c>
      <c r="L80" s="73">
        <f t="shared" si="122"/>
        <v>374</v>
      </c>
      <c r="M80" s="73">
        <f t="shared" si="123"/>
        <v>243</v>
      </c>
      <c r="N80" s="73">
        <f t="shared" si="124"/>
        <v>122</v>
      </c>
      <c r="O80" s="73">
        <f t="shared" si="125"/>
        <v>9</v>
      </c>
      <c r="P80" s="73">
        <f t="shared" si="126"/>
        <v>0</v>
      </c>
      <c r="Q80" s="72" t="s">
        <v>252</v>
      </c>
      <c r="R80" s="73">
        <v>344</v>
      </c>
      <c r="S80" s="73">
        <v>198</v>
      </c>
      <c r="T80" s="73">
        <v>115</v>
      </c>
      <c r="U80" s="73">
        <v>7</v>
      </c>
      <c r="V80" s="73">
        <v>23</v>
      </c>
      <c r="W80" s="74">
        <v>268</v>
      </c>
      <c r="X80" s="75">
        <v>142</v>
      </c>
      <c r="Y80" s="75">
        <v>98</v>
      </c>
      <c r="Z80" s="75">
        <v>5</v>
      </c>
      <c r="AA80" s="76">
        <v>23</v>
      </c>
      <c r="AB80" s="73">
        <v>76</v>
      </c>
      <c r="AC80" s="73">
        <v>57</v>
      </c>
      <c r="AD80" s="73">
        <v>17</v>
      </c>
      <c r="AE80" s="73">
        <v>2</v>
      </c>
      <c r="AF80" s="73">
        <v>0</v>
      </c>
      <c r="AG80" s="144" t="s">
        <v>252</v>
      </c>
      <c r="AH80" s="145">
        <v>247</v>
      </c>
      <c r="AI80" s="145">
        <v>137</v>
      </c>
      <c r="AJ80" s="145">
        <v>88</v>
      </c>
      <c r="AK80" s="145">
        <v>10</v>
      </c>
      <c r="AL80" s="145">
        <v>11</v>
      </c>
      <c r="AM80" s="164">
        <v>158</v>
      </c>
      <c r="AN80" s="165">
        <v>72</v>
      </c>
      <c r="AO80" s="165">
        <v>72</v>
      </c>
      <c r="AP80" s="165">
        <v>3</v>
      </c>
      <c r="AQ80" s="166">
        <v>11</v>
      </c>
      <c r="AR80" s="145">
        <v>89</v>
      </c>
      <c r="AS80" s="145">
        <v>65</v>
      </c>
      <c r="AT80" s="145">
        <v>17</v>
      </c>
      <c r="AU80" s="145">
        <v>7</v>
      </c>
      <c r="AV80" s="145">
        <v>0</v>
      </c>
      <c r="AW80" s="146" t="s">
        <v>252</v>
      </c>
      <c r="AX80" s="146">
        <v>75</v>
      </c>
      <c r="AY80" s="146">
        <v>9</v>
      </c>
      <c r="AZ80" s="146">
        <v>59</v>
      </c>
      <c r="BA80" s="146">
        <v>6</v>
      </c>
      <c r="BB80" s="146">
        <v>0</v>
      </c>
      <c r="BC80" s="167">
        <v>48</v>
      </c>
      <c r="BD80" s="168">
        <v>0</v>
      </c>
      <c r="BE80" s="168">
        <v>42</v>
      </c>
      <c r="BF80" s="168">
        <v>6</v>
      </c>
      <c r="BG80" s="169">
        <v>0</v>
      </c>
      <c r="BH80" s="146">
        <v>26</v>
      </c>
      <c r="BI80" s="146">
        <v>9</v>
      </c>
      <c r="BJ80" s="146">
        <v>17</v>
      </c>
      <c r="BK80" s="146">
        <v>0</v>
      </c>
      <c r="BL80" s="146">
        <v>0</v>
      </c>
      <c r="BM80" s="72" t="s">
        <v>252</v>
      </c>
      <c r="BN80" s="73">
        <v>651</v>
      </c>
      <c r="BO80" s="73">
        <v>337</v>
      </c>
      <c r="BP80" s="73">
        <v>169</v>
      </c>
      <c r="BQ80" s="73">
        <v>60</v>
      </c>
      <c r="BR80" s="73">
        <v>85</v>
      </c>
      <c r="BS80" s="74">
        <v>468</v>
      </c>
      <c r="BT80" s="75">
        <v>225</v>
      </c>
      <c r="BU80" s="75">
        <v>99</v>
      </c>
      <c r="BV80" s="75">
        <v>60</v>
      </c>
      <c r="BW80" s="76">
        <v>85</v>
      </c>
      <c r="BX80" s="73">
        <v>183</v>
      </c>
      <c r="BY80" s="73">
        <v>112</v>
      </c>
      <c r="BZ80" s="73">
        <v>71</v>
      </c>
      <c r="CA80" s="73">
        <v>0</v>
      </c>
      <c r="CB80" s="73">
        <v>0</v>
      </c>
    </row>
    <row r="81" spans="1:80" x14ac:dyDescent="0.15">
      <c r="A81" s="72" t="s">
        <v>253</v>
      </c>
      <c r="B81" s="73">
        <f t="shared" si="112"/>
        <v>657</v>
      </c>
      <c r="C81" s="73">
        <f t="shared" si="113"/>
        <v>344</v>
      </c>
      <c r="D81" s="73">
        <f t="shared" si="114"/>
        <v>238</v>
      </c>
      <c r="E81" s="73">
        <f t="shared" si="115"/>
        <v>11</v>
      </c>
      <c r="F81" s="73">
        <f t="shared" si="116"/>
        <v>64</v>
      </c>
      <c r="G81" s="73">
        <f t="shared" si="117"/>
        <v>537</v>
      </c>
      <c r="H81" s="73">
        <f t="shared" si="118"/>
        <v>277</v>
      </c>
      <c r="I81" s="73">
        <f t="shared" si="119"/>
        <v>212</v>
      </c>
      <c r="J81" s="73">
        <f t="shared" si="120"/>
        <v>11</v>
      </c>
      <c r="K81" s="73">
        <f t="shared" si="121"/>
        <v>35</v>
      </c>
      <c r="L81" s="73">
        <f t="shared" si="122"/>
        <v>120</v>
      </c>
      <c r="M81" s="73">
        <f t="shared" si="123"/>
        <v>66</v>
      </c>
      <c r="N81" s="73">
        <f t="shared" si="124"/>
        <v>26</v>
      </c>
      <c r="O81" s="73">
        <f t="shared" si="125"/>
        <v>0</v>
      </c>
      <c r="P81" s="73">
        <f t="shared" si="126"/>
        <v>29</v>
      </c>
      <c r="Q81" s="72" t="s">
        <v>253</v>
      </c>
      <c r="R81" s="73">
        <v>211</v>
      </c>
      <c r="S81" s="73">
        <v>90</v>
      </c>
      <c r="T81" s="73">
        <v>58</v>
      </c>
      <c r="U81" s="73">
        <v>5</v>
      </c>
      <c r="V81" s="73">
        <v>58</v>
      </c>
      <c r="W81" s="74">
        <v>167</v>
      </c>
      <c r="X81" s="75">
        <v>80</v>
      </c>
      <c r="Y81" s="75">
        <v>46</v>
      </c>
      <c r="Z81" s="75">
        <v>5</v>
      </c>
      <c r="AA81" s="76">
        <v>35</v>
      </c>
      <c r="AB81" s="73">
        <v>44</v>
      </c>
      <c r="AC81" s="73">
        <v>9</v>
      </c>
      <c r="AD81" s="73">
        <v>12</v>
      </c>
      <c r="AE81" s="73">
        <v>0</v>
      </c>
      <c r="AF81" s="73">
        <v>23</v>
      </c>
      <c r="AG81" s="144" t="s">
        <v>253</v>
      </c>
      <c r="AH81" s="145">
        <v>72</v>
      </c>
      <c r="AI81" s="145">
        <v>46</v>
      </c>
      <c r="AJ81" s="145">
        <v>17</v>
      </c>
      <c r="AK81" s="145">
        <v>3</v>
      </c>
      <c r="AL81" s="145">
        <v>6</v>
      </c>
      <c r="AM81" s="164">
        <v>59</v>
      </c>
      <c r="AN81" s="165">
        <v>39</v>
      </c>
      <c r="AO81" s="165">
        <v>17</v>
      </c>
      <c r="AP81" s="165">
        <v>3</v>
      </c>
      <c r="AQ81" s="166">
        <v>0</v>
      </c>
      <c r="AR81" s="145">
        <v>12</v>
      </c>
      <c r="AS81" s="145">
        <v>7</v>
      </c>
      <c r="AT81" s="145">
        <v>0</v>
      </c>
      <c r="AU81" s="145">
        <v>0</v>
      </c>
      <c r="AV81" s="145">
        <v>6</v>
      </c>
      <c r="AW81" s="146" t="s">
        <v>253</v>
      </c>
      <c r="AX81" s="146">
        <v>39</v>
      </c>
      <c r="AY81" s="146">
        <v>28</v>
      </c>
      <c r="AZ81" s="146">
        <v>8</v>
      </c>
      <c r="BA81" s="146">
        <v>3</v>
      </c>
      <c r="BB81" s="146">
        <v>0</v>
      </c>
      <c r="BC81" s="167">
        <v>35</v>
      </c>
      <c r="BD81" s="168">
        <v>23</v>
      </c>
      <c r="BE81" s="168">
        <v>8</v>
      </c>
      <c r="BF81" s="168">
        <v>3</v>
      </c>
      <c r="BG81" s="169">
        <v>0</v>
      </c>
      <c r="BH81" s="146">
        <v>5</v>
      </c>
      <c r="BI81" s="146">
        <v>5</v>
      </c>
      <c r="BJ81" s="146">
        <v>0</v>
      </c>
      <c r="BK81" s="146">
        <v>0</v>
      </c>
      <c r="BL81" s="146">
        <v>0</v>
      </c>
      <c r="BM81" s="72" t="s">
        <v>253</v>
      </c>
      <c r="BN81" s="73">
        <v>335</v>
      </c>
      <c r="BO81" s="73">
        <v>180</v>
      </c>
      <c r="BP81" s="73">
        <v>155</v>
      </c>
      <c r="BQ81" s="73">
        <v>0</v>
      </c>
      <c r="BR81" s="73">
        <v>0</v>
      </c>
      <c r="BS81" s="74">
        <v>276</v>
      </c>
      <c r="BT81" s="75">
        <v>135</v>
      </c>
      <c r="BU81" s="75">
        <v>141</v>
      </c>
      <c r="BV81" s="75">
        <v>0</v>
      </c>
      <c r="BW81" s="76">
        <v>0</v>
      </c>
      <c r="BX81" s="73">
        <v>59</v>
      </c>
      <c r="BY81" s="73">
        <v>45</v>
      </c>
      <c r="BZ81" s="73">
        <v>14</v>
      </c>
      <c r="CA81" s="73">
        <v>0</v>
      </c>
      <c r="CB81" s="73">
        <v>0</v>
      </c>
    </row>
    <row r="82" spans="1:80" x14ac:dyDescent="0.15">
      <c r="A82" s="72" t="s">
        <v>254</v>
      </c>
      <c r="B82" s="73">
        <f t="shared" si="112"/>
        <v>1814</v>
      </c>
      <c r="C82" s="73">
        <f t="shared" si="113"/>
        <v>709</v>
      </c>
      <c r="D82" s="73">
        <f t="shared" si="114"/>
        <v>483</v>
      </c>
      <c r="E82" s="73">
        <f t="shared" si="115"/>
        <v>367</v>
      </c>
      <c r="F82" s="73">
        <f t="shared" si="116"/>
        <v>255</v>
      </c>
      <c r="G82" s="73">
        <f t="shared" si="117"/>
        <v>1409</v>
      </c>
      <c r="H82" s="73">
        <f t="shared" si="118"/>
        <v>502</v>
      </c>
      <c r="I82" s="73">
        <f t="shared" si="119"/>
        <v>376</v>
      </c>
      <c r="J82" s="73">
        <f t="shared" si="120"/>
        <v>330</v>
      </c>
      <c r="K82" s="73">
        <f t="shared" si="121"/>
        <v>201</v>
      </c>
      <c r="L82" s="73">
        <f t="shared" si="122"/>
        <v>405</v>
      </c>
      <c r="M82" s="73">
        <f t="shared" si="123"/>
        <v>208</v>
      </c>
      <c r="N82" s="73">
        <f t="shared" si="124"/>
        <v>106</v>
      </c>
      <c r="O82" s="73">
        <f t="shared" si="125"/>
        <v>37</v>
      </c>
      <c r="P82" s="73">
        <f t="shared" si="126"/>
        <v>54</v>
      </c>
      <c r="Q82" s="72" t="s">
        <v>254</v>
      </c>
      <c r="R82" s="73">
        <v>396</v>
      </c>
      <c r="S82" s="73">
        <v>160</v>
      </c>
      <c r="T82" s="73">
        <v>87</v>
      </c>
      <c r="U82" s="73">
        <v>27</v>
      </c>
      <c r="V82" s="73">
        <v>122</v>
      </c>
      <c r="W82" s="74">
        <v>322</v>
      </c>
      <c r="X82" s="75">
        <v>123</v>
      </c>
      <c r="Y82" s="75">
        <v>69</v>
      </c>
      <c r="Z82" s="75">
        <v>20</v>
      </c>
      <c r="AA82" s="76">
        <v>110</v>
      </c>
      <c r="AB82" s="73">
        <v>74</v>
      </c>
      <c r="AC82" s="73">
        <v>38</v>
      </c>
      <c r="AD82" s="73">
        <v>17</v>
      </c>
      <c r="AE82" s="73">
        <v>7</v>
      </c>
      <c r="AF82" s="73">
        <v>12</v>
      </c>
      <c r="AG82" s="144" t="s">
        <v>254</v>
      </c>
      <c r="AH82" s="145">
        <v>110</v>
      </c>
      <c r="AI82" s="145">
        <v>72</v>
      </c>
      <c r="AJ82" s="145">
        <v>29</v>
      </c>
      <c r="AK82" s="145">
        <v>3</v>
      </c>
      <c r="AL82" s="145">
        <v>6</v>
      </c>
      <c r="AM82" s="164">
        <v>80</v>
      </c>
      <c r="AN82" s="165">
        <v>46</v>
      </c>
      <c r="AO82" s="165">
        <v>25</v>
      </c>
      <c r="AP82" s="165">
        <v>3</v>
      </c>
      <c r="AQ82" s="166">
        <v>6</v>
      </c>
      <c r="AR82" s="145">
        <v>30</v>
      </c>
      <c r="AS82" s="145">
        <v>26</v>
      </c>
      <c r="AT82" s="145">
        <v>4</v>
      </c>
      <c r="AU82" s="145">
        <v>0</v>
      </c>
      <c r="AV82" s="145">
        <v>0</v>
      </c>
      <c r="AW82" s="146" t="s">
        <v>254</v>
      </c>
      <c r="AX82" s="146">
        <v>34</v>
      </c>
      <c r="AY82" s="146">
        <v>28</v>
      </c>
      <c r="AZ82" s="146">
        <v>0</v>
      </c>
      <c r="BA82" s="146">
        <v>6</v>
      </c>
      <c r="BB82" s="146">
        <v>0</v>
      </c>
      <c r="BC82" s="167">
        <v>25</v>
      </c>
      <c r="BD82" s="168">
        <v>19</v>
      </c>
      <c r="BE82" s="168">
        <v>0</v>
      </c>
      <c r="BF82" s="168">
        <v>6</v>
      </c>
      <c r="BG82" s="169">
        <v>0</v>
      </c>
      <c r="BH82" s="146">
        <v>9</v>
      </c>
      <c r="BI82" s="146">
        <v>9</v>
      </c>
      <c r="BJ82" s="146">
        <v>0</v>
      </c>
      <c r="BK82" s="146">
        <v>0</v>
      </c>
      <c r="BL82" s="146">
        <v>0</v>
      </c>
      <c r="BM82" s="72" t="s">
        <v>254</v>
      </c>
      <c r="BN82" s="73">
        <v>1274</v>
      </c>
      <c r="BO82" s="73">
        <v>449</v>
      </c>
      <c r="BP82" s="73">
        <v>367</v>
      </c>
      <c r="BQ82" s="73">
        <v>331</v>
      </c>
      <c r="BR82" s="73">
        <v>127</v>
      </c>
      <c r="BS82" s="74">
        <v>982</v>
      </c>
      <c r="BT82" s="75">
        <v>314</v>
      </c>
      <c r="BU82" s="75">
        <v>282</v>
      </c>
      <c r="BV82" s="75">
        <v>301</v>
      </c>
      <c r="BW82" s="76">
        <v>85</v>
      </c>
      <c r="BX82" s="73">
        <v>292</v>
      </c>
      <c r="BY82" s="73">
        <v>135</v>
      </c>
      <c r="BZ82" s="73">
        <v>85</v>
      </c>
      <c r="CA82" s="73">
        <v>30</v>
      </c>
      <c r="CB82" s="73">
        <v>42</v>
      </c>
    </row>
    <row r="83" spans="1:80" x14ac:dyDescent="0.15">
      <c r="A83" s="72" t="s">
        <v>255</v>
      </c>
      <c r="B83" s="73">
        <f t="shared" si="112"/>
        <v>875</v>
      </c>
      <c r="C83" s="73">
        <f t="shared" si="113"/>
        <v>333</v>
      </c>
      <c r="D83" s="73">
        <f t="shared" si="114"/>
        <v>261</v>
      </c>
      <c r="E83" s="73">
        <f t="shared" si="115"/>
        <v>251</v>
      </c>
      <c r="F83" s="73">
        <f t="shared" si="116"/>
        <v>29</v>
      </c>
      <c r="G83" s="73">
        <f t="shared" si="117"/>
        <v>794</v>
      </c>
      <c r="H83" s="73">
        <f t="shared" si="118"/>
        <v>254</v>
      </c>
      <c r="I83" s="73">
        <f t="shared" si="119"/>
        <v>261</v>
      </c>
      <c r="J83" s="73">
        <f t="shared" si="120"/>
        <v>249</v>
      </c>
      <c r="K83" s="73">
        <f t="shared" si="121"/>
        <v>29</v>
      </c>
      <c r="L83" s="73">
        <f t="shared" si="122"/>
        <v>81</v>
      </c>
      <c r="M83" s="73">
        <f t="shared" si="123"/>
        <v>79</v>
      </c>
      <c r="N83" s="73">
        <f t="shared" si="124"/>
        <v>0</v>
      </c>
      <c r="O83" s="73">
        <f t="shared" si="125"/>
        <v>2</v>
      </c>
      <c r="P83" s="73">
        <f t="shared" si="126"/>
        <v>0</v>
      </c>
      <c r="Q83" s="72" t="s">
        <v>255</v>
      </c>
      <c r="R83" s="73">
        <v>145</v>
      </c>
      <c r="S83" s="73">
        <v>57</v>
      </c>
      <c r="T83" s="73">
        <v>52</v>
      </c>
      <c r="U83" s="73">
        <v>7</v>
      </c>
      <c r="V83" s="73">
        <v>29</v>
      </c>
      <c r="W83" s="74">
        <v>138</v>
      </c>
      <c r="X83" s="75">
        <v>52</v>
      </c>
      <c r="Y83" s="75">
        <v>52</v>
      </c>
      <c r="Z83" s="75">
        <v>5</v>
      </c>
      <c r="AA83" s="76">
        <v>29</v>
      </c>
      <c r="AB83" s="73">
        <v>7</v>
      </c>
      <c r="AC83" s="73">
        <v>5</v>
      </c>
      <c r="AD83" s="73">
        <v>0</v>
      </c>
      <c r="AE83" s="73">
        <v>2</v>
      </c>
      <c r="AF83" s="73">
        <v>0</v>
      </c>
      <c r="AG83" s="144" t="s">
        <v>255</v>
      </c>
      <c r="AH83" s="145">
        <v>24</v>
      </c>
      <c r="AI83" s="145">
        <v>20</v>
      </c>
      <c r="AJ83" s="145">
        <v>4</v>
      </c>
      <c r="AK83" s="145">
        <v>0</v>
      </c>
      <c r="AL83" s="145">
        <v>0</v>
      </c>
      <c r="AM83" s="164">
        <v>17</v>
      </c>
      <c r="AN83" s="165">
        <v>13</v>
      </c>
      <c r="AO83" s="165">
        <v>4</v>
      </c>
      <c r="AP83" s="165">
        <v>0</v>
      </c>
      <c r="AQ83" s="166">
        <v>0</v>
      </c>
      <c r="AR83" s="145">
        <v>7</v>
      </c>
      <c r="AS83" s="145">
        <v>7</v>
      </c>
      <c r="AT83" s="145">
        <v>0</v>
      </c>
      <c r="AU83" s="145">
        <v>0</v>
      </c>
      <c r="AV83" s="145">
        <v>0</v>
      </c>
      <c r="AW83" s="146" t="s">
        <v>255</v>
      </c>
      <c r="AX83" s="146">
        <v>21</v>
      </c>
      <c r="AY83" s="146">
        <v>9</v>
      </c>
      <c r="AZ83" s="146">
        <v>8</v>
      </c>
      <c r="BA83" s="146">
        <v>3</v>
      </c>
      <c r="BB83" s="146">
        <v>0</v>
      </c>
      <c r="BC83" s="167">
        <v>21</v>
      </c>
      <c r="BD83" s="168">
        <v>9</v>
      </c>
      <c r="BE83" s="168">
        <v>8</v>
      </c>
      <c r="BF83" s="168">
        <v>3</v>
      </c>
      <c r="BG83" s="169">
        <v>0</v>
      </c>
      <c r="BH83" s="146">
        <v>0</v>
      </c>
      <c r="BI83" s="146">
        <v>0</v>
      </c>
      <c r="BJ83" s="146">
        <v>0</v>
      </c>
      <c r="BK83" s="146">
        <v>0</v>
      </c>
      <c r="BL83" s="146">
        <v>0</v>
      </c>
      <c r="BM83" s="72" t="s">
        <v>255</v>
      </c>
      <c r="BN83" s="73">
        <v>685</v>
      </c>
      <c r="BO83" s="73">
        <v>247</v>
      </c>
      <c r="BP83" s="73">
        <v>197</v>
      </c>
      <c r="BQ83" s="73">
        <v>241</v>
      </c>
      <c r="BR83" s="73">
        <v>0</v>
      </c>
      <c r="BS83" s="74">
        <v>618</v>
      </c>
      <c r="BT83" s="75">
        <v>180</v>
      </c>
      <c r="BU83" s="75">
        <v>197</v>
      </c>
      <c r="BV83" s="75">
        <v>241</v>
      </c>
      <c r="BW83" s="76">
        <v>0</v>
      </c>
      <c r="BX83" s="73">
        <v>67</v>
      </c>
      <c r="BY83" s="73">
        <v>67</v>
      </c>
      <c r="BZ83" s="73">
        <v>0</v>
      </c>
      <c r="CA83" s="73">
        <v>0</v>
      </c>
      <c r="CB83" s="73">
        <v>0</v>
      </c>
    </row>
    <row r="84" spans="1:80" x14ac:dyDescent="0.15">
      <c r="A84" s="72" t="s">
        <v>256</v>
      </c>
      <c r="B84" s="73">
        <f t="shared" si="112"/>
        <v>888</v>
      </c>
      <c r="C84" s="73">
        <f t="shared" si="113"/>
        <v>389</v>
      </c>
      <c r="D84" s="73">
        <f t="shared" si="114"/>
        <v>268</v>
      </c>
      <c r="E84" s="73">
        <f t="shared" si="115"/>
        <v>182</v>
      </c>
      <c r="F84" s="73">
        <f t="shared" si="116"/>
        <v>48</v>
      </c>
      <c r="G84" s="73">
        <f t="shared" si="117"/>
        <v>721</v>
      </c>
      <c r="H84" s="73">
        <f t="shared" si="118"/>
        <v>299</v>
      </c>
      <c r="I84" s="73">
        <f t="shared" si="119"/>
        <v>195</v>
      </c>
      <c r="J84" s="73">
        <f t="shared" si="120"/>
        <v>178</v>
      </c>
      <c r="K84" s="73">
        <f t="shared" si="121"/>
        <v>48</v>
      </c>
      <c r="L84" s="73">
        <f t="shared" si="122"/>
        <v>166</v>
      </c>
      <c r="M84" s="73">
        <f t="shared" si="123"/>
        <v>90</v>
      </c>
      <c r="N84" s="73">
        <f t="shared" si="124"/>
        <v>72</v>
      </c>
      <c r="O84" s="73">
        <f t="shared" si="125"/>
        <v>4</v>
      </c>
      <c r="P84" s="73">
        <f t="shared" si="126"/>
        <v>0</v>
      </c>
      <c r="Q84" s="72" t="s">
        <v>256</v>
      </c>
      <c r="R84" s="73">
        <v>52</v>
      </c>
      <c r="S84" s="73">
        <v>24</v>
      </c>
      <c r="T84" s="73">
        <v>12</v>
      </c>
      <c r="U84" s="73">
        <v>11</v>
      </c>
      <c r="V84" s="73">
        <v>6</v>
      </c>
      <c r="W84" s="74">
        <v>43</v>
      </c>
      <c r="X84" s="75">
        <v>19</v>
      </c>
      <c r="Y84" s="75">
        <v>12</v>
      </c>
      <c r="Z84" s="75">
        <v>7</v>
      </c>
      <c r="AA84" s="76">
        <v>6</v>
      </c>
      <c r="AB84" s="73">
        <v>8</v>
      </c>
      <c r="AC84" s="73">
        <v>5</v>
      </c>
      <c r="AD84" s="73">
        <v>0</v>
      </c>
      <c r="AE84" s="73">
        <v>4</v>
      </c>
      <c r="AF84" s="73">
        <v>0</v>
      </c>
      <c r="AG84" s="144" t="s">
        <v>256</v>
      </c>
      <c r="AH84" s="145">
        <v>70</v>
      </c>
      <c r="AI84" s="145">
        <v>59</v>
      </c>
      <c r="AJ84" s="145">
        <v>8</v>
      </c>
      <c r="AK84" s="145">
        <v>3</v>
      </c>
      <c r="AL84" s="145">
        <v>0</v>
      </c>
      <c r="AM84" s="170">
        <v>49</v>
      </c>
      <c r="AN84" s="171">
        <v>46</v>
      </c>
      <c r="AO84" s="171">
        <v>0</v>
      </c>
      <c r="AP84" s="171">
        <v>3</v>
      </c>
      <c r="AQ84" s="172">
        <v>0</v>
      </c>
      <c r="AR84" s="145">
        <v>21</v>
      </c>
      <c r="AS84" s="145">
        <v>13</v>
      </c>
      <c r="AT84" s="145">
        <v>8</v>
      </c>
      <c r="AU84" s="145">
        <v>0</v>
      </c>
      <c r="AV84" s="145">
        <v>0</v>
      </c>
      <c r="AW84" s="146" t="s">
        <v>256</v>
      </c>
      <c r="AX84" s="146">
        <v>41</v>
      </c>
      <c r="AY84" s="146">
        <v>14</v>
      </c>
      <c r="AZ84" s="146">
        <v>8</v>
      </c>
      <c r="BA84" s="146">
        <v>18</v>
      </c>
      <c r="BB84" s="146">
        <v>0</v>
      </c>
      <c r="BC84" s="173">
        <v>28</v>
      </c>
      <c r="BD84" s="174">
        <v>9</v>
      </c>
      <c r="BE84" s="174">
        <v>0</v>
      </c>
      <c r="BF84" s="174">
        <v>18</v>
      </c>
      <c r="BG84" s="153">
        <v>0</v>
      </c>
      <c r="BH84" s="146">
        <v>13</v>
      </c>
      <c r="BI84" s="146">
        <v>5</v>
      </c>
      <c r="BJ84" s="146">
        <v>8</v>
      </c>
      <c r="BK84" s="146">
        <v>0</v>
      </c>
      <c r="BL84" s="146">
        <v>0</v>
      </c>
      <c r="BM84" s="72" t="s">
        <v>256</v>
      </c>
      <c r="BN84" s="73">
        <v>725</v>
      </c>
      <c r="BO84" s="73">
        <v>292</v>
      </c>
      <c r="BP84" s="73">
        <v>240</v>
      </c>
      <c r="BQ84" s="73">
        <v>150</v>
      </c>
      <c r="BR84" s="73">
        <v>42</v>
      </c>
      <c r="BS84" s="74">
        <v>601</v>
      </c>
      <c r="BT84" s="75">
        <v>225</v>
      </c>
      <c r="BU84" s="75">
        <v>183</v>
      </c>
      <c r="BV84" s="75">
        <v>150</v>
      </c>
      <c r="BW84" s="76">
        <v>42</v>
      </c>
      <c r="BX84" s="73">
        <v>124</v>
      </c>
      <c r="BY84" s="73">
        <v>67</v>
      </c>
      <c r="BZ84" s="73">
        <v>56</v>
      </c>
      <c r="CA84" s="73">
        <v>0</v>
      </c>
      <c r="CB84" s="73">
        <v>0</v>
      </c>
    </row>
    <row r="85" spans="1:80" x14ac:dyDescent="0.15">
      <c r="A85" s="72" t="s">
        <v>24</v>
      </c>
      <c r="B85" s="73">
        <v>34804.800000000003</v>
      </c>
      <c r="C85" s="73">
        <v>28444.400000000001</v>
      </c>
      <c r="D85" s="73">
        <v>36000</v>
      </c>
      <c r="E85" s="73">
        <v>55833.3</v>
      </c>
      <c r="F85" s="73">
        <v>55952.4</v>
      </c>
      <c r="G85" s="74">
        <v>36302</v>
      </c>
      <c r="H85" s="75">
        <v>30166.7</v>
      </c>
      <c r="I85" s="75">
        <v>35294.1</v>
      </c>
      <c r="J85" s="75">
        <v>56818.2</v>
      </c>
      <c r="K85" s="76">
        <v>59210.5</v>
      </c>
      <c r="L85" s="73">
        <v>29219.5</v>
      </c>
      <c r="M85" s="73">
        <v>21666.7</v>
      </c>
      <c r="N85" s="73">
        <v>40000</v>
      </c>
      <c r="O85" s="73">
        <v>53125</v>
      </c>
      <c r="P85" s="73">
        <v>45000</v>
      </c>
      <c r="Q85" s="72" t="s">
        <v>24</v>
      </c>
      <c r="R85" s="73">
        <v>34804.800000000003</v>
      </c>
      <c r="S85" s="73">
        <v>28444.400000000001</v>
      </c>
      <c r="T85" s="73">
        <v>36000</v>
      </c>
      <c r="U85" s="73">
        <v>55833.3</v>
      </c>
      <c r="V85" s="73">
        <v>55952.4</v>
      </c>
      <c r="W85" s="74">
        <v>36302</v>
      </c>
      <c r="X85" s="75">
        <v>30166.7</v>
      </c>
      <c r="Y85" s="75">
        <v>35294.1</v>
      </c>
      <c r="Z85" s="75">
        <v>56818.2</v>
      </c>
      <c r="AA85" s="76">
        <v>59210.5</v>
      </c>
      <c r="AB85" s="73">
        <v>29219.5</v>
      </c>
      <c r="AC85" s="73">
        <v>21666.7</v>
      </c>
      <c r="AD85" s="73">
        <v>40000</v>
      </c>
      <c r="AE85" s="73">
        <v>53125</v>
      </c>
      <c r="AF85" s="73">
        <v>45000</v>
      </c>
      <c r="BM85" s="80" t="s">
        <v>24</v>
      </c>
      <c r="BN85" s="80">
        <v>41604.800000000003</v>
      </c>
      <c r="BO85" s="80">
        <v>34666.699999999997</v>
      </c>
      <c r="BP85" s="80">
        <v>46363.6</v>
      </c>
      <c r="BQ85" s="80">
        <v>68181.8</v>
      </c>
      <c r="BR85" s="80">
        <v>29166.7</v>
      </c>
      <c r="BS85" s="260">
        <v>46034.2</v>
      </c>
      <c r="BT85" s="261">
        <v>34500</v>
      </c>
      <c r="BU85" s="261">
        <v>48000</v>
      </c>
      <c r="BV85" s="261">
        <v>70000</v>
      </c>
      <c r="BW85" s="262">
        <v>32500</v>
      </c>
      <c r="BX85" s="80">
        <v>33835.9</v>
      </c>
      <c r="BY85" s="80">
        <v>35000</v>
      </c>
      <c r="BZ85" s="80">
        <v>38000</v>
      </c>
      <c r="CA85" s="80">
        <v>40000</v>
      </c>
      <c r="CB85" s="80">
        <v>25000</v>
      </c>
    </row>
    <row r="86" spans="1:80" x14ac:dyDescent="0.15">
      <c r="A86" s="72" t="s">
        <v>236</v>
      </c>
      <c r="B86" s="73">
        <f>((R86*R70)+(AH86*AH70)+(AX86*AX70)+(BN86*BN70))/B70</f>
        <v>38641.811489550913</v>
      </c>
      <c r="C86" s="73">
        <f t="shared" ref="C86" si="127">((S86*S70)+(AI86*AI70)+(AY86*AY70)+(BO86*BO70))/C70</f>
        <v>31201.911659192825</v>
      </c>
      <c r="D86" s="73">
        <f t="shared" ref="D86" si="128">((T86*T70)+(AJ86*AJ70)+(AZ86*AZ70)+(BP86*BP70))/D70</f>
        <v>41940.278890439644</v>
      </c>
      <c r="E86" s="73">
        <f t="shared" ref="E86" si="129">((U86*U70)+(AK86*AK70)+(BA86*BA70)+(BQ86*BQ70))/E70</f>
        <v>64397.394462279291</v>
      </c>
      <c r="F86" s="73">
        <f t="shared" ref="F86" si="130">((V86*V70)+(AL86*AL70)+(BB86*BB70)+(BR86*BR70))/F70</f>
        <v>44050.446127946125</v>
      </c>
      <c r="G86" s="73">
        <f t="shared" ref="G86" si="131">((W86*W70)+(AM86*AM70)+(BC86*BC70)+(BS86*BS70))/G70</f>
        <v>41617.845287800163</v>
      </c>
      <c r="H86" s="73">
        <f t="shared" ref="H86" si="132">((X86*X70)+(AN86*AN70)+(BD86*BD70)+(BT86*BT70))/H70</f>
        <v>33869.171032504775</v>
      </c>
      <c r="I86" s="73">
        <f t="shared" ref="I86" si="133">((Y86*Y70)+(AO86*AO70)+(BE86*BE70)+(BU86*BU70))/I70</f>
        <v>40225.476340425528</v>
      </c>
      <c r="J86" s="73">
        <f t="shared" ref="J86" si="134">((Z86*Z70)+(AP86*AP70)+(BF86*BF70)+(BV86*BV70))/J70</f>
        <v>69269.951042611065</v>
      </c>
      <c r="K86" s="73">
        <f t="shared" ref="K86" si="135">((AA86*AA70)+(AQ86*AQ70)+(BG86*BG70)+(BW86*BW70))/K70</f>
        <v>49556.498617511526</v>
      </c>
      <c r="L86" s="73">
        <f t="shared" ref="L86" si="136">((AB86*AB70)+(AR86*AR70)+(BH86*BH70)+(BX86*BX70))/L70</f>
        <v>30314.179404802166</v>
      </c>
      <c r="M86" s="73">
        <f t="shared" ref="M86" si="137">((AC86*AC70)+(AS86*AS70)+(BI86*BI70)+(BY86*BY70))/M70</f>
        <v>25785.34718446602</v>
      </c>
      <c r="N86" s="73">
        <f t="shared" ref="N86" si="138">((AD86*AD70)+(AT86*AT70)+(BJ86*BJ70)+(BZ86*BZ70))/N70</f>
        <v>49857.458446601937</v>
      </c>
      <c r="O86" s="73">
        <f t="shared" ref="O86" si="139">((AE86*AE70)+(AU86*AU70)+(BK86*BK70)+(CA86*CA70))/O70</f>
        <v>27388.766433566434</v>
      </c>
      <c r="P86" s="73">
        <f t="shared" ref="P86" si="140">((AF86*AF70)+(AV86*AV70)+(BL86*BL70)+(CB86*CB70))/P70</f>
        <v>29004.404184100418</v>
      </c>
      <c r="Q86" s="72" t="s">
        <v>236</v>
      </c>
      <c r="R86" s="73">
        <v>42158.2</v>
      </c>
      <c r="S86" s="73">
        <v>37697.800000000003</v>
      </c>
      <c r="T86" s="73">
        <v>39313</v>
      </c>
      <c r="U86" s="73">
        <v>82370.7</v>
      </c>
      <c r="V86" s="73">
        <v>55136.5</v>
      </c>
      <c r="W86" s="77">
        <v>44260.2</v>
      </c>
      <c r="X86" s="78">
        <v>39753.300000000003</v>
      </c>
      <c r="Y86" s="78">
        <v>39507</v>
      </c>
      <c r="Z86" s="78">
        <v>98265</v>
      </c>
      <c r="AA86" s="79">
        <v>58230.6</v>
      </c>
      <c r="AB86" s="73">
        <v>34545.9</v>
      </c>
      <c r="AC86" s="73">
        <v>31987.9</v>
      </c>
      <c r="AD86" s="73">
        <v>37800</v>
      </c>
      <c r="AE86" s="73">
        <v>45691.4</v>
      </c>
      <c r="AF86" s="73">
        <v>41213.1</v>
      </c>
      <c r="BM86" s="80" t="s">
        <v>236</v>
      </c>
      <c r="BN86" s="80">
        <v>59303.4</v>
      </c>
      <c r="BO86" s="80">
        <v>56582.6</v>
      </c>
      <c r="BP86" s="80">
        <v>58239.3</v>
      </c>
      <c r="BQ86" s="80">
        <v>76650.3</v>
      </c>
      <c r="BR86" s="80">
        <v>45632.5</v>
      </c>
      <c r="BS86" s="81">
        <v>59894.1</v>
      </c>
      <c r="BT86" s="82">
        <v>55717.7</v>
      </c>
      <c r="BU86" s="82">
        <v>55536.7</v>
      </c>
      <c r="BV86" s="82">
        <v>78627</v>
      </c>
      <c r="BW86" s="83">
        <v>52746.9</v>
      </c>
      <c r="BX86" s="80">
        <v>57219.1</v>
      </c>
      <c r="BY86" s="80">
        <v>58862.9</v>
      </c>
      <c r="BZ86" s="80">
        <v>69274.899999999994</v>
      </c>
      <c r="CA86" s="80">
        <v>47000</v>
      </c>
      <c r="CB86" s="80">
        <v>29625</v>
      </c>
    </row>
    <row r="87" spans="1:80" x14ac:dyDescent="0.15">
      <c r="B87" s="73"/>
      <c r="C87" s="73"/>
      <c r="D87" s="73"/>
      <c r="E87" s="73"/>
      <c r="F87" s="73"/>
      <c r="G87" s="73"/>
      <c r="H87" s="73"/>
      <c r="I87" s="73"/>
      <c r="J87" s="73"/>
      <c r="K87" s="73"/>
      <c r="L87" s="73"/>
      <c r="M87" s="73"/>
      <c r="N87" s="73"/>
      <c r="O87" s="73"/>
      <c r="P87" s="73"/>
      <c r="R87" s="73"/>
      <c r="S87" s="73"/>
      <c r="T87" s="73"/>
      <c r="U87" s="73"/>
      <c r="V87" s="73"/>
      <c r="W87" s="75"/>
      <c r="X87" s="75"/>
      <c r="Y87" s="75"/>
      <c r="Z87" s="75"/>
      <c r="AA87" s="75"/>
      <c r="AB87" s="73"/>
      <c r="AC87" s="73"/>
      <c r="AD87" s="73"/>
      <c r="AE87" s="73"/>
      <c r="AF87" s="73"/>
      <c r="BM87" s="80"/>
      <c r="BN87" s="80"/>
      <c r="BO87" s="80"/>
      <c r="BP87" s="80"/>
      <c r="BQ87" s="80"/>
      <c r="BR87" s="80"/>
      <c r="BS87" s="261"/>
      <c r="BT87" s="261"/>
      <c r="BU87" s="261"/>
      <c r="BV87" s="261"/>
      <c r="BW87" s="261"/>
      <c r="BX87" s="80"/>
      <c r="BY87" s="80"/>
      <c r="BZ87" s="80"/>
      <c r="CA87" s="80"/>
      <c r="CB87" s="80"/>
    </row>
    <row r="88" spans="1:80" x14ac:dyDescent="0.15">
      <c r="B88" s="73"/>
      <c r="C88" s="73"/>
      <c r="D88" s="73"/>
      <c r="E88" s="73"/>
      <c r="F88" s="73"/>
      <c r="G88" s="73"/>
      <c r="H88" s="73"/>
      <c r="I88" s="73"/>
      <c r="J88" s="73"/>
      <c r="K88" s="73"/>
      <c r="L88" s="73"/>
      <c r="M88" s="73"/>
      <c r="N88" s="73"/>
      <c r="O88" s="73"/>
      <c r="P88" s="73"/>
      <c r="R88" s="73"/>
      <c r="S88" s="73"/>
      <c r="T88" s="73"/>
      <c r="U88" s="73"/>
      <c r="V88" s="73"/>
      <c r="W88" s="75"/>
      <c r="X88" s="75"/>
      <c r="Y88" s="75"/>
      <c r="Z88" s="75"/>
      <c r="AA88" s="75"/>
      <c r="AB88" s="73"/>
      <c r="AC88" s="73"/>
      <c r="AD88" s="73"/>
      <c r="AE88" s="73"/>
      <c r="AF88" s="73"/>
      <c r="BM88" s="80"/>
      <c r="BN88" s="80"/>
      <c r="BO88" s="80"/>
      <c r="BP88" s="80"/>
      <c r="BQ88" s="80"/>
      <c r="BR88" s="80"/>
      <c r="BS88" s="261"/>
      <c r="BT88" s="261"/>
      <c r="BU88" s="261"/>
      <c r="BV88" s="261"/>
      <c r="BW88" s="261"/>
      <c r="BX88" s="80"/>
      <c r="BY88" s="80"/>
      <c r="BZ88" s="80"/>
      <c r="CA88" s="80"/>
      <c r="CB88" s="80"/>
    </row>
    <row r="89" spans="1:80" x14ac:dyDescent="0.15"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R89" s="73"/>
      <c r="S89" s="73"/>
      <c r="T89" s="73"/>
      <c r="U89" s="73"/>
      <c r="V89" s="73"/>
      <c r="W89" s="75"/>
      <c r="X89" s="75"/>
      <c r="Y89" s="75"/>
      <c r="Z89" s="75"/>
      <c r="AA89" s="75"/>
      <c r="AB89" s="73"/>
      <c r="AC89" s="73"/>
      <c r="AD89" s="73"/>
      <c r="AE89" s="73"/>
      <c r="AF89" s="73"/>
      <c r="BM89" s="80"/>
      <c r="BN89" s="80"/>
      <c r="BO89" s="80"/>
      <c r="BP89" s="80"/>
      <c r="BQ89" s="80"/>
      <c r="BR89" s="80"/>
      <c r="BS89" s="261"/>
      <c r="BT89" s="261"/>
      <c r="BU89" s="261"/>
      <c r="BV89" s="261"/>
      <c r="BW89" s="261"/>
      <c r="BX89" s="80"/>
      <c r="BY89" s="80"/>
      <c r="BZ89" s="80"/>
      <c r="CA89" s="80"/>
      <c r="CB89" s="80"/>
    </row>
    <row r="90" spans="1:80" x14ac:dyDescent="0.15">
      <c r="B90" s="73"/>
      <c r="C90" s="73"/>
      <c r="D90" s="73"/>
      <c r="E90" s="73"/>
      <c r="F90" s="73"/>
      <c r="G90" s="73"/>
      <c r="H90" s="73"/>
      <c r="I90" s="73"/>
      <c r="J90" s="73"/>
      <c r="K90" s="73"/>
      <c r="L90" s="73"/>
      <c r="M90" s="73"/>
      <c r="N90" s="73"/>
      <c r="O90" s="73"/>
      <c r="P90" s="73"/>
      <c r="R90" s="73"/>
      <c r="S90" s="73"/>
      <c r="T90" s="73"/>
      <c r="U90" s="73"/>
      <c r="V90" s="73"/>
      <c r="W90" s="75"/>
      <c r="X90" s="75"/>
      <c r="Y90" s="75"/>
      <c r="Z90" s="75"/>
      <c r="AA90" s="75"/>
      <c r="AB90" s="73"/>
      <c r="AC90" s="73"/>
      <c r="AD90" s="73"/>
      <c r="AE90" s="73"/>
      <c r="AF90" s="73"/>
      <c r="BM90" s="80"/>
      <c r="BN90" s="80"/>
      <c r="BO90" s="80"/>
      <c r="BP90" s="80"/>
      <c r="BQ90" s="80"/>
      <c r="BR90" s="80"/>
      <c r="BS90" s="261"/>
      <c r="BT90" s="261"/>
      <c r="BU90" s="261"/>
      <c r="BV90" s="261"/>
      <c r="BW90" s="261"/>
      <c r="BX90" s="80"/>
      <c r="BY90" s="80"/>
      <c r="BZ90" s="80"/>
      <c r="CA90" s="80"/>
      <c r="CB90" s="80"/>
    </row>
    <row r="91" spans="1:80" x14ac:dyDescent="0.15">
      <c r="B91" s="73"/>
      <c r="C91" s="73"/>
      <c r="D91" s="73"/>
      <c r="E91" s="73"/>
      <c r="F91" s="73"/>
      <c r="G91" s="73"/>
      <c r="H91" s="73"/>
      <c r="I91" s="73"/>
      <c r="J91" s="73"/>
      <c r="K91" s="73"/>
      <c r="L91" s="73"/>
      <c r="M91" s="73"/>
      <c r="N91" s="73"/>
      <c r="O91" s="73"/>
      <c r="P91" s="73"/>
      <c r="R91" s="73"/>
      <c r="S91" s="73"/>
      <c r="T91" s="73"/>
      <c r="U91" s="73"/>
      <c r="V91" s="73"/>
      <c r="W91" s="75"/>
      <c r="X91" s="75"/>
      <c r="Y91" s="75"/>
      <c r="Z91" s="75"/>
      <c r="AA91" s="75"/>
      <c r="AB91" s="73"/>
      <c r="AC91" s="73"/>
      <c r="AD91" s="73"/>
      <c r="AE91" s="73"/>
      <c r="AF91" s="73"/>
      <c r="BM91" s="80"/>
      <c r="BN91" s="80"/>
      <c r="BO91" s="80"/>
      <c r="BP91" s="80"/>
      <c r="BQ91" s="80"/>
      <c r="BR91" s="80"/>
      <c r="BS91" s="261"/>
      <c r="BT91" s="261"/>
      <c r="BU91" s="261"/>
      <c r="BV91" s="261"/>
      <c r="BW91" s="261"/>
      <c r="BX91" s="80"/>
      <c r="BY91" s="80"/>
      <c r="BZ91" s="80"/>
      <c r="CA91" s="80"/>
      <c r="CB91" s="80"/>
    </row>
    <row r="92" spans="1:80" x14ac:dyDescent="0.15">
      <c r="A92" s="163" t="s">
        <v>500</v>
      </c>
      <c r="B92" s="137"/>
      <c r="C92" s="137"/>
      <c r="D92" s="137"/>
      <c r="E92" s="137"/>
      <c r="F92" s="137"/>
      <c r="G92" s="137"/>
      <c r="H92" s="137"/>
      <c r="I92" s="137"/>
      <c r="J92" s="137"/>
      <c r="K92" s="137"/>
      <c r="L92" s="137"/>
      <c r="M92" s="137"/>
      <c r="N92" s="137"/>
      <c r="O92" s="137"/>
      <c r="P92" s="137"/>
      <c r="Q92" s="163" t="s">
        <v>500</v>
      </c>
      <c r="R92" s="137"/>
      <c r="S92" s="137"/>
      <c r="T92" s="137"/>
      <c r="U92" s="137"/>
      <c r="V92" s="137"/>
      <c r="W92" s="137"/>
      <c r="X92" s="137"/>
      <c r="Y92" s="137"/>
      <c r="Z92" s="137"/>
      <c r="AA92" s="137"/>
      <c r="AB92" s="137"/>
      <c r="AC92" s="137"/>
      <c r="AD92" s="137"/>
      <c r="AE92" s="137"/>
      <c r="AF92" s="137"/>
      <c r="AG92" s="266" t="s">
        <v>736</v>
      </c>
      <c r="AH92" s="159"/>
      <c r="AI92" s="159"/>
      <c r="AJ92" s="159"/>
      <c r="AK92" s="159"/>
      <c r="AL92" s="159"/>
      <c r="AM92" s="159"/>
      <c r="AN92" s="159"/>
      <c r="AO92" s="159"/>
      <c r="AP92" s="159"/>
      <c r="AQ92" s="159"/>
      <c r="AR92" s="159"/>
      <c r="AS92" s="159"/>
      <c r="AT92" s="159"/>
      <c r="AU92" s="159"/>
      <c r="AV92" s="159"/>
      <c r="AW92" s="163" t="s">
        <v>500</v>
      </c>
      <c r="AX92" s="137"/>
      <c r="AY92" s="137"/>
      <c r="AZ92" s="137"/>
      <c r="BA92" s="137"/>
      <c r="BB92" s="137"/>
      <c r="BC92" s="137"/>
      <c r="BD92" s="137"/>
      <c r="BE92" s="137"/>
      <c r="BF92" s="137"/>
      <c r="BG92" s="137"/>
      <c r="BH92" s="137"/>
      <c r="BI92" s="137"/>
      <c r="BJ92" s="137"/>
      <c r="BK92" s="137"/>
      <c r="BL92" s="137"/>
      <c r="BM92" s="163" t="s">
        <v>500</v>
      </c>
      <c r="BN92" s="137"/>
      <c r="BO92" s="137"/>
      <c r="BP92" s="137"/>
      <c r="BQ92" s="137"/>
      <c r="BR92" s="137"/>
      <c r="BS92" s="137"/>
      <c r="BT92" s="137"/>
      <c r="BU92" s="137"/>
      <c r="BV92" s="137"/>
      <c r="BW92" s="137"/>
      <c r="BX92" s="137"/>
      <c r="BY92" s="137"/>
      <c r="BZ92" s="137"/>
      <c r="CA92" s="137"/>
      <c r="CB92" s="137"/>
    </row>
    <row r="93" spans="1:80" x14ac:dyDescent="0.15">
      <c r="A93" s="146" t="s">
        <v>501</v>
      </c>
      <c r="Q93" s="146" t="s">
        <v>501</v>
      </c>
      <c r="AW93" s="146" t="s">
        <v>501</v>
      </c>
      <c r="BM93" s="146" t="s">
        <v>610</v>
      </c>
    </row>
  </sheetData>
  <mergeCells count="30">
    <mergeCell ref="BC30:BG30"/>
    <mergeCell ref="BH30:BL30"/>
    <mergeCell ref="BN30:BR30"/>
    <mergeCell ref="BS30:BW30"/>
    <mergeCell ref="BX30:CB30"/>
    <mergeCell ref="AB30:AF30"/>
    <mergeCell ref="AH30:AL30"/>
    <mergeCell ref="AM30:AQ30"/>
    <mergeCell ref="AR30:AV30"/>
    <mergeCell ref="AX30:BB30"/>
    <mergeCell ref="B30:F30"/>
    <mergeCell ref="G30:K30"/>
    <mergeCell ref="L30:P30"/>
    <mergeCell ref="R30:V30"/>
    <mergeCell ref="W30:AA30"/>
    <mergeCell ref="B2:F2"/>
    <mergeCell ref="G2:K2"/>
    <mergeCell ref="L2:P2"/>
    <mergeCell ref="R2:V2"/>
    <mergeCell ref="W2:AA2"/>
    <mergeCell ref="AB2:AF2"/>
    <mergeCell ref="AH2:AL2"/>
    <mergeCell ref="AM2:AQ2"/>
    <mergeCell ref="AR2:AV2"/>
    <mergeCell ref="AX2:BB2"/>
    <mergeCell ref="BC2:BG2"/>
    <mergeCell ref="BH2:BL2"/>
    <mergeCell ref="BN2:BR2"/>
    <mergeCell ref="BS2:BW2"/>
    <mergeCell ref="BX2:CB2"/>
  </mergeCells>
  <pageMargins left="0.7" right="0.7" top="0.75" bottom="0.75" header="0.3" footer="0.3"/>
  <pageSetup scale="9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9"/>
  <sheetViews>
    <sheetView view="pageBreakPreview" zoomScaleNormal="100" zoomScaleSheetLayoutView="100" workbookViewId="0">
      <selection activeCell="M1" sqref="M1"/>
    </sheetView>
  </sheetViews>
  <sheetFormatPr defaultRowHeight="11.25" x14ac:dyDescent="0.2"/>
  <cols>
    <col min="1" max="1" width="14" style="4" customWidth="1"/>
    <col min="2" max="16" width="4.85546875" style="4" customWidth="1"/>
    <col min="17" max="16384" width="9.140625" style="4"/>
  </cols>
  <sheetData>
    <row r="1" spans="1:16" x14ac:dyDescent="0.2">
      <c r="A1" s="4" t="s">
        <v>523</v>
      </c>
    </row>
    <row r="2" spans="1:16" x14ac:dyDescent="0.2">
      <c r="A2" s="5"/>
      <c r="B2" s="278" t="s">
        <v>1</v>
      </c>
      <c r="C2" s="278"/>
      <c r="D2" s="278"/>
      <c r="E2" s="278"/>
      <c r="F2" s="278"/>
      <c r="G2" s="278" t="s">
        <v>2</v>
      </c>
      <c r="H2" s="278"/>
      <c r="I2" s="278"/>
      <c r="J2" s="278"/>
      <c r="K2" s="278"/>
      <c r="L2" s="278" t="s">
        <v>3</v>
      </c>
      <c r="M2" s="278"/>
      <c r="N2" s="278"/>
      <c r="O2" s="278"/>
      <c r="P2" s="279"/>
    </row>
    <row r="3" spans="1:16" x14ac:dyDescent="0.2">
      <c r="A3" s="6" t="s">
        <v>600</v>
      </c>
      <c r="B3" s="7" t="s">
        <v>1</v>
      </c>
      <c r="C3" s="7" t="s">
        <v>4</v>
      </c>
      <c r="D3" s="7" t="s">
        <v>504</v>
      </c>
      <c r="E3" s="7" t="s">
        <v>6</v>
      </c>
      <c r="F3" s="7" t="s">
        <v>505</v>
      </c>
      <c r="G3" s="7" t="s">
        <v>1</v>
      </c>
      <c r="H3" s="7" t="s">
        <v>4</v>
      </c>
      <c r="I3" s="7" t="s">
        <v>504</v>
      </c>
      <c r="J3" s="7" t="s">
        <v>6</v>
      </c>
      <c r="K3" s="7" t="s">
        <v>505</v>
      </c>
      <c r="L3" s="7" t="s">
        <v>1</v>
      </c>
      <c r="M3" s="7" t="s">
        <v>4</v>
      </c>
      <c r="N3" s="7" t="s">
        <v>504</v>
      </c>
      <c r="O3" s="7" t="s">
        <v>6</v>
      </c>
      <c r="P3" s="7" t="s">
        <v>505</v>
      </c>
    </row>
    <row r="4" spans="1:16" x14ac:dyDescent="0.2">
      <c r="A4" s="4" t="s">
        <v>259</v>
      </c>
      <c r="G4" s="25"/>
      <c r="H4" s="9"/>
      <c r="I4" s="9"/>
      <c r="J4" s="9"/>
      <c r="K4" s="5"/>
    </row>
    <row r="5" spans="1:16" x14ac:dyDescent="0.2">
      <c r="A5" s="4" t="s">
        <v>1</v>
      </c>
      <c r="B5" s="10">
        <v>4514</v>
      </c>
      <c r="C5" s="10">
        <v>2429</v>
      </c>
      <c r="D5" s="10">
        <v>2085</v>
      </c>
      <c r="E5" s="10">
        <v>2581</v>
      </c>
      <c r="F5" s="10">
        <v>1307</v>
      </c>
      <c r="G5" s="26">
        <v>1274</v>
      </c>
      <c r="H5" s="27">
        <v>1183</v>
      </c>
      <c r="I5" s="27">
        <v>739</v>
      </c>
      <c r="J5" s="27">
        <v>444</v>
      </c>
      <c r="K5" s="28">
        <v>142</v>
      </c>
      <c r="L5" s="10">
        <v>76</v>
      </c>
      <c r="M5" s="10">
        <v>66</v>
      </c>
      <c r="N5" s="10">
        <v>608</v>
      </c>
      <c r="O5" s="10">
        <v>307</v>
      </c>
      <c r="P5" s="10">
        <v>301</v>
      </c>
    </row>
    <row r="6" spans="1:16" x14ac:dyDescent="0.2">
      <c r="A6" s="4" t="s">
        <v>249</v>
      </c>
      <c r="B6" s="10">
        <v>483</v>
      </c>
      <c r="C6" s="10">
        <v>230</v>
      </c>
      <c r="D6" s="10">
        <v>254</v>
      </c>
      <c r="E6" s="10">
        <v>420</v>
      </c>
      <c r="F6" s="10">
        <v>212</v>
      </c>
      <c r="G6" s="26">
        <v>208</v>
      </c>
      <c r="H6" s="27">
        <v>63</v>
      </c>
      <c r="I6" s="27">
        <v>17</v>
      </c>
      <c r="J6" s="27">
        <v>46</v>
      </c>
      <c r="K6" s="28">
        <v>0</v>
      </c>
      <c r="L6" s="10">
        <v>0</v>
      </c>
      <c r="M6" s="10">
        <v>0</v>
      </c>
      <c r="N6" s="10">
        <v>0</v>
      </c>
      <c r="O6" s="10">
        <v>0</v>
      </c>
      <c r="P6" s="10">
        <v>0</v>
      </c>
    </row>
    <row r="7" spans="1:16" x14ac:dyDescent="0.2">
      <c r="A7" s="4" t="s">
        <v>239</v>
      </c>
      <c r="B7" s="10">
        <v>330</v>
      </c>
      <c r="C7" s="10">
        <v>176</v>
      </c>
      <c r="D7" s="10">
        <v>154</v>
      </c>
      <c r="E7" s="10">
        <v>198</v>
      </c>
      <c r="F7" s="10">
        <v>99</v>
      </c>
      <c r="G7" s="26">
        <v>99</v>
      </c>
      <c r="H7" s="27">
        <v>115</v>
      </c>
      <c r="I7" s="27">
        <v>75</v>
      </c>
      <c r="J7" s="27">
        <v>40</v>
      </c>
      <c r="K7" s="28">
        <v>11</v>
      </c>
      <c r="L7" s="10">
        <v>2</v>
      </c>
      <c r="M7" s="10">
        <v>9</v>
      </c>
      <c r="N7" s="10">
        <v>6</v>
      </c>
      <c r="O7" s="10">
        <v>0</v>
      </c>
      <c r="P7" s="10">
        <v>6</v>
      </c>
    </row>
    <row r="8" spans="1:16" x14ac:dyDescent="0.2">
      <c r="A8" s="4" t="s">
        <v>240</v>
      </c>
      <c r="B8" s="10">
        <v>223</v>
      </c>
      <c r="C8" s="10">
        <v>114</v>
      </c>
      <c r="D8" s="10">
        <v>109</v>
      </c>
      <c r="E8" s="10">
        <v>104</v>
      </c>
      <c r="F8" s="10">
        <v>57</v>
      </c>
      <c r="G8" s="26">
        <v>47</v>
      </c>
      <c r="H8" s="27">
        <v>58</v>
      </c>
      <c r="I8" s="27">
        <v>17</v>
      </c>
      <c r="J8" s="27">
        <v>40</v>
      </c>
      <c r="K8" s="28">
        <v>9</v>
      </c>
      <c r="L8" s="10">
        <v>5</v>
      </c>
      <c r="M8" s="10">
        <v>4</v>
      </c>
      <c r="N8" s="10">
        <v>52</v>
      </c>
      <c r="O8" s="10">
        <v>35</v>
      </c>
      <c r="P8" s="10">
        <v>17</v>
      </c>
    </row>
    <row r="9" spans="1:16" x14ac:dyDescent="0.2">
      <c r="A9" s="4" t="s">
        <v>250</v>
      </c>
      <c r="B9" s="10">
        <v>243</v>
      </c>
      <c r="C9" s="10">
        <v>71</v>
      </c>
      <c r="D9" s="10">
        <v>172</v>
      </c>
      <c r="E9" s="10">
        <v>193</v>
      </c>
      <c r="F9" s="10">
        <v>52</v>
      </c>
      <c r="G9" s="26">
        <v>142</v>
      </c>
      <c r="H9" s="27">
        <v>40</v>
      </c>
      <c r="I9" s="27">
        <v>17</v>
      </c>
      <c r="J9" s="27">
        <v>23</v>
      </c>
      <c r="K9" s="28">
        <v>4</v>
      </c>
      <c r="L9" s="10">
        <v>2</v>
      </c>
      <c r="M9" s="10">
        <v>2</v>
      </c>
      <c r="N9" s="10">
        <v>6</v>
      </c>
      <c r="O9" s="10">
        <v>0</v>
      </c>
      <c r="P9" s="10">
        <v>6</v>
      </c>
    </row>
    <row r="10" spans="1:16" x14ac:dyDescent="0.2">
      <c r="A10" s="4" t="s">
        <v>251</v>
      </c>
      <c r="B10" s="10">
        <v>222</v>
      </c>
      <c r="C10" s="10">
        <v>103</v>
      </c>
      <c r="D10" s="10">
        <v>119</v>
      </c>
      <c r="E10" s="10">
        <v>142</v>
      </c>
      <c r="F10" s="10">
        <v>57</v>
      </c>
      <c r="G10" s="26">
        <v>85</v>
      </c>
      <c r="H10" s="27">
        <v>29</v>
      </c>
      <c r="I10" s="27">
        <v>17</v>
      </c>
      <c r="J10" s="27">
        <v>12</v>
      </c>
      <c r="K10" s="28">
        <v>5</v>
      </c>
      <c r="L10" s="10">
        <v>0</v>
      </c>
      <c r="M10" s="10">
        <v>5</v>
      </c>
      <c r="N10" s="10">
        <v>46</v>
      </c>
      <c r="O10" s="10">
        <v>29</v>
      </c>
      <c r="P10" s="10">
        <v>17</v>
      </c>
    </row>
    <row r="11" spans="1:16" x14ac:dyDescent="0.2">
      <c r="A11" s="4" t="s">
        <v>232</v>
      </c>
      <c r="B11" s="10">
        <v>813</v>
      </c>
      <c r="C11" s="10">
        <v>412</v>
      </c>
      <c r="D11" s="10">
        <v>401</v>
      </c>
      <c r="E11" s="10">
        <v>458</v>
      </c>
      <c r="F11" s="10">
        <v>222</v>
      </c>
      <c r="G11" s="26">
        <v>236</v>
      </c>
      <c r="H11" s="27">
        <v>312</v>
      </c>
      <c r="I11" s="27">
        <v>179</v>
      </c>
      <c r="J11" s="27">
        <v>133</v>
      </c>
      <c r="K11" s="28">
        <v>4</v>
      </c>
      <c r="L11" s="10">
        <v>0</v>
      </c>
      <c r="M11" s="10">
        <v>4</v>
      </c>
      <c r="N11" s="10">
        <v>41</v>
      </c>
      <c r="O11" s="10">
        <v>12</v>
      </c>
      <c r="P11" s="10">
        <v>29</v>
      </c>
    </row>
    <row r="12" spans="1:16" x14ac:dyDescent="0.2">
      <c r="A12" s="4" t="s">
        <v>233</v>
      </c>
      <c r="B12" s="10">
        <v>802</v>
      </c>
      <c r="C12" s="10">
        <v>472</v>
      </c>
      <c r="D12" s="10">
        <v>330</v>
      </c>
      <c r="E12" s="10">
        <v>396</v>
      </c>
      <c r="F12" s="10">
        <v>264</v>
      </c>
      <c r="G12" s="26">
        <v>132</v>
      </c>
      <c r="H12" s="27">
        <v>260</v>
      </c>
      <c r="I12" s="27">
        <v>162</v>
      </c>
      <c r="J12" s="27">
        <v>98</v>
      </c>
      <c r="K12" s="28">
        <v>7</v>
      </c>
      <c r="L12" s="10">
        <v>0</v>
      </c>
      <c r="M12" s="10">
        <v>7</v>
      </c>
      <c r="N12" s="10">
        <v>139</v>
      </c>
      <c r="O12" s="10">
        <v>46</v>
      </c>
      <c r="P12" s="10">
        <v>93</v>
      </c>
    </row>
    <row r="13" spans="1:16" x14ac:dyDescent="0.2">
      <c r="A13" s="4" t="s">
        <v>234</v>
      </c>
      <c r="B13" s="10">
        <v>714</v>
      </c>
      <c r="C13" s="10">
        <v>376</v>
      </c>
      <c r="D13" s="10">
        <v>338</v>
      </c>
      <c r="E13" s="10">
        <v>406</v>
      </c>
      <c r="F13" s="10">
        <v>208</v>
      </c>
      <c r="G13" s="26">
        <v>198</v>
      </c>
      <c r="H13" s="27">
        <v>92</v>
      </c>
      <c r="I13" s="27">
        <v>69</v>
      </c>
      <c r="J13" s="27">
        <v>23</v>
      </c>
      <c r="K13" s="28">
        <v>31</v>
      </c>
      <c r="L13" s="10">
        <v>18</v>
      </c>
      <c r="M13" s="10">
        <v>13</v>
      </c>
      <c r="N13" s="10">
        <v>185</v>
      </c>
      <c r="O13" s="10">
        <v>81</v>
      </c>
      <c r="P13" s="10">
        <v>104</v>
      </c>
    </row>
    <row r="14" spans="1:16" x14ac:dyDescent="0.2">
      <c r="A14" s="4" t="s">
        <v>252</v>
      </c>
      <c r="B14" s="10">
        <v>413</v>
      </c>
      <c r="C14" s="10">
        <v>249</v>
      </c>
      <c r="D14" s="10">
        <v>164</v>
      </c>
      <c r="E14" s="10">
        <v>212</v>
      </c>
      <c r="F14" s="10">
        <v>94</v>
      </c>
      <c r="G14" s="26">
        <v>118</v>
      </c>
      <c r="H14" s="27">
        <v>110</v>
      </c>
      <c r="I14" s="27">
        <v>98</v>
      </c>
      <c r="J14" s="27">
        <v>12</v>
      </c>
      <c r="K14" s="28">
        <v>27</v>
      </c>
      <c r="L14" s="10">
        <v>16</v>
      </c>
      <c r="M14" s="10">
        <v>11</v>
      </c>
      <c r="N14" s="10">
        <v>64</v>
      </c>
      <c r="O14" s="10">
        <v>41</v>
      </c>
      <c r="P14" s="10">
        <v>23</v>
      </c>
    </row>
    <row r="15" spans="1:16" x14ac:dyDescent="0.2">
      <c r="A15" s="4" t="s">
        <v>253</v>
      </c>
      <c r="B15" s="10">
        <v>93</v>
      </c>
      <c r="C15" s="10">
        <v>80</v>
      </c>
      <c r="D15" s="10">
        <v>13</v>
      </c>
      <c r="E15" s="10">
        <v>5</v>
      </c>
      <c r="F15" s="10">
        <v>5</v>
      </c>
      <c r="G15" s="26">
        <v>0</v>
      </c>
      <c r="H15" s="27">
        <v>29</v>
      </c>
      <c r="I15" s="27">
        <v>29</v>
      </c>
      <c r="J15" s="27">
        <v>0</v>
      </c>
      <c r="K15" s="28">
        <v>31</v>
      </c>
      <c r="L15" s="10">
        <v>24</v>
      </c>
      <c r="M15" s="10">
        <v>7</v>
      </c>
      <c r="N15" s="10">
        <v>29</v>
      </c>
      <c r="O15" s="10">
        <v>23</v>
      </c>
      <c r="P15" s="10">
        <v>6</v>
      </c>
    </row>
    <row r="16" spans="1:16" x14ac:dyDescent="0.2">
      <c r="A16" s="4" t="s">
        <v>254</v>
      </c>
      <c r="B16" s="10">
        <v>144</v>
      </c>
      <c r="C16" s="10">
        <v>120</v>
      </c>
      <c r="D16" s="10">
        <v>24</v>
      </c>
      <c r="E16" s="10">
        <v>28</v>
      </c>
      <c r="F16" s="10">
        <v>24</v>
      </c>
      <c r="G16" s="26">
        <v>5</v>
      </c>
      <c r="H16" s="27">
        <v>75</v>
      </c>
      <c r="I16" s="27">
        <v>58</v>
      </c>
      <c r="J16" s="27">
        <v>17</v>
      </c>
      <c r="K16" s="28">
        <v>5</v>
      </c>
      <c r="L16" s="10">
        <v>4</v>
      </c>
      <c r="M16" s="10">
        <v>2</v>
      </c>
      <c r="N16" s="10">
        <v>35</v>
      </c>
      <c r="O16" s="10">
        <v>35</v>
      </c>
      <c r="P16" s="10">
        <v>0</v>
      </c>
    </row>
    <row r="17" spans="1:16" x14ac:dyDescent="0.2">
      <c r="A17" s="4" t="s">
        <v>255</v>
      </c>
      <c r="B17" s="10">
        <v>12</v>
      </c>
      <c r="C17" s="10">
        <v>6</v>
      </c>
      <c r="D17" s="10">
        <v>7</v>
      </c>
      <c r="E17" s="10">
        <v>5</v>
      </c>
      <c r="F17" s="10">
        <v>0</v>
      </c>
      <c r="G17" s="26">
        <v>5</v>
      </c>
      <c r="H17" s="27">
        <v>0</v>
      </c>
      <c r="I17" s="27">
        <v>0</v>
      </c>
      <c r="J17" s="27">
        <v>0</v>
      </c>
      <c r="K17" s="28">
        <v>2</v>
      </c>
      <c r="L17" s="10">
        <v>0</v>
      </c>
      <c r="M17" s="10">
        <v>2</v>
      </c>
      <c r="N17" s="10">
        <v>6</v>
      </c>
      <c r="O17" s="10">
        <v>6</v>
      </c>
      <c r="P17" s="10">
        <v>0</v>
      </c>
    </row>
    <row r="18" spans="1:16" x14ac:dyDescent="0.2">
      <c r="A18" s="4" t="s">
        <v>256</v>
      </c>
      <c r="B18" s="10">
        <v>20</v>
      </c>
      <c r="C18" s="10">
        <v>20</v>
      </c>
      <c r="D18" s="10">
        <v>0</v>
      </c>
      <c r="E18" s="10">
        <v>14</v>
      </c>
      <c r="F18" s="10">
        <v>14</v>
      </c>
      <c r="G18" s="26">
        <v>0</v>
      </c>
      <c r="H18" s="27">
        <v>0</v>
      </c>
      <c r="I18" s="27">
        <v>0</v>
      </c>
      <c r="J18" s="27">
        <v>0</v>
      </c>
      <c r="K18" s="28">
        <v>5</v>
      </c>
      <c r="L18" s="10">
        <v>5</v>
      </c>
      <c r="M18" s="10">
        <v>0</v>
      </c>
      <c r="N18" s="10">
        <v>0</v>
      </c>
      <c r="O18" s="10">
        <v>0</v>
      </c>
      <c r="P18" s="10">
        <v>0</v>
      </c>
    </row>
    <row r="19" spans="1:16" x14ac:dyDescent="0.2">
      <c r="A19" s="72" t="s">
        <v>24</v>
      </c>
      <c r="B19" s="73">
        <v>14640.5</v>
      </c>
      <c r="C19" s="73">
        <v>16150.2</v>
      </c>
      <c r="D19" s="73">
        <v>12917.6</v>
      </c>
      <c r="E19" s="73">
        <v>12551.5</v>
      </c>
      <c r="F19" s="73">
        <v>13989.4</v>
      </c>
      <c r="G19" s="74">
        <v>11200</v>
      </c>
      <c r="H19" s="75">
        <v>14583.3</v>
      </c>
      <c r="I19" s="75">
        <v>16428.599999999999</v>
      </c>
      <c r="J19" s="75">
        <v>12282.6</v>
      </c>
      <c r="K19" s="76">
        <v>30000</v>
      </c>
      <c r="L19" s="73">
        <v>36666.699999999997</v>
      </c>
      <c r="M19" s="73">
        <v>21428.6</v>
      </c>
      <c r="N19" s="73">
        <v>20781.3</v>
      </c>
      <c r="O19" s="73">
        <v>23928.6</v>
      </c>
      <c r="P19" s="73">
        <v>19062.5</v>
      </c>
    </row>
    <row r="20" spans="1:16" x14ac:dyDescent="0.2">
      <c r="A20" s="72" t="s">
        <v>236</v>
      </c>
      <c r="B20" s="73">
        <v>18395.2</v>
      </c>
      <c r="C20" s="73">
        <v>22144</v>
      </c>
      <c r="D20" s="73">
        <v>14027.6</v>
      </c>
      <c r="E20" s="73">
        <v>16435.5</v>
      </c>
      <c r="F20" s="73">
        <v>19712</v>
      </c>
      <c r="G20" s="74">
        <v>13074</v>
      </c>
      <c r="H20" s="75">
        <v>17007.5</v>
      </c>
      <c r="I20" s="75">
        <v>19880.3</v>
      </c>
      <c r="J20" s="75">
        <v>12232.1</v>
      </c>
      <c r="K20" s="76">
        <v>45409.5</v>
      </c>
      <c r="L20" s="73">
        <v>65212</v>
      </c>
      <c r="M20" s="73">
        <v>22306.6</v>
      </c>
      <c r="N20" s="73">
        <v>23104.799999999999</v>
      </c>
      <c r="O20" s="73">
        <v>27218.1</v>
      </c>
      <c r="P20" s="73">
        <v>18912.400000000001</v>
      </c>
    </row>
    <row r="21" spans="1:16" x14ac:dyDescent="0.2">
      <c r="A21" s="4" t="s">
        <v>260</v>
      </c>
      <c r="B21" s="10"/>
      <c r="C21" s="10"/>
      <c r="D21" s="10"/>
      <c r="E21" s="10"/>
      <c r="F21" s="10"/>
      <c r="G21" s="26"/>
      <c r="H21" s="27"/>
      <c r="I21" s="27"/>
      <c r="J21" s="27"/>
      <c r="K21" s="28"/>
      <c r="L21" s="10"/>
      <c r="M21" s="10"/>
      <c r="N21" s="10"/>
      <c r="O21" s="10"/>
      <c r="P21" s="10"/>
    </row>
    <row r="22" spans="1:16" x14ac:dyDescent="0.2">
      <c r="A22" s="4" t="s">
        <v>1</v>
      </c>
      <c r="B22" s="10">
        <v>1907</v>
      </c>
      <c r="C22" s="10">
        <v>1506</v>
      </c>
      <c r="D22" s="10">
        <v>400</v>
      </c>
      <c r="E22" s="10">
        <v>1104</v>
      </c>
      <c r="F22" s="10">
        <v>816</v>
      </c>
      <c r="G22" s="26">
        <v>288</v>
      </c>
      <c r="H22" s="27">
        <v>473</v>
      </c>
      <c r="I22" s="27">
        <v>427</v>
      </c>
      <c r="J22" s="27">
        <v>46</v>
      </c>
      <c r="K22" s="28">
        <v>75</v>
      </c>
      <c r="L22" s="10">
        <v>55</v>
      </c>
      <c r="M22" s="10">
        <v>20</v>
      </c>
      <c r="N22" s="10">
        <v>255</v>
      </c>
      <c r="O22" s="10">
        <v>208</v>
      </c>
      <c r="P22" s="10">
        <v>46</v>
      </c>
    </row>
    <row r="23" spans="1:16" x14ac:dyDescent="0.2">
      <c r="A23" s="4" t="s">
        <v>249</v>
      </c>
      <c r="B23" s="10">
        <v>52</v>
      </c>
      <c r="C23" s="10">
        <v>24</v>
      </c>
      <c r="D23" s="10">
        <v>28</v>
      </c>
      <c r="E23" s="10">
        <v>52</v>
      </c>
      <c r="F23" s="10">
        <v>24</v>
      </c>
      <c r="G23" s="26">
        <v>28</v>
      </c>
      <c r="H23" s="27">
        <v>0</v>
      </c>
      <c r="I23" s="27">
        <v>0</v>
      </c>
      <c r="J23" s="27">
        <v>0</v>
      </c>
      <c r="K23" s="28">
        <v>0</v>
      </c>
      <c r="L23" s="10">
        <v>0</v>
      </c>
      <c r="M23" s="10">
        <v>0</v>
      </c>
      <c r="N23" s="10">
        <v>0</v>
      </c>
      <c r="O23" s="10">
        <v>0</v>
      </c>
      <c r="P23" s="10">
        <v>0</v>
      </c>
    </row>
    <row r="24" spans="1:16" x14ac:dyDescent="0.2">
      <c r="A24" s="4" t="s">
        <v>239</v>
      </c>
      <c r="B24" s="10">
        <v>89</v>
      </c>
      <c r="C24" s="10">
        <v>57</v>
      </c>
      <c r="D24" s="10">
        <v>32</v>
      </c>
      <c r="E24" s="10">
        <v>57</v>
      </c>
      <c r="F24" s="10">
        <v>28</v>
      </c>
      <c r="G24" s="26">
        <v>28</v>
      </c>
      <c r="H24" s="27">
        <v>29</v>
      </c>
      <c r="I24" s="27">
        <v>29</v>
      </c>
      <c r="J24" s="27">
        <v>0</v>
      </c>
      <c r="K24" s="28">
        <v>4</v>
      </c>
      <c r="L24" s="10">
        <v>0</v>
      </c>
      <c r="M24" s="10">
        <v>4</v>
      </c>
      <c r="N24" s="10">
        <v>0</v>
      </c>
      <c r="O24" s="10">
        <v>0</v>
      </c>
      <c r="P24" s="10">
        <v>0</v>
      </c>
    </row>
    <row r="25" spans="1:16" x14ac:dyDescent="0.2">
      <c r="A25" s="4" t="s">
        <v>240</v>
      </c>
      <c r="B25" s="10">
        <v>34</v>
      </c>
      <c r="C25" s="10">
        <v>28</v>
      </c>
      <c r="D25" s="10">
        <v>6</v>
      </c>
      <c r="E25" s="10">
        <v>19</v>
      </c>
      <c r="F25" s="10">
        <v>19</v>
      </c>
      <c r="G25" s="26">
        <v>0</v>
      </c>
      <c r="H25" s="27">
        <v>6</v>
      </c>
      <c r="I25" s="27">
        <v>6</v>
      </c>
      <c r="J25" s="27">
        <v>0</v>
      </c>
      <c r="K25" s="28">
        <v>4</v>
      </c>
      <c r="L25" s="10">
        <v>4</v>
      </c>
      <c r="M25" s="10">
        <v>0</v>
      </c>
      <c r="N25" s="10">
        <v>6</v>
      </c>
      <c r="O25" s="10">
        <v>0</v>
      </c>
      <c r="P25" s="10">
        <v>6</v>
      </c>
    </row>
    <row r="26" spans="1:16" x14ac:dyDescent="0.2">
      <c r="A26" s="4" t="s">
        <v>250</v>
      </c>
      <c r="B26" s="10">
        <v>67</v>
      </c>
      <c r="C26" s="10">
        <v>29</v>
      </c>
      <c r="D26" s="10">
        <v>38</v>
      </c>
      <c r="E26" s="10">
        <v>61</v>
      </c>
      <c r="F26" s="10">
        <v>24</v>
      </c>
      <c r="G26" s="26">
        <v>38</v>
      </c>
      <c r="H26" s="27">
        <v>6</v>
      </c>
      <c r="I26" s="27">
        <v>6</v>
      </c>
      <c r="J26" s="27">
        <v>0</v>
      </c>
      <c r="K26" s="28">
        <v>0</v>
      </c>
      <c r="L26" s="10">
        <v>0</v>
      </c>
      <c r="M26" s="10">
        <v>0</v>
      </c>
      <c r="N26" s="10">
        <v>0</v>
      </c>
      <c r="O26" s="10">
        <v>0</v>
      </c>
      <c r="P26" s="10">
        <v>0</v>
      </c>
    </row>
    <row r="27" spans="1:16" x14ac:dyDescent="0.2">
      <c r="A27" s="4" t="s">
        <v>251</v>
      </c>
      <c r="B27" s="10">
        <v>23</v>
      </c>
      <c r="C27" s="10">
        <v>16</v>
      </c>
      <c r="D27" s="10">
        <v>7</v>
      </c>
      <c r="E27" s="10">
        <v>19</v>
      </c>
      <c r="F27" s="10">
        <v>14</v>
      </c>
      <c r="G27" s="26">
        <v>5</v>
      </c>
      <c r="H27" s="27">
        <v>0</v>
      </c>
      <c r="I27" s="27">
        <v>0</v>
      </c>
      <c r="J27" s="27">
        <v>0</v>
      </c>
      <c r="K27" s="28">
        <v>4</v>
      </c>
      <c r="L27" s="10">
        <v>2</v>
      </c>
      <c r="M27" s="10">
        <v>2</v>
      </c>
      <c r="N27" s="10">
        <v>0</v>
      </c>
      <c r="O27" s="10">
        <v>0</v>
      </c>
      <c r="P27" s="10">
        <v>0</v>
      </c>
    </row>
    <row r="28" spans="1:16" x14ac:dyDescent="0.2">
      <c r="A28" s="4" t="s">
        <v>232</v>
      </c>
      <c r="B28" s="10">
        <v>110</v>
      </c>
      <c r="C28" s="10">
        <v>82</v>
      </c>
      <c r="D28" s="10">
        <v>28</v>
      </c>
      <c r="E28" s="10">
        <v>75</v>
      </c>
      <c r="F28" s="10">
        <v>47</v>
      </c>
      <c r="G28" s="26">
        <v>28</v>
      </c>
      <c r="H28" s="27">
        <v>35</v>
      </c>
      <c r="I28" s="27">
        <v>35</v>
      </c>
      <c r="J28" s="27">
        <v>0</v>
      </c>
      <c r="K28" s="28">
        <v>0</v>
      </c>
      <c r="L28" s="10">
        <v>0</v>
      </c>
      <c r="M28" s="10">
        <v>0</v>
      </c>
      <c r="N28" s="10">
        <v>0</v>
      </c>
      <c r="O28" s="10">
        <v>0</v>
      </c>
      <c r="P28" s="10">
        <v>0</v>
      </c>
    </row>
    <row r="29" spans="1:16" x14ac:dyDescent="0.2">
      <c r="A29" s="4" t="s">
        <v>233</v>
      </c>
      <c r="B29" s="10">
        <v>94</v>
      </c>
      <c r="C29" s="10">
        <v>89</v>
      </c>
      <c r="D29" s="10">
        <v>5</v>
      </c>
      <c r="E29" s="10">
        <v>80</v>
      </c>
      <c r="F29" s="10">
        <v>75</v>
      </c>
      <c r="G29" s="26">
        <v>5</v>
      </c>
      <c r="H29" s="27">
        <v>12</v>
      </c>
      <c r="I29" s="27">
        <v>12</v>
      </c>
      <c r="J29" s="27">
        <v>0</v>
      </c>
      <c r="K29" s="28">
        <v>2</v>
      </c>
      <c r="L29" s="10">
        <v>2</v>
      </c>
      <c r="M29" s="10">
        <v>0</v>
      </c>
      <c r="N29" s="10">
        <v>0</v>
      </c>
      <c r="O29" s="10">
        <v>0</v>
      </c>
      <c r="P29" s="10">
        <v>0</v>
      </c>
    </row>
    <row r="30" spans="1:16" x14ac:dyDescent="0.2">
      <c r="A30" s="4" t="s">
        <v>234</v>
      </c>
      <c r="B30" s="10">
        <v>291</v>
      </c>
      <c r="C30" s="10">
        <v>243</v>
      </c>
      <c r="D30" s="10">
        <v>48</v>
      </c>
      <c r="E30" s="10">
        <v>212</v>
      </c>
      <c r="F30" s="10">
        <v>170</v>
      </c>
      <c r="G30" s="26">
        <v>42</v>
      </c>
      <c r="H30" s="27">
        <v>63</v>
      </c>
      <c r="I30" s="27">
        <v>63</v>
      </c>
      <c r="J30" s="27">
        <v>0</v>
      </c>
      <c r="K30" s="28">
        <v>4</v>
      </c>
      <c r="L30" s="10">
        <v>4</v>
      </c>
      <c r="M30" s="10">
        <v>0</v>
      </c>
      <c r="N30" s="10">
        <v>12</v>
      </c>
      <c r="O30" s="10">
        <v>6</v>
      </c>
      <c r="P30" s="10">
        <v>6</v>
      </c>
    </row>
    <row r="31" spans="1:16" x14ac:dyDescent="0.2">
      <c r="A31" s="4" t="s">
        <v>252</v>
      </c>
      <c r="B31" s="10">
        <v>344</v>
      </c>
      <c r="C31" s="10">
        <v>268</v>
      </c>
      <c r="D31" s="10">
        <v>76</v>
      </c>
      <c r="E31" s="10">
        <v>198</v>
      </c>
      <c r="F31" s="10">
        <v>142</v>
      </c>
      <c r="G31" s="26">
        <v>57</v>
      </c>
      <c r="H31" s="27">
        <v>115</v>
      </c>
      <c r="I31" s="27">
        <v>98</v>
      </c>
      <c r="J31" s="27">
        <v>17</v>
      </c>
      <c r="K31" s="28">
        <v>7</v>
      </c>
      <c r="L31" s="10">
        <v>5</v>
      </c>
      <c r="M31" s="10">
        <v>2</v>
      </c>
      <c r="N31" s="10">
        <v>23</v>
      </c>
      <c r="O31" s="10">
        <v>23</v>
      </c>
      <c r="P31" s="10">
        <v>0</v>
      </c>
    </row>
    <row r="32" spans="1:16" x14ac:dyDescent="0.2">
      <c r="A32" s="4" t="s">
        <v>253</v>
      </c>
      <c r="B32" s="10">
        <v>211</v>
      </c>
      <c r="C32" s="10">
        <v>167</v>
      </c>
      <c r="D32" s="10">
        <v>44</v>
      </c>
      <c r="E32" s="10">
        <v>90</v>
      </c>
      <c r="F32" s="10">
        <v>80</v>
      </c>
      <c r="G32" s="26">
        <v>9</v>
      </c>
      <c r="H32" s="27">
        <v>58</v>
      </c>
      <c r="I32" s="27">
        <v>46</v>
      </c>
      <c r="J32" s="27">
        <v>12</v>
      </c>
      <c r="K32" s="28">
        <v>5</v>
      </c>
      <c r="L32" s="10">
        <v>5</v>
      </c>
      <c r="M32" s="10">
        <v>0</v>
      </c>
      <c r="N32" s="10">
        <v>58</v>
      </c>
      <c r="O32" s="10">
        <v>35</v>
      </c>
      <c r="P32" s="10">
        <v>23</v>
      </c>
    </row>
    <row r="33" spans="1:16" x14ac:dyDescent="0.2">
      <c r="A33" s="4" t="s">
        <v>254</v>
      </c>
      <c r="B33" s="10">
        <v>396</v>
      </c>
      <c r="C33" s="10">
        <v>322</v>
      </c>
      <c r="D33" s="10">
        <v>74</v>
      </c>
      <c r="E33" s="10">
        <v>160</v>
      </c>
      <c r="F33" s="10">
        <v>123</v>
      </c>
      <c r="G33" s="26">
        <v>38</v>
      </c>
      <c r="H33" s="27">
        <v>87</v>
      </c>
      <c r="I33" s="27">
        <v>69</v>
      </c>
      <c r="J33" s="27">
        <v>17</v>
      </c>
      <c r="K33" s="28">
        <v>27</v>
      </c>
      <c r="L33" s="10">
        <v>20</v>
      </c>
      <c r="M33" s="10">
        <v>7</v>
      </c>
      <c r="N33" s="10">
        <v>122</v>
      </c>
      <c r="O33" s="10">
        <v>110</v>
      </c>
      <c r="P33" s="10">
        <v>12</v>
      </c>
    </row>
    <row r="34" spans="1:16" x14ac:dyDescent="0.2">
      <c r="A34" s="4" t="s">
        <v>255</v>
      </c>
      <c r="B34" s="10">
        <v>145</v>
      </c>
      <c r="C34" s="10">
        <v>138</v>
      </c>
      <c r="D34" s="10">
        <v>7</v>
      </c>
      <c r="E34" s="10">
        <v>57</v>
      </c>
      <c r="F34" s="10">
        <v>52</v>
      </c>
      <c r="G34" s="26">
        <v>5</v>
      </c>
      <c r="H34" s="27">
        <v>52</v>
      </c>
      <c r="I34" s="27">
        <v>52</v>
      </c>
      <c r="J34" s="27">
        <v>0</v>
      </c>
      <c r="K34" s="28">
        <v>7</v>
      </c>
      <c r="L34" s="10">
        <v>5</v>
      </c>
      <c r="M34" s="10">
        <v>2</v>
      </c>
      <c r="N34" s="10">
        <v>29</v>
      </c>
      <c r="O34" s="10">
        <v>29</v>
      </c>
      <c r="P34" s="10">
        <v>0</v>
      </c>
    </row>
    <row r="35" spans="1:16" x14ac:dyDescent="0.2">
      <c r="A35" s="4" t="s">
        <v>256</v>
      </c>
      <c r="B35" s="10">
        <v>52</v>
      </c>
      <c r="C35" s="10">
        <v>43</v>
      </c>
      <c r="D35" s="10">
        <v>8</v>
      </c>
      <c r="E35" s="10">
        <v>24</v>
      </c>
      <c r="F35" s="10">
        <v>19</v>
      </c>
      <c r="G35" s="26">
        <v>5</v>
      </c>
      <c r="H35" s="27">
        <v>12</v>
      </c>
      <c r="I35" s="27">
        <v>12</v>
      </c>
      <c r="J35" s="27">
        <v>0</v>
      </c>
      <c r="K35" s="28">
        <v>11</v>
      </c>
      <c r="L35" s="10">
        <v>7</v>
      </c>
      <c r="M35" s="10">
        <v>4</v>
      </c>
      <c r="N35" s="10">
        <v>6</v>
      </c>
      <c r="O35" s="10">
        <v>6</v>
      </c>
      <c r="P35" s="10">
        <v>0</v>
      </c>
    </row>
    <row r="36" spans="1:16" x14ac:dyDescent="0.2">
      <c r="A36" s="72" t="s">
        <v>24</v>
      </c>
      <c r="B36" s="73">
        <v>35635.4</v>
      </c>
      <c r="C36" s="73">
        <v>36908.1</v>
      </c>
      <c r="D36" s="73">
        <v>31128.1</v>
      </c>
      <c r="E36" s="73">
        <v>28888.9</v>
      </c>
      <c r="F36" s="73">
        <v>30500</v>
      </c>
      <c r="G36" s="74">
        <v>22777.8</v>
      </c>
      <c r="H36" s="75">
        <v>37500</v>
      </c>
      <c r="I36" s="75">
        <v>36470.6</v>
      </c>
      <c r="J36" s="75">
        <v>45000</v>
      </c>
      <c r="K36" s="76">
        <v>57500</v>
      </c>
      <c r="L36" s="73">
        <v>56818.2</v>
      </c>
      <c r="M36" s="73">
        <v>59375</v>
      </c>
      <c r="N36" s="73">
        <v>55952.4</v>
      </c>
      <c r="O36" s="73">
        <v>59210.5</v>
      </c>
      <c r="P36" s="73">
        <v>45000</v>
      </c>
    </row>
    <row r="37" spans="1:16" x14ac:dyDescent="0.2">
      <c r="A37" s="72" t="s">
        <v>236</v>
      </c>
      <c r="B37" s="73">
        <v>43421.8</v>
      </c>
      <c r="C37" s="73">
        <v>45215.8</v>
      </c>
      <c r="D37" s="73">
        <v>36670.800000000003</v>
      </c>
      <c r="E37" s="73">
        <v>38342.199999999997</v>
      </c>
      <c r="F37" s="73">
        <v>40212.9</v>
      </c>
      <c r="G37" s="77">
        <v>33036.699999999997</v>
      </c>
      <c r="H37" s="78">
        <v>42189.5</v>
      </c>
      <c r="I37" s="78">
        <v>41642.5</v>
      </c>
      <c r="J37" s="78">
        <v>47250</v>
      </c>
      <c r="K37" s="79">
        <v>86388.7</v>
      </c>
      <c r="L37" s="73">
        <v>98265</v>
      </c>
      <c r="M37" s="73">
        <v>53998.9</v>
      </c>
      <c r="N37" s="73">
        <v>55136.5</v>
      </c>
      <c r="O37" s="73">
        <v>58230.6</v>
      </c>
      <c r="P37" s="73">
        <v>41213.1</v>
      </c>
    </row>
    <row r="38" spans="1:16" x14ac:dyDescent="0.2">
      <c r="A38" s="2" t="s">
        <v>500</v>
      </c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</row>
    <row r="39" spans="1:16" x14ac:dyDescent="0.2">
      <c r="A39" s="3" t="s">
        <v>501</v>
      </c>
    </row>
  </sheetData>
  <mergeCells count="3">
    <mergeCell ref="B2:F2"/>
    <mergeCell ref="G2:K2"/>
    <mergeCell ref="L2:P2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47"/>
  <sheetViews>
    <sheetView view="pageBreakPreview" zoomScaleNormal="100" zoomScaleSheetLayoutView="100" workbookViewId="0">
      <selection sqref="A1:XFD1048576"/>
    </sheetView>
  </sheetViews>
  <sheetFormatPr defaultRowHeight="11.25" x14ac:dyDescent="0.2"/>
  <cols>
    <col min="1" max="1" width="14.7109375" style="56" customWidth="1"/>
    <col min="2" max="4" width="5.7109375" style="56" bestFit="1" customWidth="1"/>
    <col min="5" max="6" width="4.85546875" style="56" bestFit="1" customWidth="1"/>
    <col min="7" max="8" width="5.7109375" style="56" bestFit="1" customWidth="1"/>
    <col min="9" max="11" width="4.85546875" style="56" bestFit="1" customWidth="1"/>
    <col min="12" max="13" width="5.7109375" style="56" bestFit="1" customWidth="1"/>
    <col min="14" max="16" width="4.85546875" style="56" bestFit="1" customWidth="1"/>
    <col min="17" max="17" width="14.7109375" style="56" customWidth="1"/>
    <col min="18" max="20" width="5.28515625" style="56" customWidth="1"/>
    <col min="21" max="21" width="4.5703125" style="56" customWidth="1"/>
    <col min="22" max="25" width="5.28515625" style="56" customWidth="1"/>
    <col min="26" max="26" width="3.5703125" style="56" customWidth="1"/>
    <col min="27" max="30" width="5.28515625" style="56" customWidth="1"/>
    <col min="31" max="31" width="4.5703125" style="56" customWidth="1"/>
    <col min="32" max="32" width="5.28515625" style="56" customWidth="1"/>
    <col min="33" max="16384" width="9.140625" style="56"/>
  </cols>
  <sheetData>
    <row r="1" spans="1:80" x14ac:dyDescent="0.2">
      <c r="A1" s="56" t="s">
        <v>827</v>
      </c>
      <c r="Q1" s="56" t="s">
        <v>507</v>
      </c>
      <c r="AG1" s="3" t="s">
        <v>611</v>
      </c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4" t="s">
        <v>612</v>
      </c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56" t="s">
        <v>613</v>
      </c>
      <c r="BN1" s="63"/>
      <c r="BO1" s="63"/>
      <c r="BP1" s="63"/>
      <c r="BQ1" s="63"/>
      <c r="BR1" s="63"/>
      <c r="BS1" s="63"/>
      <c r="BT1" s="63"/>
      <c r="BU1" s="63"/>
      <c r="BV1" s="63"/>
      <c r="BW1" s="63"/>
      <c r="BX1" s="63"/>
      <c r="BY1" s="63"/>
      <c r="BZ1" s="63"/>
      <c r="CA1" s="63"/>
      <c r="CB1" s="63"/>
    </row>
    <row r="2" spans="1:80" x14ac:dyDescent="0.2">
      <c r="A2" s="57"/>
      <c r="B2" s="285" t="s">
        <v>1</v>
      </c>
      <c r="C2" s="285"/>
      <c r="D2" s="285"/>
      <c r="E2" s="285"/>
      <c r="F2" s="285"/>
      <c r="G2" s="285" t="s">
        <v>2</v>
      </c>
      <c r="H2" s="285"/>
      <c r="I2" s="285"/>
      <c r="J2" s="285"/>
      <c r="K2" s="285"/>
      <c r="L2" s="285" t="s">
        <v>3</v>
      </c>
      <c r="M2" s="285"/>
      <c r="N2" s="285"/>
      <c r="O2" s="285"/>
      <c r="P2" s="286"/>
      <c r="Q2" s="57"/>
      <c r="R2" s="285" t="s">
        <v>1</v>
      </c>
      <c r="S2" s="285"/>
      <c r="T2" s="285"/>
      <c r="U2" s="285"/>
      <c r="V2" s="285"/>
      <c r="W2" s="285" t="s">
        <v>2</v>
      </c>
      <c r="X2" s="285"/>
      <c r="Y2" s="285"/>
      <c r="Z2" s="285"/>
      <c r="AA2" s="285"/>
      <c r="AB2" s="285" t="s">
        <v>3</v>
      </c>
      <c r="AC2" s="285"/>
      <c r="AD2" s="285"/>
      <c r="AE2" s="285"/>
      <c r="AF2" s="286"/>
      <c r="AG2" s="95"/>
      <c r="AH2" s="281" t="s">
        <v>1</v>
      </c>
      <c r="AI2" s="281"/>
      <c r="AJ2" s="281"/>
      <c r="AK2" s="281"/>
      <c r="AL2" s="281"/>
      <c r="AM2" s="281" t="s">
        <v>2</v>
      </c>
      <c r="AN2" s="281"/>
      <c r="AO2" s="281"/>
      <c r="AP2" s="281"/>
      <c r="AQ2" s="281"/>
      <c r="AR2" s="281" t="s">
        <v>3</v>
      </c>
      <c r="AS2" s="281"/>
      <c r="AT2" s="281"/>
      <c r="AU2" s="281"/>
      <c r="AV2" s="282"/>
      <c r="AW2" s="5"/>
      <c r="AX2" s="278" t="s">
        <v>1</v>
      </c>
      <c r="AY2" s="278"/>
      <c r="AZ2" s="278"/>
      <c r="BA2" s="278"/>
      <c r="BB2" s="278"/>
      <c r="BC2" s="278" t="s">
        <v>2</v>
      </c>
      <c r="BD2" s="278"/>
      <c r="BE2" s="278"/>
      <c r="BF2" s="278"/>
      <c r="BG2" s="278"/>
      <c r="BH2" s="278" t="s">
        <v>3</v>
      </c>
      <c r="BI2" s="278"/>
      <c r="BJ2" s="278"/>
      <c r="BK2" s="278"/>
      <c r="BL2" s="279"/>
      <c r="BM2" s="57"/>
      <c r="BN2" s="283" t="s">
        <v>1</v>
      </c>
      <c r="BO2" s="283"/>
      <c r="BP2" s="283"/>
      <c r="BQ2" s="283"/>
      <c r="BR2" s="283"/>
      <c r="BS2" s="283" t="s">
        <v>2</v>
      </c>
      <c r="BT2" s="283"/>
      <c r="BU2" s="283"/>
      <c r="BV2" s="283"/>
      <c r="BW2" s="283"/>
      <c r="BX2" s="283" t="s">
        <v>3</v>
      </c>
      <c r="BY2" s="283"/>
      <c r="BZ2" s="283"/>
      <c r="CA2" s="283"/>
      <c r="CB2" s="284"/>
    </row>
    <row r="3" spans="1:80" x14ac:dyDescent="0.2">
      <c r="A3" s="58" t="s">
        <v>600</v>
      </c>
      <c r="B3" s="59" t="s">
        <v>1</v>
      </c>
      <c r="C3" s="59" t="s">
        <v>4</v>
      </c>
      <c r="D3" s="59" t="s">
        <v>504</v>
      </c>
      <c r="E3" s="59" t="s">
        <v>6</v>
      </c>
      <c r="F3" s="59" t="s">
        <v>505</v>
      </c>
      <c r="G3" s="59" t="s">
        <v>1</v>
      </c>
      <c r="H3" s="59" t="s">
        <v>4</v>
      </c>
      <c r="I3" s="59" t="s">
        <v>504</v>
      </c>
      <c r="J3" s="59" t="s">
        <v>6</v>
      </c>
      <c r="K3" s="59" t="s">
        <v>505</v>
      </c>
      <c r="L3" s="59" t="s">
        <v>1</v>
      </c>
      <c r="M3" s="59" t="s">
        <v>4</v>
      </c>
      <c r="N3" s="59" t="s">
        <v>504</v>
      </c>
      <c r="O3" s="59" t="s">
        <v>6</v>
      </c>
      <c r="P3" s="59" t="s">
        <v>505</v>
      </c>
      <c r="Q3" s="58" t="s">
        <v>600</v>
      </c>
      <c r="R3" s="59" t="s">
        <v>1</v>
      </c>
      <c r="S3" s="59" t="s">
        <v>4</v>
      </c>
      <c r="T3" s="59" t="s">
        <v>504</v>
      </c>
      <c r="U3" s="59" t="s">
        <v>6</v>
      </c>
      <c r="V3" s="59" t="s">
        <v>505</v>
      </c>
      <c r="W3" s="59" t="s">
        <v>1</v>
      </c>
      <c r="X3" s="59" t="s">
        <v>4</v>
      </c>
      <c r="Y3" s="59" t="s">
        <v>504</v>
      </c>
      <c r="Z3" s="59" t="s">
        <v>6</v>
      </c>
      <c r="AA3" s="59" t="s">
        <v>505</v>
      </c>
      <c r="AB3" s="59" t="s">
        <v>1</v>
      </c>
      <c r="AC3" s="59" t="s">
        <v>4</v>
      </c>
      <c r="AD3" s="59" t="s">
        <v>504</v>
      </c>
      <c r="AE3" s="59" t="s">
        <v>6</v>
      </c>
      <c r="AF3" s="59" t="s">
        <v>505</v>
      </c>
      <c r="AG3" s="109" t="s">
        <v>600</v>
      </c>
      <c r="AH3" s="96" t="s">
        <v>1</v>
      </c>
      <c r="AI3" s="96" t="s">
        <v>4</v>
      </c>
      <c r="AJ3" s="96" t="s">
        <v>504</v>
      </c>
      <c r="AK3" s="96" t="s">
        <v>6</v>
      </c>
      <c r="AL3" s="96" t="s">
        <v>505</v>
      </c>
      <c r="AM3" s="96" t="s">
        <v>1</v>
      </c>
      <c r="AN3" s="96" t="s">
        <v>4</v>
      </c>
      <c r="AO3" s="96" t="s">
        <v>504</v>
      </c>
      <c r="AP3" s="96" t="s">
        <v>6</v>
      </c>
      <c r="AQ3" s="96" t="s">
        <v>505</v>
      </c>
      <c r="AR3" s="96" t="s">
        <v>1</v>
      </c>
      <c r="AS3" s="96" t="s">
        <v>4</v>
      </c>
      <c r="AT3" s="96" t="s">
        <v>504</v>
      </c>
      <c r="AU3" s="96" t="s">
        <v>6</v>
      </c>
      <c r="AV3" s="97" t="s">
        <v>505</v>
      </c>
      <c r="AW3" s="6" t="s">
        <v>600</v>
      </c>
      <c r="AX3" s="7" t="s">
        <v>1</v>
      </c>
      <c r="AY3" s="7" t="s">
        <v>4</v>
      </c>
      <c r="AZ3" s="7" t="s">
        <v>504</v>
      </c>
      <c r="BA3" s="7" t="s">
        <v>6</v>
      </c>
      <c r="BB3" s="7" t="s">
        <v>505</v>
      </c>
      <c r="BC3" s="7" t="s">
        <v>1</v>
      </c>
      <c r="BD3" s="7" t="s">
        <v>4</v>
      </c>
      <c r="BE3" s="7" t="s">
        <v>504</v>
      </c>
      <c r="BF3" s="7" t="s">
        <v>6</v>
      </c>
      <c r="BG3" s="7" t="s">
        <v>505</v>
      </c>
      <c r="BH3" s="7" t="s">
        <v>1</v>
      </c>
      <c r="BI3" s="7" t="s">
        <v>4</v>
      </c>
      <c r="BJ3" s="7" t="s">
        <v>504</v>
      </c>
      <c r="BK3" s="7" t="s">
        <v>6</v>
      </c>
      <c r="BL3" s="8" t="s">
        <v>505</v>
      </c>
      <c r="BM3" s="86" t="s">
        <v>600</v>
      </c>
      <c r="BN3" s="87" t="s">
        <v>1</v>
      </c>
      <c r="BO3" s="87" t="s">
        <v>4</v>
      </c>
      <c r="BP3" s="87" t="s">
        <v>5</v>
      </c>
      <c r="BQ3" s="87" t="s">
        <v>6</v>
      </c>
      <c r="BR3" s="87" t="s">
        <v>7</v>
      </c>
      <c r="BS3" s="87" t="s">
        <v>1</v>
      </c>
      <c r="BT3" s="87" t="s">
        <v>4</v>
      </c>
      <c r="BU3" s="87" t="s">
        <v>5</v>
      </c>
      <c r="BV3" s="87" t="s">
        <v>6</v>
      </c>
      <c r="BW3" s="87" t="s">
        <v>7</v>
      </c>
      <c r="BX3" s="87" t="s">
        <v>1</v>
      </c>
      <c r="BY3" s="87" t="s">
        <v>4</v>
      </c>
      <c r="BZ3" s="87" t="s">
        <v>5</v>
      </c>
      <c r="CA3" s="87" t="s">
        <v>6</v>
      </c>
      <c r="CB3" s="88" t="s">
        <v>7</v>
      </c>
    </row>
    <row r="4" spans="1:80" x14ac:dyDescent="0.2">
      <c r="A4" s="60" t="s">
        <v>540</v>
      </c>
      <c r="G4" s="61"/>
      <c r="H4" s="62"/>
      <c r="I4" s="62"/>
      <c r="J4" s="62"/>
      <c r="K4" s="57"/>
      <c r="Q4" s="60" t="s">
        <v>540</v>
      </c>
      <c r="W4" s="61"/>
      <c r="X4" s="62"/>
      <c r="Y4" s="62"/>
      <c r="Z4" s="62"/>
      <c r="AA4" s="57"/>
      <c r="AG4" s="98" t="s">
        <v>540</v>
      </c>
      <c r="AH4" s="3"/>
      <c r="AI4" s="3"/>
      <c r="AJ4" s="3"/>
      <c r="AK4" s="3"/>
      <c r="AL4" s="3"/>
      <c r="AM4" s="99"/>
      <c r="AN4" s="2"/>
      <c r="AO4" s="2"/>
      <c r="AP4" s="2"/>
      <c r="AQ4" s="95"/>
      <c r="AR4" s="3"/>
      <c r="AS4" s="3"/>
      <c r="AT4" s="3"/>
      <c r="AU4" s="3"/>
      <c r="AV4" s="3"/>
      <c r="AW4" s="15" t="s">
        <v>540</v>
      </c>
      <c r="AX4" s="4"/>
      <c r="AY4" s="4"/>
      <c r="AZ4" s="4"/>
      <c r="BA4" s="4"/>
      <c r="BB4" s="4"/>
      <c r="BC4" s="25"/>
      <c r="BD4" s="9"/>
      <c r="BE4" s="9"/>
      <c r="BF4" s="9"/>
      <c r="BG4" s="5"/>
      <c r="BH4" s="4"/>
      <c r="BI4" s="4"/>
      <c r="BJ4" s="4"/>
      <c r="BK4" s="4"/>
      <c r="BL4" s="4"/>
      <c r="BM4" s="60" t="s">
        <v>540</v>
      </c>
      <c r="BN4" s="63"/>
      <c r="BO4" s="63"/>
      <c r="BP4" s="63"/>
      <c r="BQ4" s="63"/>
      <c r="BR4" s="63"/>
      <c r="BS4" s="113"/>
      <c r="BT4" s="112"/>
      <c r="BU4" s="112"/>
      <c r="BV4" s="112"/>
      <c r="BW4" s="111"/>
      <c r="BX4" s="63"/>
      <c r="BY4" s="63"/>
      <c r="BZ4" s="63"/>
      <c r="CA4" s="63"/>
      <c r="CB4" s="63"/>
    </row>
    <row r="5" spans="1:80" x14ac:dyDescent="0.2">
      <c r="A5" s="56" t="s">
        <v>1</v>
      </c>
      <c r="B5" s="10">
        <f t="shared" ref="B5" si="0">R5+AH5+AX5+BN5</f>
        <v>49870</v>
      </c>
      <c r="C5" s="10">
        <f t="shared" ref="C5" si="1">S5+AI5+AY5+BO5</f>
        <v>29281</v>
      </c>
      <c r="D5" s="10">
        <f t="shared" ref="D5" si="2">T5+AJ5+AZ5+BP5</f>
        <v>11790</v>
      </c>
      <c r="E5" s="10">
        <f t="shared" ref="E5" si="3">U5+AK5+BA5+BQ5</f>
        <v>4710</v>
      </c>
      <c r="F5" s="10">
        <f t="shared" ref="F5" si="4">V5+AL5+BB5+BR5</f>
        <v>4090</v>
      </c>
      <c r="G5" s="10">
        <f t="shared" ref="G5" si="5">W5+AM5+BC5+BS5</f>
        <v>23556</v>
      </c>
      <c r="H5" s="10">
        <f t="shared" ref="H5" si="6">X5+AN5+BD5+BT5</f>
        <v>13553</v>
      </c>
      <c r="I5" s="10">
        <f t="shared" ref="I5" si="7">Y5+AO5+BE5+BU5</f>
        <v>5714</v>
      </c>
      <c r="J5" s="10">
        <f t="shared" ref="J5" si="8">Z5+AP5+BF5+BV5</f>
        <v>2320</v>
      </c>
      <c r="K5" s="10">
        <f t="shared" ref="K5" si="9">AA5+AQ5+BG5+BW5</f>
        <v>1969</v>
      </c>
      <c r="L5" s="10">
        <f t="shared" ref="L5" si="10">AB5+AR5+BH5+BX5</f>
        <v>26315</v>
      </c>
      <c r="M5" s="10">
        <f t="shared" ref="M5" si="11">AC5+AS5+BI5+BY5</f>
        <v>15727</v>
      </c>
      <c r="N5" s="10">
        <f t="shared" ref="N5" si="12">AD5+AT5+BJ5+BZ5</f>
        <v>6075</v>
      </c>
      <c r="O5" s="10">
        <f t="shared" ref="O5:P5" si="13">AE5+AU5+BK5+CA5</f>
        <v>2390</v>
      </c>
      <c r="P5" s="10">
        <f t="shared" si="13"/>
        <v>2122</v>
      </c>
      <c r="Q5" s="56" t="s">
        <v>1</v>
      </c>
      <c r="R5" s="63">
        <v>7948</v>
      </c>
      <c r="S5" s="63">
        <v>4204</v>
      </c>
      <c r="T5" s="63">
        <v>2193</v>
      </c>
      <c r="U5" s="63">
        <v>255</v>
      </c>
      <c r="V5" s="63">
        <v>1296</v>
      </c>
      <c r="W5" s="64">
        <v>3957</v>
      </c>
      <c r="X5" s="65">
        <v>2005</v>
      </c>
      <c r="Y5" s="65">
        <v>1189</v>
      </c>
      <c r="Z5" s="65">
        <v>115</v>
      </c>
      <c r="AA5" s="66">
        <v>648</v>
      </c>
      <c r="AB5" s="63">
        <v>3991</v>
      </c>
      <c r="AC5" s="63">
        <v>2199</v>
      </c>
      <c r="AD5" s="63">
        <v>1004</v>
      </c>
      <c r="AE5" s="63">
        <v>140</v>
      </c>
      <c r="AF5" s="63">
        <v>648</v>
      </c>
      <c r="AG5" s="3" t="s">
        <v>1</v>
      </c>
      <c r="AH5" s="3">
        <v>4286</v>
      </c>
      <c r="AI5" s="3">
        <v>2656</v>
      </c>
      <c r="AJ5" s="3">
        <v>1055</v>
      </c>
      <c r="AK5" s="3">
        <v>434</v>
      </c>
      <c r="AL5" s="3">
        <v>141</v>
      </c>
      <c r="AM5" s="100">
        <v>1988</v>
      </c>
      <c r="AN5" s="101">
        <v>1270</v>
      </c>
      <c r="AO5" s="101">
        <v>464</v>
      </c>
      <c r="AP5" s="101">
        <v>188</v>
      </c>
      <c r="AQ5" s="102">
        <v>66</v>
      </c>
      <c r="AR5" s="3">
        <v>2298</v>
      </c>
      <c r="AS5" s="3">
        <v>1386</v>
      </c>
      <c r="AT5" s="3">
        <v>591</v>
      </c>
      <c r="AU5" s="3">
        <v>246</v>
      </c>
      <c r="AV5" s="3">
        <v>75</v>
      </c>
      <c r="AW5" s="4" t="s">
        <v>1</v>
      </c>
      <c r="AX5" s="10">
        <v>24048</v>
      </c>
      <c r="AY5" s="10">
        <v>11478</v>
      </c>
      <c r="AZ5" s="10">
        <v>6630</v>
      </c>
      <c r="BA5" s="10">
        <v>3522</v>
      </c>
      <c r="BB5" s="10">
        <v>2419</v>
      </c>
      <c r="BC5" s="26">
        <v>11071</v>
      </c>
      <c r="BD5" s="27">
        <v>5031</v>
      </c>
      <c r="BE5" s="27">
        <v>3118</v>
      </c>
      <c r="BF5" s="27">
        <v>1776</v>
      </c>
      <c r="BG5" s="28">
        <v>1146</v>
      </c>
      <c r="BH5" s="10">
        <v>12978</v>
      </c>
      <c r="BI5" s="10">
        <v>6446</v>
      </c>
      <c r="BJ5" s="10">
        <v>3512</v>
      </c>
      <c r="BK5" s="10">
        <v>1746</v>
      </c>
      <c r="BL5" s="10">
        <v>1273</v>
      </c>
      <c r="BM5" s="56" t="s">
        <v>1</v>
      </c>
      <c r="BN5" s="63">
        <v>13588</v>
      </c>
      <c r="BO5" s="63">
        <v>10943</v>
      </c>
      <c r="BP5" s="63">
        <v>1912</v>
      </c>
      <c r="BQ5" s="63">
        <v>499</v>
      </c>
      <c r="BR5" s="63">
        <v>234</v>
      </c>
      <c r="BS5" s="64">
        <v>6540</v>
      </c>
      <c r="BT5" s="65">
        <v>5247</v>
      </c>
      <c r="BU5" s="65">
        <v>943</v>
      </c>
      <c r="BV5" s="65">
        <v>241</v>
      </c>
      <c r="BW5" s="66">
        <v>109</v>
      </c>
      <c r="BX5" s="63">
        <v>7048</v>
      </c>
      <c r="BY5" s="63">
        <v>5696</v>
      </c>
      <c r="BZ5" s="63">
        <v>968</v>
      </c>
      <c r="CA5" s="63">
        <v>258</v>
      </c>
      <c r="CB5" s="63">
        <v>126</v>
      </c>
    </row>
    <row r="6" spans="1:80" x14ac:dyDescent="0.2">
      <c r="A6" s="56" t="s">
        <v>40</v>
      </c>
      <c r="B6" s="10">
        <f t="shared" ref="B6:B24" si="14">R6+AH6+AX6+BN6</f>
        <v>11245</v>
      </c>
      <c r="C6" s="10">
        <f t="shared" ref="C6:C24" si="15">S6+AI6+AY6+BO6</f>
        <v>6244</v>
      </c>
      <c r="D6" s="10">
        <f t="shared" ref="D6:D24" si="16">T6+AJ6+AZ6+BP6</f>
        <v>2866</v>
      </c>
      <c r="E6" s="10">
        <f t="shared" ref="E6:E24" si="17">U6+AK6+BA6+BQ6</f>
        <v>1246</v>
      </c>
      <c r="F6" s="10">
        <f t="shared" ref="F6:F24" si="18">V6+AL6+BB6+BR6</f>
        <v>891</v>
      </c>
      <c r="G6" s="10">
        <f t="shared" ref="G6:G24" si="19">W6+AM6+BC6+BS6</f>
        <v>8287</v>
      </c>
      <c r="H6" s="10">
        <f t="shared" ref="H6:H24" si="20">X6+AN6+BD6+BT6</f>
        <v>4184</v>
      </c>
      <c r="I6" s="10">
        <f t="shared" ref="I6:I24" si="21">Y6+AO6+BE6+BU6</f>
        <v>2350</v>
      </c>
      <c r="J6" s="10">
        <f t="shared" ref="J6:J24" si="22">Z6+AP6+BF6+BV6</f>
        <v>1103</v>
      </c>
      <c r="K6" s="10">
        <f t="shared" ref="K6:K24" si="23">AA6+AQ6+BG6+BW6</f>
        <v>651</v>
      </c>
      <c r="L6" s="10">
        <f t="shared" ref="L6:L24" si="24">AB6+AR6+BH6+BX6</f>
        <v>2957</v>
      </c>
      <c r="M6" s="10">
        <f t="shared" ref="M6:M24" si="25">AC6+AS6+BI6+BY6</f>
        <v>2060</v>
      </c>
      <c r="N6" s="10">
        <f t="shared" ref="N6:N24" si="26">AD6+AT6+BJ6+BZ6</f>
        <v>515</v>
      </c>
      <c r="O6" s="10">
        <f t="shared" ref="O6:O24" si="27">AE6+AU6+BK6+CA6</f>
        <v>143</v>
      </c>
      <c r="P6" s="10">
        <f t="shared" ref="P6:P24" si="28">AF6+AV6+BL6+CB6</f>
        <v>239</v>
      </c>
      <c r="Q6" s="56" t="s">
        <v>40</v>
      </c>
      <c r="R6" s="63">
        <v>1964</v>
      </c>
      <c r="S6" s="63">
        <v>1123</v>
      </c>
      <c r="T6" s="63">
        <v>508</v>
      </c>
      <c r="U6" s="63">
        <v>78</v>
      </c>
      <c r="V6" s="63">
        <v>255</v>
      </c>
      <c r="W6" s="64">
        <v>1539</v>
      </c>
      <c r="X6" s="65">
        <v>826</v>
      </c>
      <c r="Y6" s="65">
        <v>450</v>
      </c>
      <c r="Z6" s="65">
        <v>55</v>
      </c>
      <c r="AA6" s="66">
        <v>208</v>
      </c>
      <c r="AB6" s="63">
        <v>425</v>
      </c>
      <c r="AC6" s="63">
        <v>297</v>
      </c>
      <c r="AD6" s="63">
        <v>58</v>
      </c>
      <c r="AE6" s="63">
        <v>24</v>
      </c>
      <c r="AF6" s="63">
        <v>46</v>
      </c>
      <c r="AG6" s="3" t="s">
        <v>40</v>
      </c>
      <c r="AH6" s="3">
        <v>838</v>
      </c>
      <c r="AI6" s="3">
        <v>501</v>
      </c>
      <c r="AJ6" s="3">
        <v>203</v>
      </c>
      <c r="AK6" s="3">
        <v>105</v>
      </c>
      <c r="AL6" s="3">
        <v>30</v>
      </c>
      <c r="AM6" s="100">
        <v>638</v>
      </c>
      <c r="AN6" s="101">
        <v>357</v>
      </c>
      <c r="AO6" s="101">
        <v>177</v>
      </c>
      <c r="AP6" s="101">
        <v>86</v>
      </c>
      <c r="AQ6" s="102">
        <v>18</v>
      </c>
      <c r="AR6" s="3">
        <v>199</v>
      </c>
      <c r="AS6" s="3">
        <v>144</v>
      </c>
      <c r="AT6" s="3">
        <v>25</v>
      </c>
      <c r="AU6" s="3">
        <v>18</v>
      </c>
      <c r="AV6" s="3">
        <v>12</v>
      </c>
      <c r="AW6" s="4" t="s">
        <v>40</v>
      </c>
      <c r="AX6" s="10">
        <v>5931</v>
      </c>
      <c r="AY6" s="10">
        <v>2695</v>
      </c>
      <c r="AZ6" s="10">
        <v>1721</v>
      </c>
      <c r="BA6" s="10">
        <v>963</v>
      </c>
      <c r="BB6" s="10">
        <v>552</v>
      </c>
      <c r="BC6" s="26">
        <v>4621</v>
      </c>
      <c r="BD6" s="27">
        <v>1954</v>
      </c>
      <c r="BE6" s="27">
        <v>1382</v>
      </c>
      <c r="BF6" s="27">
        <v>903</v>
      </c>
      <c r="BG6" s="28">
        <v>382</v>
      </c>
      <c r="BH6" s="10">
        <v>1310</v>
      </c>
      <c r="BI6" s="10">
        <v>741</v>
      </c>
      <c r="BJ6" s="10">
        <v>339</v>
      </c>
      <c r="BK6" s="10">
        <v>60</v>
      </c>
      <c r="BL6" s="10">
        <v>170</v>
      </c>
      <c r="BM6" s="56" t="s">
        <v>40</v>
      </c>
      <c r="BN6" s="63">
        <v>2512</v>
      </c>
      <c r="BO6" s="63">
        <v>1925</v>
      </c>
      <c r="BP6" s="63">
        <v>434</v>
      </c>
      <c r="BQ6" s="63">
        <v>100</v>
      </c>
      <c r="BR6" s="63">
        <v>54</v>
      </c>
      <c r="BS6" s="64">
        <v>1489</v>
      </c>
      <c r="BT6" s="65">
        <v>1047</v>
      </c>
      <c r="BU6" s="65">
        <v>341</v>
      </c>
      <c r="BV6" s="65">
        <v>59</v>
      </c>
      <c r="BW6" s="66">
        <v>43</v>
      </c>
      <c r="BX6" s="63">
        <v>1023</v>
      </c>
      <c r="BY6" s="63">
        <v>878</v>
      </c>
      <c r="BZ6" s="63">
        <v>93</v>
      </c>
      <c r="CA6" s="63">
        <v>41</v>
      </c>
      <c r="CB6" s="63">
        <v>11</v>
      </c>
    </row>
    <row r="7" spans="1:80" x14ac:dyDescent="0.2">
      <c r="A7" s="56" t="s">
        <v>41</v>
      </c>
      <c r="B7" s="10">
        <f t="shared" si="14"/>
        <v>7402</v>
      </c>
      <c r="C7" s="10">
        <f t="shared" si="15"/>
        <v>3831</v>
      </c>
      <c r="D7" s="10">
        <f t="shared" si="16"/>
        <v>2036</v>
      </c>
      <c r="E7" s="10">
        <f t="shared" si="17"/>
        <v>871</v>
      </c>
      <c r="F7" s="10">
        <f t="shared" si="18"/>
        <v>663</v>
      </c>
      <c r="G7" s="10">
        <f t="shared" si="19"/>
        <v>999</v>
      </c>
      <c r="H7" s="10">
        <f t="shared" si="20"/>
        <v>702</v>
      </c>
      <c r="I7" s="10">
        <f t="shared" si="21"/>
        <v>166</v>
      </c>
      <c r="J7" s="10">
        <f t="shared" si="22"/>
        <v>19</v>
      </c>
      <c r="K7" s="10">
        <f t="shared" si="23"/>
        <v>111</v>
      </c>
      <c r="L7" s="10">
        <f t="shared" si="24"/>
        <v>6402</v>
      </c>
      <c r="M7" s="10">
        <f t="shared" si="25"/>
        <v>3129</v>
      </c>
      <c r="N7" s="10">
        <f t="shared" si="26"/>
        <v>1870</v>
      </c>
      <c r="O7" s="10">
        <f t="shared" si="27"/>
        <v>852</v>
      </c>
      <c r="P7" s="10">
        <f t="shared" si="28"/>
        <v>552</v>
      </c>
      <c r="Q7" s="56" t="s">
        <v>41</v>
      </c>
      <c r="R7" s="63">
        <v>1256</v>
      </c>
      <c r="S7" s="63">
        <v>684</v>
      </c>
      <c r="T7" s="63">
        <v>317</v>
      </c>
      <c r="U7" s="63">
        <v>35</v>
      </c>
      <c r="V7" s="63">
        <v>220</v>
      </c>
      <c r="W7" s="64">
        <v>117</v>
      </c>
      <c r="X7" s="65">
        <v>80</v>
      </c>
      <c r="Y7" s="65">
        <v>17</v>
      </c>
      <c r="Z7" s="65">
        <v>2</v>
      </c>
      <c r="AA7" s="66">
        <v>17</v>
      </c>
      <c r="AB7" s="63">
        <v>1139</v>
      </c>
      <c r="AC7" s="63">
        <v>604</v>
      </c>
      <c r="AD7" s="63">
        <v>300</v>
      </c>
      <c r="AE7" s="63">
        <v>33</v>
      </c>
      <c r="AF7" s="63">
        <v>203</v>
      </c>
      <c r="AG7" s="3" t="s">
        <v>41</v>
      </c>
      <c r="AH7" s="3">
        <v>567</v>
      </c>
      <c r="AI7" s="3">
        <v>329</v>
      </c>
      <c r="AJ7" s="3">
        <v>152</v>
      </c>
      <c r="AK7" s="3">
        <v>68</v>
      </c>
      <c r="AL7" s="3">
        <v>18</v>
      </c>
      <c r="AM7" s="100">
        <v>56</v>
      </c>
      <c r="AN7" s="101">
        <v>42</v>
      </c>
      <c r="AO7" s="101">
        <v>8</v>
      </c>
      <c r="AP7" s="101">
        <v>0</v>
      </c>
      <c r="AQ7" s="102">
        <v>6</v>
      </c>
      <c r="AR7" s="3">
        <v>511</v>
      </c>
      <c r="AS7" s="3">
        <v>287</v>
      </c>
      <c r="AT7" s="3">
        <v>144</v>
      </c>
      <c r="AU7" s="3">
        <v>68</v>
      </c>
      <c r="AV7" s="3">
        <v>12</v>
      </c>
      <c r="AW7" s="4" t="s">
        <v>41</v>
      </c>
      <c r="AX7" s="10">
        <v>3835</v>
      </c>
      <c r="AY7" s="10">
        <v>1505</v>
      </c>
      <c r="AZ7" s="10">
        <v>1255</v>
      </c>
      <c r="BA7" s="10">
        <v>692</v>
      </c>
      <c r="BB7" s="10">
        <v>382</v>
      </c>
      <c r="BC7" s="26">
        <v>296</v>
      </c>
      <c r="BD7" s="27">
        <v>112</v>
      </c>
      <c r="BE7" s="27">
        <v>99</v>
      </c>
      <c r="BF7" s="27">
        <v>0</v>
      </c>
      <c r="BG7" s="28">
        <v>85</v>
      </c>
      <c r="BH7" s="10">
        <v>3539</v>
      </c>
      <c r="BI7" s="10">
        <v>1393</v>
      </c>
      <c r="BJ7" s="10">
        <v>1157</v>
      </c>
      <c r="BK7" s="10">
        <v>692</v>
      </c>
      <c r="BL7" s="10">
        <v>297</v>
      </c>
      <c r="BM7" s="56" t="s">
        <v>41</v>
      </c>
      <c r="BN7" s="63">
        <v>1744</v>
      </c>
      <c r="BO7" s="63">
        <v>1313</v>
      </c>
      <c r="BP7" s="63">
        <v>312</v>
      </c>
      <c r="BQ7" s="63">
        <v>76</v>
      </c>
      <c r="BR7" s="63">
        <v>43</v>
      </c>
      <c r="BS7" s="64">
        <v>530</v>
      </c>
      <c r="BT7" s="65">
        <v>468</v>
      </c>
      <c r="BU7" s="65">
        <v>42</v>
      </c>
      <c r="BV7" s="65">
        <v>17</v>
      </c>
      <c r="BW7" s="66">
        <v>3</v>
      </c>
      <c r="BX7" s="63">
        <v>1213</v>
      </c>
      <c r="BY7" s="63">
        <v>845</v>
      </c>
      <c r="BZ7" s="63">
        <v>269</v>
      </c>
      <c r="CA7" s="63">
        <v>59</v>
      </c>
      <c r="CB7" s="63">
        <v>40</v>
      </c>
    </row>
    <row r="8" spans="1:80" x14ac:dyDescent="0.2">
      <c r="A8" s="56" t="s">
        <v>42</v>
      </c>
      <c r="B8" s="10">
        <f t="shared" si="14"/>
        <v>18700</v>
      </c>
      <c r="C8" s="10">
        <f t="shared" si="15"/>
        <v>11050</v>
      </c>
      <c r="D8" s="10">
        <f t="shared" si="16"/>
        <v>4290</v>
      </c>
      <c r="E8" s="10">
        <f t="shared" si="17"/>
        <v>1484</v>
      </c>
      <c r="F8" s="10">
        <f t="shared" si="18"/>
        <v>1874</v>
      </c>
      <c r="G8" s="10">
        <f t="shared" si="19"/>
        <v>8702</v>
      </c>
      <c r="H8" s="10">
        <f t="shared" si="20"/>
        <v>5090</v>
      </c>
      <c r="I8" s="10">
        <f t="shared" si="21"/>
        <v>2060</v>
      </c>
      <c r="J8" s="10">
        <f t="shared" si="22"/>
        <v>657</v>
      </c>
      <c r="K8" s="10">
        <f t="shared" si="23"/>
        <v>896</v>
      </c>
      <c r="L8" s="10">
        <f t="shared" si="24"/>
        <v>9996</v>
      </c>
      <c r="M8" s="10">
        <f t="shared" si="25"/>
        <v>5960</v>
      </c>
      <c r="N8" s="10">
        <f t="shared" si="26"/>
        <v>2231</v>
      </c>
      <c r="O8" s="10">
        <f t="shared" si="27"/>
        <v>828</v>
      </c>
      <c r="P8" s="10">
        <f t="shared" si="28"/>
        <v>978</v>
      </c>
      <c r="Q8" s="56" t="s">
        <v>42</v>
      </c>
      <c r="R8" s="63">
        <v>2795</v>
      </c>
      <c r="S8" s="63">
        <v>1274</v>
      </c>
      <c r="T8" s="63">
        <v>785</v>
      </c>
      <c r="U8" s="63">
        <v>82</v>
      </c>
      <c r="V8" s="63">
        <v>654</v>
      </c>
      <c r="W8" s="64">
        <v>1413</v>
      </c>
      <c r="X8" s="65">
        <v>628</v>
      </c>
      <c r="Y8" s="65">
        <v>421</v>
      </c>
      <c r="Z8" s="65">
        <v>35</v>
      </c>
      <c r="AA8" s="66">
        <v>330</v>
      </c>
      <c r="AB8" s="63">
        <v>1381</v>
      </c>
      <c r="AC8" s="63">
        <v>646</v>
      </c>
      <c r="AD8" s="63">
        <v>364</v>
      </c>
      <c r="AE8" s="63">
        <v>47</v>
      </c>
      <c r="AF8" s="63">
        <v>324</v>
      </c>
      <c r="AG8" s="3" t="s">
        <v>42</v>
      </c>
      <c r="AH8" s="3">
        <v>1867</v>
      </c>
      <c r="AI8" s="3">
        <v>1200</v>
      </c>
      <c r="AJ8" s="3">
        <v>422</v>
      </c>
      <c r="AK8" s="3">
        <v>160</v>
      </c>
      <c r="AL8" s="3">
        <v>84</v>
      </c>
      <c r="AM8" s="100">
        <v>854</v>
      </c>
      <c r="AN8" s="101">
        <v>598</v>
      </c>
      <c r="AO8" s="101">
        <v>144</v>
      </c>
      <c r="AP8" s="101">
        <v>71</v>
      </c>
      <c r="AQ8" s="102">
        <v>42</v>
      </c>
      <c r="AR8" s="3">
        <v>1012</v>
      </c>
      <c r="AS8" s="3">
        <v>602</v>
      </c>
      <c r="AT8" s="3">
        <v>279</v>
      </c>
      <c r="AU8" s="3">
        <v>89</v>
      </c>
      <c r="AV8" s="3">
        <v>42</v>
      </c>
      <c r="AW8" s="4" t="s">
        <v>42</v>
      </c>
      <c r="AX8" s="10">
        <v>7873</v>
      </c>
      <c r="AY8" s="10">
        <v>3459</v>
      </c>
      <c r="AZ8" s="10">
        <v>2342</v>
      </c>
      <c r="BA8" s="10">
        <v>1053</v>
      </c>
      <c r="BB8" s="10">
        <v>1019</v>
      </c>
      <c r="BC8" s="26">
        <v>3395</v>
      </c>
      <c r="BD8" s="27">
        <v>1348</v>
      </c>
      <c r="BE8" s="27">
        <v>1129</v>
      </c>
      <c r="BF8" s="27">
        <v>451</v>
      </c>
      <c r="BG8" s="28">
        <v>467</v>
      </c>
      <c r="BH8" s="10">
        <v>4478</v>
      </c>
      <c r="BI8" s="10">
        <v>2111</v>
      </c>
      <c r="BJ8" s="10">
        <v>1213</v>
      </c>
      <c r="BK8" s="10">
        <v>602</v>
      </c>
      <c r="BL8" s="10">
        <v>552</v>
      </c>
      <c r="BM8" s="56" t="s">
        <v>42</v>
      </c>
      <c r="BN8" s="63">
        <v>6165</v>
      </c>
      <c r="BO8" s="63">
        <v>5117</v>
      </c>
      <c r="BP8" s="63">
        <v>741</v>
      </c>
      <c r="BQ8" s="63">
        <v>189</v>
      </c>
      <c r="BR8" s="63">
        <v>117</v>
      </c>
      <c r="BS8" s="64">
        <v>3040</v>
      </c>
      <c r="BT8" s="65">
        <v>2516</v>
      </c>
      <c r="BU8" s="65">
        <v>366</v>
      </c>
      <c r="BV8" s="65">
        <v>100</v>
      </c>
      <c r="BW8" s="66">
        <v>57</v>
      </c>
      <c r="BX8" s="63">
        <v>3125</v>
      </c>
      <c r="BY8" s="63">
        <v>2601</v>
      </c>
      <c r="BZ8" s="63">
        <v>375</v>
      </c>
      <c r="CA8" s="63">
        <v>90</v>
      </c>
      <c r="CB8" s="63">
        <v>60</v>
      </c>
    </row>
    <row r="9" spans="1:80" x14ac:dyDescent="0.2">
      <c r="A9" s="56" t="s">
        <v>43</v>
      </c>
      <c r="B9" s="10">
        <f t="shared" si="14"/>
        <v>579</v>
      </c>
      <c r="C9" s="10">
        <f t="shared" si="15"/>
        <v>342</v>
      </c>
      <c r="D9" s="10">
        <f t="shared" si="16"/>
        <v>209</v>
      </c>
      <c r="E9" s="10">
        <f t="shared" si="17"/>
        <v>15</v>
      </c>
      <c r="F9" s="10">
        <f t="shared" si="18"/>
        <v>11</v>
      </c>
      <c r="G9" s="10">
        <f t="shared" si="19"/>
        <v>296</v>
      </c>
      <c r="H9" s="10">
        <f t="shared" si="20"/>
        <v>203</v>
      </c>
      <c r="I9" s="10">
        <f t="shared" si="21"/>
        <v>86</v>
      </c>
      <c r="J9" s="10">
        <f t="shared" si="22"/>
        <v>0</v>
      </c>
      <c r="K9" s="10">
        <f t="shared" si="23"/>
        <v>6</v>
      </c>
      <c r="L9" s="10">
        <f t="shared" si="24"/>
        <v>283</v>
      </c>
      <c r="M9" s="10">
        <f t="shared" si="25"/>
        <v>139</v>
      </c>
      <c r="N9" s="10">
        <f t="shared" si="26"/>
        <v>122</v>
      </c>
      <c r="O9" s="10">
        <f t="shared" si="27"/>
        <v>15</v>
      </c>
      <c r="P9" s="10">
        <f t="shared" si="28"/>
        <v>6</v>
      </c>
      <c r="Q9" s="56" t="s">
        <v>43</v>
      </c>
      <c r="R9" s="63">
        <v>93</v>
      </c>
      <c r="S9" s="63">
        <v>75</v>
      </c>
      <c r="T9" s="63">
        <v>17</v>
      </c>
      <c r="U9" s="63">
        <v>0</v>
      </c>
      <c r="V9" s="63">
        <v>0</v>
      </c>
      <c r="W9" s="64">
        <v>58</v>
      </c>
      <c r="X9" s="65">
        <v>52</v>
      </c>
      <c r="Y9" s="65">
        <v>6</v>
      </c>
      <c r="Z9" s="65">
        <v>0</v>
      </c>
      <c r="AA9" s="66">
        <v>0</v>
      </c>
      <c r="AB9" s="63">
        <v>35</v>
      </c>
      <c r="AC9" s="63">
        <v>24</v>
      </c>
      <c r="AD9" s="63">
        <v>12</v>
      </c>
      <c r="AE9" s="63">
        <v>0</v>
      </c>
      <c r="AF9" s="63">
        <v>0</v>
      </c>
      <c r="AG9" s="3" t="s">
        <v>43</v>
      </c>
      <c r="AH9" s="3">
        <v>118</v>
      </c>
      <c r="AI9" s="3">
        <v>60</v>
      </c>
      <c r="AJ9" s="3">
        <v>42</v>
      </c>
      <c r="AK9" s="3">
        <v>15</v>
      </c>
      <c r="AL9" s="3">
        <v>0</v>
      </c>
      <c r="AM9" s="100">
        <v>49</v>
      </c>
      <c r="AN9" s="101">
        <v>32</v>
      </c>
      <c r="AO9" s="101">
        <v>17</v>
      </c>
      <c r="AP9" s="101">
        <v>0</v>
      </c>
      <c r="AQ9" s="102">
        <v>0</v>
      </c>
      <c r="AR9" s="3">
        <v>69</v>
      </c>
      <c r="AS9" s="3">
        <v>28</v>
      </c>
      <c r="AT9" s="3">
        <v>25</v>
      </c>
      <c r="AU9" s="3">
        <v>15</v>
      </c>
      <c r="AV9" s="3">
        <v>0</v>
      </c>
      <c r="AW9" s="4" t="s">
        <v>43</v>
      </c>
      <c r="AX9" s="10">
        <v>189</v>
      </c>
      <c r="AY9" s="10">
        <v>90</v>
      </c>
      <c r="AZ9" s="10">
        <v>99</v>
      </c>
      <c r="BA9" s="10">
        <v>0</v>
      </c>
      <c r="BB9" s="10">
        <v>0</v>
      </c>
      <c r="BC9" s="26">
        <v>110</v>
      </c>
      <c r="BD9" s="27">
        <v>67</v>
      </c>
      <c r="BE9" s="27">
        <v>42</v>
      </c>
      <c r="BF9" s="27">
        <v>0</v>
      </c>
      <c r="BG9" s="28">
        <v>0</v>
      </c>
      <c r="BH9" s="10">
        <v>79</v>
      </c>
      <c r="BI9" s="10">
        <v>22</v>
      </c>
      <c r="BJ9" s="10">
        <v>56</v>
      </c>
      <c r="BK9" s="10">
        <v>0</v>
      </c>
      <c r="BL9" s="10">
        <v>0</v>
      </c>
      <c r="BM9" s="56" t="s">
        <v>43</v>
      </c>
      <c r="BN9" s="63">
        <v>179</v>
      </c>
      <c r="BO9" s="63">
        <v>117</v>
      </c>
      <c r="BP9" s="63">
        <v>51</v>
      </c>
      <c r="BQ9" s="63">
        <v>0</v>
      </c>
      <c r="BR9" s="63">
        <v>11</v>
      </c>
      <c r="BS9" s="64">
        <v>79</v>
      </c>
      <c r="BT9" s="65">
        <v>52</v>
      </c>
      <c r="BU9" s="65">
        <v>21</v>
      </c>
      <c r="BV9" s="65">
        <v>0</v>
      </c>
      <c r="BW9" s="66">
        <v>6</v>
      </c>
      <c r="BX9" s="63">
        <v>100</v>
      </c>
      <c r="BY9" s="63">
        <v>65</v>
      </c>
      <c r="BZ9" s="63">
        <v>29</v>
      </c>
      <c r="CA9" s="63">
        <v>0</v>
      </c>
      <c r="CB9" s="63">
        <v>6</v>
      </c>
    </row>
    <row r="10" spans="1:80" x14ac:dyDescent="0.2">
      <c r="A10" s="56" t="s">
        <v>44</v>
      </c>
      <c r="B10" s="10">
        <f t="shared" si="14"/>
        <v>1794</v>
      </c>
      <c r="C10" s="10">
        <f t="shared" si="15"/>
        <v>1240</v>
      </c>
      <c r="D10" s="10">
        <f t="shared" si="16"/>
        <v>350</v>
      </c>
      <c r="E10" s="10">
        <f t="shared" si="17"/>
        <v>108</v>
      </c>
      <c r="F10" s="10">
        <f t="shared" si="18"/>
        <v>97</v>
      </c>
      <c r="G10" s="10">
        <f t="shared" si="19"/>
        <v>822</v>
      </c>
      <c r="H10" s="10">
        <f t="shared" si="20"/>
        <v>578</v>
      </c>
      <c r="I10" s="10">
        <f t="shared" si="21"/>
        <v>156</v>
      </c>
      <c r="J10" s="10">
        <f t="shared" si="22"/>
        <v>46</v>
      </c>
      <c r="K10" s="10">
        <f t="shared" si="23"/>
        <v>42</v>
      </c>
      <c r="L10" s="10">
        <f t="shared" si="24"/>
        <v>973</v>
      </c>
      <c r="M10" s="10">
        <f t="shared" si="25"/>
        <v>662</v>
      </c>
      <c r="N10" s="10">
        <f t="shared" si="26"/>
        <v>194</v>
      </c>
      <c r="O10" s="10">
        <f t="shared" si="27"/>
        <v>62</v>
      </c>
      <c r="P10" s="10">
        <f t="shared" si="28"/>
        <v>54</v>
      </c>
      <c r="Q10" s="56" t="s">
        <v>44</v>
      </c>
      <c r="R10" s="63">
        <v>226</v>
      </c>
      <c r="S10" s="63">
        <v>142</v>
      </c>
      <c r="T10" s="63">
        <v>69</v>
      </c>
      <c r="U10" s="63">
        <v>4</v>
      </c>
      <c r="V10" s="63">
        <v>12</v>
      </c>
      <c r="W10" s="64">
        <v>103</v>
      </c>
      <c r="X10" s="65">
        <v>66</v>
      </c>
      <c r="Y10" s="65">
        <v>35</v>
      </c>
      <c r="Z10" s="65">
        <v>2</v>
      </c>
      <c r="AA10" s="66">
        <v>0</v>
      </c>
      <c r="AB10" s="63">
        <v>124</v>
      </c>
      <c r="AC10" s="63">
        <v>75</v>
      </c>
      <c r="AD10" s="63">
        <v>35</v>
      </c>
      <c r="AE10" s="63">
        <v>2</v>
      </c>
      <c r="AF10" s="63">
        <v>12</v>
      </c>
      <c r="AG10" s="3" t="s">
        <v>44</v>
      </c>
      <c r="AH10" s="3">
        <v>32</v>
      </c>
      <c r="AI10" s="3">
        <v>32</v>
      </c>
      <c r="AJ10" s="3">
        <v>0</v>
      </c>
      <c r="AK10" s="3">
        <v>0</v>
      </c>
      <c r="AL10" s="3">
        <v>0</v>
      </c>
      <c r="AM10" s="100">
        <v>19</v>
      </c>
      <c r="AN10" s="101">
        <v>19</v>
      </c>
      <c r="AO10" s="101">
        <v>0</v>
      </c>
      <c r="AP10" s="101">
        <v>0</v>
      </c>
      <c r="AQ10" s="102">
        <v>0</v>
      </c>
      <c r="AR10" s="3">
        <v>14</v>
      </c>
      <c r="AS10" s="3">
        <v>14</v>
      </c>
      <c r="AT10" s="3">
        <v>0</v>
      </c>
      <c r="AU10" s="3">
        <v>0</v>
      </c>
      <c r="AV10" s="3">
        <v>0</v>
      </c>
      <c r="AW10" s="4" t="s">
        <v>44</v>
      </c>
      <c r="AX10" s="10">
        <v>1184</v>
      </c>
      <c r="AY10" s="10">
        <v>741</v>
      </c>
      <c r="AZ10" s="10">
        <v>268</v>
      </c>
      <c r="BA10" s="10">
        <v>90</v>
      </c>
      <c r="BB10" s="10">
        <v>85</v>
      </c>
      <c r="BC10" s="26">
        <v>522</v>
      </c>
      <c r="BD10" s="27">
        <v>337</v>
      </c>
      <c r="BE10" s="27">
        <v>113</v>
      </c>
      <c r="BF10" s="27">
        <v>30</v>
      </c>
      <c r="BG10" s="28">
        <v>42</v>
      </c>
      <c r="BH10" s="10">
        <v>662</v>
      </c>
      <c r="BI10" s="10">
        <v>404</v>
      </c>
      <c r="BJ10" s="10">
        <v>155</v>
      </c>
      <c r="BK10" s="10">
        <v>60</v>
      </c>
      <c r="BL10" s="10">
        <v>42</v>
      </c>
      <c r="BM10" s="56" t="s">
        <v>44</v>
      </c>
      <c r="BN10" s="63">
        <v>352</v>
      </c>
      <c r="BO10" s="63">
        <v>325</v>
      </c>
      <c r="BP10" s="63">
        <v>13</v>
      </c>
      <c r="BQ10" s="63">
        <v>14</v>
      </c>
      <c r="BR10" s="63">
        <v>0</v>
      </c>
      <c r="BS10" s="64">
        <v>178</v>
      </c>
      <c r="BT10" s="65">
        <v>156</v>
      </c>
      <c r="BU10" s="65">
        <v>8</v>
      </c>
      <c r="BV10" s="65">
        <v>14</v>
      </c>
      <c r="BW10" s="66">
        <v>0</v>
      </c>
      <c r="BX10" s="63">
        <v>173</v>
      </c>
      <c r="BY10" s="63">
        <v>169</v>
      </c>
      <c r="BZ10" s="63">
        <v>4</v>
      </c>
      <c r="CA10" s="63">
        <v>0</v>
      </c>
      <c r="CB10" s="63">
        <v>0</v>
      </c>
    </row>
    <row r="11" spans="1:80" x14ac:dyDescent="0.2">
      <c r="A11" s="56" t="s">
        <v>45</v>
      </c>
      <c r="B11" s="10">
        <f t="shared" si="14"/>
        <v>1001</v>
      </c>
      <c r="C11" s="10">
        <f t="shared" si="15"/>
        <v>549</v>
      </c>
      <c r="D11" s="10">
        <f t="shared" si="16"/>
        <v>170</v>
      </c>
      <c r="E11" s="10">
        <f t="shared" si="17"/>
        <v>51</v>
      </c>
      <c r="F11" s="10">
        <f t="shared" si="18"/>
        <v>229</v>
      </c>
      <c r="G11" s="10">
        <f t="shared" si="19"/>
        <v>398</v>
      </c>
      <c r="H11" s="10">
        <f t="shared" si="20"/>
        <v>201</v>
      </c>
      <c r="I11" s="10">
        <f t="shared" si="21"/>
        <v>58</v>
      </c>
      <c r="J11" s="10">
        <f t="shared" si="22"/>
        <v>6</v>
      </c>
      <c r="K11" s="10">
        <f t="shared" si="23"/>
        <v>133</v>
      </c>
      <c r="L11" s="10">
        <f t="shared" si="24"/>
        <v>601</v>
      </c>
      <c r="M11" s="10">
        <f t="shared" si="25"/>
        <v>349</v>
      </c>
      <c r="N11" s="10">
        <f t="shared" si="26"/>
        <v>112</v>
      </c>
      <c r="O11" s="10">
        <f t="shared" si="27"/>
        <v>45</v>
      </c>
      <c r="P11" s="10">
        <f t="shared" si="28"/>
        <v>97</v>
      </c>
      <c r="Q11" s="56" t="s">
        <v>45</v>
      </c>
      <c r="R11" s="63">
        <v>103</v>
      </c>
      <c r="S11" s="63">
        <v>80</v>
      </c>
      <c r="T11" s="63">
        <v>0</v>
      </c>
      <c r="U11" s="63">
        <v>5</v>
      </c>
      <c r="V11" s="63">
        <v>17</v>
      </c>
      <c r="W11" s="64">
        <v>29</v>
      </c>
      <c r="X11" s="65">
        <v>24</v>
      </c>
      <c r="Y11" s="65">
        <v>0</v>
      </c>
      <c r="Z11" s="65">
        <v>0</v>
      </c>
      <c r="AA11" s="66">
        <v>6</v>
      </c>
      <c r="AB11" s="63">
        <v>74</v>
      </c>
      <c r="AC11" s="63">
        <v>57</v>
      </c>
      <c r="AD11" s="63">
        <v>0</v>
      </c>
      <c r="AE11" s="63">
        <v>5</v>
      </c>
      <c r="AF11" s="63">
        <v>12</v>
      </c>
      <c r="AG11" s="3" t="s">
        <v>45</v>
      </c>
      <c r="AH11" s="3">
        <v>38</v>
      </c>
      <c r="AI11" s="3">
        <v>23</v>
      </c>
      <c r="AJ11" s="3">
        <v>8</v>
      </c>
      <c r="AK11" s="3">
        <v>6</v>
      </c>
      <c r="AL11" s="3">
        <v>0</v>
      </c>
      <c r="AM11" s="100">
        <v>24</v>
      </c>
      <c r="AN11" s="101">
        <v>9</v>
      </c>
      <c r="AO11" s="101">
        <v>8</v>
      </c>
      <c r="AP11" s="101">
        <v>6</v>
      </c>
      <c r="AQ11" s="102">
        <v>0</v>
      </c>
      <c r="AR11" s="3">
        <v>14</v>
      </c>
      <c r="AS11" s="3">
        <v>14</v>
      </c>
      <c r="AT11" s="3">
        <v>0</v>
      </c>
      <c r="AU11" s="3">
        <v>0</v>
      </c>
      <c r="AV11" s="3">
        <v>0</v>
      </c>
      <c r="AW11" s="4" t="s">
        <v>45</v>
      </c>
      <c r="AX11" s="10">
        <v>653</v>
      </c>
      <c r="AY11" s="10">
        <v>270</v>
      </c>
      <c r="AZ11" s="10">
        <v>141</v>
      </c>
      <c r="BA11" s="10">
        <v>30</v>
      </c>
      <c r="BB11" s="10">
        <v>212</v>
      </c>
      <c r="BC11" s="26">
        <v>259</v>
      </c>
      <c r="BD11" s="27">
        <v>90</v>
      </c>
      <c r="BE11" s="27">
        <v>42</v>
      </c>
      <c r="BF11" s="27">
        <v>0</v>
      </c>
      <c r="BG11" s="28">
        <v>127</v>
      </c>
      <c r="BH11" s="10">
        <v>393</v>
      </c>
      <c r="BI11" s="10">
        <v>180</v>
      </c>
      <c r="BJ11" s="10">
        <v>99</v>
      </c>
      <c r="BK11" s="10">
        <v>30</v>
      </c>
      <c r="BL11" s="10">
        <v>85</v>
      </c>
      <c r="BM11" s="56" t="s">
        <v>45</v>
      </c>
      <c r="BN11" s="63">
        <v>207</v>
      </c>
      <c r="BO11" s="63">
        <v>176</v>
      </c>
      <c r="BP11" s="63">
        <v>21</v>
      </c>
      <c r="BQ11" s="63">
        <v>10</v>
      </c>
      <c r="BR11" s="63">
        <v>0</v>
      </c>
      <c r="BS11" s="64">
        <v>86</v>
      </c>
      <c r="BT11" s="65">
        <v>78</v>
      </c>
      <c r="BU11" s="65">
        <v>8</v>
      </c>
      <c r="BV11" s="65">
        <v>0</v>
      </c>
      <c r="BW11" s="66">
        <v>0</v>
      </c>
      <c r="BX11" s="63">
        <v>120</v>
      </c>
      <c r="BY11" s="63">
        <v>98</v>
      </c>
      <c r="BZ11" s="63">
        <v>13</v>
      </c>
      <c r="CA11" s="63">
        <v>10</v>
      </c>
      <c r="CB11" s="63">
        <v>0</v>
      </c>
    </row>
    <row r="12" spans="1:80" x14ac:dyDescent="0.2">
      <c r="A12" s="56" t="s">
        <v>46</v>
      </c>
      <c r="B12" s="10">
        <f t="shared" si="14"/>
        <v>1479</v>
      </c>
      <c r="C12" s="10">
        <f t="shared" si="15"/>
        <v>848</v>
      </c>
      <c r="D12" s="10">
        <f t="shared" si="16"/>
        <v>435</v>
      </c>
      <c r="E12" s="10">
        <f t="shared" si="17"/>
        <v>132</v>
      </c>
      <c r="F12" s="10">
        <f t="shared" si="18"/>
        <v>64</v>
      </c>
      <c r="G12" s="10">
        <f t="shared" si="19"/>
        <v>716</v>
      </c>
      <c r="H12" s="10">
        <f t="shared" si="20"/>
        <v>364</v>
      </c>
      <c r="I12" s="10">
        <f t="shared" si="21"/>
        <v>231</v>
      </c>
      <c r="J12" s="10">
        <f t="shared" si="22"/>
        <v>79</v>
      </c>
      <c r="K12" s="10">
        <f t="shared" si="23"/>
        <v>41</v>
      </c>
      <c r="L12" s="10">
        <f t="shared" si="24"/>
        <v>764</v>
      </c>
      <c r="M12" s="10">
        <f t="shared" si="25"/>
        <v>485</v>
      </c>
      <c r="N12" s="10">
        <f t="shared" si="26"/>
        <v>203</v>
      </c>
      <c r="O12" s="10">
        <f t="shared" si="27"/>
        <v>52</v>
      </c>
      <c r="P12" s="10">
        <f t="shared" si="28"/>
        <v>23</v>
      </c>
      <c r="Q12" s="56" t="s">
        <v>46</v>
      </c>
      <c r="R12" s="63">
        <v>337</v>
      </c>
      <c r="S12" s="63">
        <v>94</v>
      </c>
      <c r="T12" s="63">
        <v>179</v>
      </c>
      <c r="U12" s="63">
        <v>0</v>
      </c>
      <c r="V12" s="63">
        <v>64</v>
      </c>
      <c r="W12" s="64">
        <v>171</v>
      </c>
      <c r="X12" s="65">
        <v>38</v>
      </c>
      <c r="Y12" s="65">
        <v>92</v>
      </c>
      <c r="Z12" s="65">
        <v>0</v>
      </c>
      <c r="AA12" s="66">
        <v>41</v>
      </c>
      <c r="AB12" s="63">
        <v>166</v>
      </c>
      <c r="AC12" s="63">
        <v>57</v>
      </c>
      <c r="AD12" s="63">
        <v>87</v>
      </c>
      <c r="AE12" s="63">
        <v>0</v>
      </c>
      <c r="AF12" s="63">
        <v>23</v>
      </c>
      <c r="AG12" s="3" t="s">
        <v>46</v>
      </c>
      <c r="AH12" s="3">
        <v>399</v>
      </c>
      <c r="AI12" s="3">
        <v>273</v>
      </c>
      <c r="AJ12" s="3">
        <v>101</v>
      </c>
      <c r="AK12" s="3">
        <v>25</v>
      </c>
      <c r="AL12" s="3">
        <v>0</v>
      </c>
      <c r="AM12" s="100">
        <v>166</v>
      </c>
      <c r="AN12" s="101">
        <v>111</v>
      </c>
      <c r="AO12" s="101">
        <v>42</v>
      </c>
      <c r="AP12" s="101">
        <v>12</v>
      </c>
      <c r="AQ12" s="102">
        <v>0</v>
      </c>
      <c r="AR12" s="3">
        <v>234</v>
      </c>
      <c r="AS12" s="3">
        <v>162</v>
      </c>
      <c r="AT12" s="3">
        <v>59</v>
      </c>
      <c r="AU12" s="3">
        <v>12</v>
      </c>
      <c r="AV12" s="3">
        <v>0</v>
      </c>
      <c r="AW12" s="4" t="s">
        <v>46</v>
      </c>
      <c r="AX12" s="10">
        <v>206</v>
      </c>
      <c r="AY12" s="10">
        <v>45</v>
      </c>
      <c r="AZ12" s="10">
        <v>71</v>
      </c>
      <c r="BA12" s="10">
        <v>90</v>
      </c>
      <c r="BB12" s="10">
        <v>0</v>
      </c>
      <c r="BC12" s="26">
        <v>103</v>
      </c>
      <c r="BD12" s="27">
        <v>0</v>
      </c>
      <c r="BE12" s="27">
        <v>42</v>
      </c>
      <c r="BF12" s="27">
        <v>60</v>
      </c>
      <c r="BG12" s="28">
        <v>0</v>
      </c>
      <c r="BH12" s="10">
        <v>103</v>
      </c>
      <c r="BI12" s="10">
        <v>45</v>
      </c>
      <c r="BJ12" s="10">
        <v>28</v>
      </c>
      <c r="BK12" s="10">
        <v>30</v>
      </c>
      <c r="BL12" s="10">
        <v>0</v>
      </c>
      <c r="BM12" s="56" t="s">
        <v>46</v>
      </c>
      <c r="BN12" s="63">
        <v>537</v>
      </c>
      <c r="BO12" s="63">
        <v>436</v>
      </c>
      <c r="BP12" s="63">
        <v>84</v>
      </c>
      <c r="BQ12" s="63">
        <v>17</v>
      </c>
      <c r="BR12" s="63">
        <v>0</v>
      </c>
      <c r="BS12" s="64">
        <v>276</v>
      </c>
      <c r="BT12" s="65">
        <v>215</v>
      </c>
      <c r="BU12" s="65">
        <v>55</v>
      </c>
      <c r="BV12" s="65">
        <v>7</v>
      </c>
      <c r="BW12" s="66">
        <v>0</v>
      </c>
      <c r="BX12" s="63">
        <v>261</v>
      </c>
      <c r="BY12" s="63">
        <v>221</v>
      </c>
      <c r="BZ12" s="63">
        <v>29</v>
      </c>
      <c r="CA12" s="63">
        <v>10</v>
      </c>
      <c r="CB12" s="63">
        <v>0</v>
      </c>
    </row>
    <row r="13" spans="1:80" x14ac:dyDescent="0.2">
      <c r="A13" s="56" t="s">
        <v>47</v>
      </c>
      <c r="B13" s="10">
        <f t="shared" si="14"/>
        <v>3919</v>
      </c>
      <c r="C13" s="10">
        <f t="shared" si="15"/>
        <v>2688</v>
      </c>
      <c r="D13" s="10">
        <f t="shared" si="16"/>
        <v>706</v>
      </c>
      <c r="E13" s="10">
        <f t="shared" si="17"/>
        <v>283</v>
      </c>
      <c r="F13" s="10">
        <f t="shared" si="18"/>
        <v>243</v>
      </c>
      <c r="G13" s="10">
        <f t="shared" si="19"/>
        <v>1633</v>
      </c>
      <c r="H13" s="10">
        <f t="shared" si="20"/>
        <v>1059</v>
      </c>
      <c r="I13" s="10">
        <f t="shared" si="21"/>
        <v>299</v>
      </c>
      <c r="J13" s="10">
        <f t="shared" si="22"/>
        <v>198</v>
      </c>
      <c r="K13" s="10">
        <f t="shared" si="23"/>
        <v>77</v>
      </c>
      <c r="L13" s="10">
        <f t="shared" si="24"/>
        <v>2287</v>
      </c>
      <c r="M13" s="10">
        <f t="shared" si="25"/>
        <v>1630</v>
      </c>
      <c r="N13" s="10">
        <f t="shared" si="26"/>
        <v>408</v>
      </c>
      <c r="O13" s="10">
        <f t="shared" si="27"/>
        <v>85</v>
      </c>
      <c r="P13" s="10">
        <f t="shared" si="28"/>
        <v>165</v>
      </c>
      <c r="Q13" s="56" t="s">
        <v>47</v>
      </c>
      <c r="R13" s="63">
        <v>687</v>
      </c>
      <c r="S13" s="63">
        <v>392</v>
      </c>
      <c r="T13" s="63">
        <v>208</v>
      </c>
      <c r="U13" s="63">
        <v>24</v>
      </c>
      <c r="V13" s="63">
        <v>64</v>
      </c>
      <c r="W13" s="64">
        <v>281</v>
      </c>
      <c r="X13" s="65">
        <v>137</v>
      </c>
      <c r="Y13" s="65">
        <v>98</v>
      </c>
      <c r="Z13" s="65">
        <v>11</v>
      </c>
      <c r="AA13" s="66">
        <v>35</v>
      </c>
      <c r="AB13" s="63">
        <v>406</v>
      </c>
      <c r="AC13" s="63">
        <v>255</v>
      </c>
      <c r="AD13" s="63">
        <v>110</v>
      </c>
      <c r="AE13" s="63">
        <v>13</v>
      </c>
      <c r="AF13" s="63">
        <v>29</v>
      </c>
      <c r="AG13" s="3" t="s">
        <v>47</v>
      </c>
      <c r="AH13" s="3">
        <v>260</v>
      </c>
      <c r="AI13" s="3">
        <v>130</v>
      </c>
      <c r="AJ13" s="3">
        <v>93</v>
      </c>
      <c r="AK13" s="3">
        <v>37</v>
      </c>
      <c r="AL13" s="3">
        <v>0</v>
      </c>
      <c r="AM13" s="100">
        <v>125</v>
      </c>
      <c r="AN13" s="101">
        <v>65</v>
      </c>
      <c r="AO13" s="101">
        <v>51</v>
      </c>
      <c r="AP13" s="101">
        <v>9</v>
      </c>
      <c r="AQ13" s="102">
        <v>0</v>
      </c>
      <c r="AR13" s="3">
        <v>135</v>
      </c>
      <c r="AS13" s="3">
        <v>65</v>
      </c>
      <c r="AT13" s="3">
        <v>42</v>
      </c>
      <c r="AU13" s="3">
        <v>28</v>
      </c>
      <c r="AV13" s="3">
        <v>0</v>
      </c>
      <c r="AW13" s="4" t="s">
        <v>47</v>
      </c>
      <c r="AX13" s="10">
        <v>2331</v>
      </c>
      <c r="AY13" s="10">
        <v>1685</v>
      </c>
      <c r="AZ13" s="10">
        <v>296</v>
      </c>
      <c r="BA13" s="10">
        <v>181</v>
      </c>
      <c r="BB13" s="10">
        <v>170</v>
      </c>
      <c r="BC13" s="26">
        <v>921</v>
      </c>
      <c r="BD13" s="27">
        <v>629</v>
      </c>
      <c r="BE13" s="27">
        <v>99</v>
      </c>
      <c r="BF13" s="27">
        <v>150</v>
      </c>
      <c r="BG13" s="28">
        <v>42</v>
      </c>
      <c r="BH13" s="10">
        <v>1411</v>
      </c>
      <c r="BI13" s="10">
        <v>1056</v>
      </c>
      <c r="BJ13" s="10">
        <v>197</v>
      </c>
      <c r="BK13" s="10">
        <v>30</v>
      </c>
      <c r="BL13" s="10">
        <v>127</v>
      </c>
      <c r="BM13" s="56" t="s">
        <v>47</v>
      </c>
      <c r="BN13" s="63">
        <v>641</v>
      </c>
      <c r="BO13" s="63">
        <v>481</v>
      </c>
      <c r="BP13" s="63">
        <v>109</v>
      </c>
      <c r="BQ13" s="63">
        <v>41</v>
      </c>
      <c r="BR13" s="63">
        <v>9</v>
      </c>
      <c r="BS13" s="64">
        <v>306</v>
      </c>
      <c r="BT13" s="65">
        <v>228</v>
      </c>
      <c r="BU13" s="65">
        <v>51</v>
      </c>
      <c r="BV13" s="65">
        <v>28</v>
      </c>
      <c r="BW13" s="66">
        <v>0</v>
      </c>
      <c r="BX13" s="63">
        <v>335</v>
      </c>
      <c r="BY13" s="63">
        <v>254</v>
      </c>
      <c r="BZ13" s="63">
        <v>59</v>
      </c>
      <c r="CA13" s="63">
        <v>14</v>
      </c>
      <c r="CB13" s="63">
        <v>9</v>
      </c>
    </row>
    <row r="14" spans="1:80" x14ac:dyDescent="0.2">
      <c r="A14" s="56" t="s">
        <v>48</v>
      </c>
      <c r="B14" s="10">
        <f t="shared" si="14"/>
        <v>86</v>
      </c>
      <c r="C14" s="10">
        <f t="shared" si="15"/>
        <v>9</v>
      </c>
      <c r="D14" s="10">
        <f t="shared" si="16"/>
        <v>34</v>
      </c>
      <c r="E14" s="10">
        <f t="shared" si="17"/>
        <v>42</v>
      </c>
      <c r="F14" s="10">
        <f t="shared" si="18"/>
        <v>0</v>
      </c>
      <c r="G14" s="10">
        <f t="shared" si="19"/>
        <v>28</v>
      </c>
      <c r="H14" s="10">
        <f t="shared" si="20"/>
        <v>5</v>
      </c>
      <c r="I14" s="10">
        <f t="shared" si="21"/>
        <v>20</v>
      </c>
      <c r="J14" s="10">
        <f t="shared" si="22"/>
        <v>4</v>
      </c>
      <c r="K14" s="10">
        <f t="shared" si="23"/>
        <v>0</v>
      </c>
      <c r="L14" s="10">
        <f t="shared" si="24"/>
        <v>58</v>
      </c>
      <c r="M14" s="10">
        <f t="shared" si="25"/>
        <v>5</v>
      </c>
      <c r="N14" s="10">
        <f t="shared" si="26"/>
        <v>14</v>
      </c>
      <c r="O14" s="10">
        <f t="shared" si="27"/>
        <v>39</v>
      </c>
      <c r="P14" s="10">
        <f t="shared" si="28"/>
        <v>0</v>
      </c>
      <c r="Q14" s="56" t="s">
        <v>48</v>
      </c>
      <c r="R14" s="63">
        <v>21</v>
      </c>
      <c r="S14" s="63">
        <v>9</v>
      </c>
      <c r="T14" s="63">
        <v>6</v>
      </c>
      <c r="U14" s="63">
        <v>5</v>
      </c>
      <c r="V14" s="63">
        <v>0</v>
      </c>
      <c r="W14" s="64">
        <v>14</v>
      </c>
      <c r="X14" s="65">
        <v>5</v>
      </c>
      <c r="Y14" s="65">
        <v>6</v>
      </c>
      <c r="Z14" s="65">
        <v>4</v>
      </c>
      <c r="AA14" s="66">
        <v>0</v>
      </c>
      <c r="AB14" s="63">
        <v>7</v>
      </c>
      <c r="AC14" s="63">
        <v>5</v>
      </c>
      <c r="AD14" s="63">
        <v>0</v>
      </c>
      <c r="AE14" s="63">
        <v>2</v>
      </c>
      <c r="AF14" s="63">
        <v>0</v>
      </c>
      <c r="AG14" s="3" t="s">
        <v>48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100">
        <v>0</v>
      </c>
      <c r="AN14" s="101">
        <v>0</v>
      </c>
      <c r="AO14" s="101">
        <v>0</v>
      </c>
      <c r="AP14" s="101">
        <v>0</v>
      </c>
      <c r="AQ14" s="102">
        <v>0</v>
      </c>
      <c r="AR14" s="3">
        <v>0</v>
      </c>
      <c r="AS14" s="3">
        <v>0</v>
      </c>
      <c r="AT14" s="3">
        <v>0</v>
      </c>
      <c r="AU14" s="3">
        <v>0</v>
      </c>
      <c r="AV14" s="3">
        <v>0</v>
      </c>
      <c r="AW14" s="4" t="s">
        <v>48</v>
      </c>
      <c r="AX14" s="10">
        <v>58</v>
      </c>
      <c r="AY14" s="10">
        <v>0</v>
      </c>
      <c r="AZ14" s="10">
        <v>28</v>
      </c>
      <c r="BA14" s="10">
        <v>30</v>
      </c>
      <c r="BB14" s="10">
        <v>0</v>
      </c>
      <c r="BC14" s="26">
        <v>14</v>
      </c>
      <c r="BD14" s="27">
        <v>0</v>
      </c>
      <c r="BE14" s="27">
        <v>14</v>
      </c>
      <c r="BF14" s="27">
        <v>0</v>
      </c>
      <c r="BG14" s="28">
        <v>0</v>
      </c>
      <c r="BH14" s="10">
        <v>44</v>
      </c>
      <c r="BI14" s="10">
        <v>0</v>
      </c>
      <c r="BJ14" s="10">
        <v>14</v>
      </c>
      <c r="BK14" s="10">
        <v>30</v>
      </c>
      <c r="BL14" s="10">
        <v>0</v>
      </c>
      <c r="BM14" s="56" t="s">
        <v>48</v>
      </c>
      <c r="BN14" s="63">
        <v>7</v>
      </c>
      <c r="BO14" s="63">
        <v>0</v>
      </c>
      <c r="BP14" s="63">
        <v>0</v>
      </c>
      <c r="BQ14" s="63">
        <v>7</v>
      </c>
      <c r="BR14" s="63">
        <v>0</v>
      </c>
      <c r="BS14" s="64">
        <v>0</v>
      </c>
      <c r="BT14" s="65">
        <v>0</v>
      </c>
      <c r="BU14" s="65">
        <v>0</v>
      </c>
      <c r="BV14" s="65">
        <v>0</v>
      </c>
      <c r="BW14" s="66">
        <v>0</v>
      </c>
      <c r="BX14" s="63">
        <v>7</v>
      </c>
      <c r="BY14" s="63">
        <v>0</v>
      </c>
      <c r="BZ14" s="63">
        <v>0</v>
      </c>
      <c r="CA14" s="63">
        <v>7</v>
      </c>
      <c r="CB14" s="63">
        <v>0</v>
      </c>
    </row>
    <row r="15" spans="1:80" x14ac:dyDescent="0.2">
      <c r="A15" s="56" t="s">
        <v>49</v>
      </c>
      <c r="B15" s="10">
        <f t="shared" si="14"/>
        <v>696</v>
      </c>
      <c r="C15" s="10">
        <f t="shared" si="15"/>
        <v>292</v>
      </c>
      <c r="D15" s="10">
        <f t="shared" si="16"/>
        <v>329</v>
      </c>
      <c r="E15" s="10">
        <f t="shared" si="17"/>
        <v>74</v>
      </c>
      <c r="F15" s="10">
        <f t="shared" si="18"/>
        <v>0</v>
      </c>
      <c r="G15" s="10">
        <f t="shared" si="19"/>
        <v>366</v>
      </c>
      <c r="H15" s="10">
        <f t="shared" si="20"/>
        <v>171</v>
      </c>
      <c r="I15" s="10">
        <f t="shared" si="21"/>
        <v>159</v>
      </c>
      <c r="J15" s="10">
        <f t="shared" si="22"/>
        <v>37</v>
      </c>
      <c r="K15" s="10">
        <f t="shared" si="23"/>
        <v>0</v>
      </c>
      <c r="L15" s="10">
        <f t="shared" si="24"/>
        <v>328</v>
      </c>
      <c r="M15" s="10">
        <f t="shared" si="25"/>
        <v>121</v>
      </c>
      <c r="N15" s="10">
        <f t="shared" si="26"/>
        <v>170</v>
      </c>
      <c r="O15" s="10">
        <f t="shared" si="27"/>
        <v>37</v>
      </c>
      <c r="P15" s="10">
        <f t="shared" si="28"/>
        <v>0</v>
      </c>
      <c r="Q15" s="56" t="s">
        <v>49</v>
      </c>
      <c r="R15" s="63">
        <v>197</v>
      </c>
      <c r="S15" s="63">
        <v>99</v>
      </c>
      <c r="T15" s="63">
        <v>87</v>
      </c>
      <c r="U15" s="63">
        <v>11</v>
      </c>
      <c r="V15" s="63">
        <v>0</v>
      </c>
      <c r="W15" s="64">
        <v>107</v>
      </c>
      <c r="X15" s="65">
        <v>52</v>
      </c>
      <c r="Y15" s="65">
        <v>52</v>
      </c>
      <c r="Z15" s="65">
        <v>4</v>
      </c>
      <c r="AA15" s="66">
        <v>0</v>
      </c>
      <c r="AB15" s="63">
        <v>89</v>
      </c>
      <c r="AC15" s="63">
        <v>47</v>
      </c>
      <c r="AD15" s="63">
        <v>35</v>
      </c>
      <c r="AE15" s="63">
        <v>7</v>
      </c>
      <c r="AF15" s="63">
        <v>0</v>
      </c>
      <c r="AG15" s="3" t="s">
        <v>49</v>
      </c>
      <c r="AH15" s="3">
        <v>8</v>
      </c>
      <c r="AI15" s="3">
        <v>0</v>
      </c>
      <c r="AJ15" s="3">
        <v>8</v>
      </c>
      <c r="AK15" s="3">
        <v>0</v>
      </c>
      <c r="AL15" s="3">
        <v>0</v>
      </c>
      <c r="AM15" s="100">
        <v>8</v>
      </c>
      <c r="AN15" s="101">
        <v>0</v>
      </c>
      <c r="AO15" s="101">
        <v>8</v>
      </c>
      <c r="AP15" s="101">
        <v>0</v>
      </c>
      <c r="AQ15" s="102">
        <v>0</v>
      </c>
      <c r="AR15" s="3">
        <v>0</v>
      </c>
      <c r="AS15" s="3">
        <v>0</v>
      </c>
      <c r="AT15" s="3">
        <v>0</v>
      </c>
      <c r="AU15" s="3">
        <v>0</v>
      </c>
      <c r="AV15" s="3">
        <v>0</v>
      </c>
      <c r="AW15" s="4" t="s">
        <v>49</v>
      </c>
      <c r="AX15" s="10">
        <v>466</v>
      </c>
      <c r="AY15" s="10">
        <v>180</v>
      </c>
      <c r="AZ15" s="10">
        <v>226</v>
      </c>
      <c r="BA15" s="10">
        <v>60</v>
      </c>
      <c r="BB15" s="10">
        <v>0</v>
      </c>
      <c r="BC15" s="26">
        <v>241</v>
      </c>
      <c r="BD15" s="27">
        <v>112</v>
      </c>
      <c r="BE15" s="27">
        <v>99</v>
      </c>
      <c r="BF15" s="27">
        <v>30</v>
      </c>
      <c r="BG15" s="28">
        <v>0</v>
      </c>
      <c r="BH15" s="10">
        <v>224</v>
      </c>
      <c r="BI15" s="10">
        <v>67</v>
      </c>
      <c r="BJ15" s="10">
        <v>127</v>
      </c>
      <c r="BK15" s="10">
        <v>30</v>
      </c>
      <c r="BL15" s="10">
        <v>0</v>
      </c>
      <c r="BM15" s="56" t="s">
        <v>49</v>
      </c>
      <c r="BN15" s="63">
        <v>25</v>
      </c>
      <c r="BO15" s="63">
        <v>13</v>
      </c>
      <c r="BP15" s="63">
        <v>8</v>
      </c>
      <c r="BQ15" s="63">
        <v>3</v>
      </c>
      <c r="BR15" s="63">
        <v>0</v>
      </c>
      <c r="BS15" s="64">
        <v>10</v>
      </c>
      <c r="BT15" s="65">
        <v>7</v>
      </c>
      <c r="BU15" s="65">
        <v>0</v>
      </c>
      <c r="BV15" s="65">
        <v>3</v>
      </c>
      <c r="BW15" s="66">
        <v>0</v>
      </c>
      <c r="BX15" s="63">
        <v>15</v>
      </c>
      <c r="BY15" s="63">
        <v>7</v>
      </c>
      <c r="BZ15" s="63">
        <v>8</v>
      </c>
      <c r="CA15" s="63">
        <v>0</v>
      </c>
      <c r="CB15" s="63">
        <v>0</v>
      </c>
    </row>
    <row r="16" spans="1:80" x14ac:dyDescent="0.2">
      <c r="A16" s="56" t="s">
        <v>50</v>
      </c>
      <c r="B16" s="10">
        <f t="shared" si="14"/>
        <v>642</v>
      </c>
      <c r="C16" s="10">
        <f t="shared" si="15"/>
        <v>489</v>
      </c>
      <c r="D16" s="10">
        <f t="shared" si="16"/>
        <v>105</v>
      </c>
      <c r="E16" s="10">
        <f t="shared" si="17"/>
        <v>36</v>
      </c>
      <c r="F16" s="10">
        <f t="shared" si="18"/>
        <v>12</v>
      </c>
      <c r="G16" s="10">
        <f t="shared" si="19"/>
        <v>230</v>
      </c>
      <c r="H16" s="10">
        <f t="shared" si="20"/>
        <v>190</v>
      </c>
      <c r="I16" s="10">
        <f t="shared" si="21"/>
        <v>26</v>
      </c>
      <c r="J16" s="10">
        <f t="shared" si="22"/>
        <v>7</v>
      </c>
      <c r="K16" s="10">
        <f t="shared" si="23"/>
        <v>6</v>
      </c>
      <c r="L16" s="10">
        <f t="shared" si="24"/>
        <v>412</v>
      </c>
      <c r="M16" s="10">
        <f t="shared" si="25"/>
        <v>297</v>
      </c>
      <c r="N16" s="10">
        <f t="shared" si="26"/>
        <v>79</v>
      </c>
      <c r="O16" s="10">
        <f t="shared" si="27"/>
        <v>29</v>
      </c>
      <c r="P16" s="10">
        <f t="shared" si="28"/>
        <v>6</v>
      </c>
      <c r="Q16" s="56" t="s">
        <v>50</v>
      </c>
      <c r="R16" s="63">
        <v>37</v>
      </c>
      <c r="S16" s="63">
        <v>24</v>
      </c>
      <c r="T16" s="63">
        <v>0</v>
      </c>
      <c r="U16" s="63">
        <v>7</v>
      </c>
      <c r="V16" s="63">
        <v>6</v>
      </c>
      <c r="W16" s="64">
        <v>15</v>
      </c>
      <c r="X16" s="65">
        <v>9</v>
      </c>
      <c r="Y16" s="65">
        <v>0</v>
      </c>
      <c r="Z16" s="65">
        <v>0</v>
      </c>
      <c r="AA16" s="66">
        <v>6</v>
      </c>
      <c r="AB16" s="63">
        <v>21</v>
      </c>
      <c r="AC16" s="63">
        <v>14</v>
      </c>
      <c r="AD16" s="63">
        <v>0</v>
      </c>
      <c r="AE16" s="63">
        <v>7</v>
      </c>
      <c r="AF16" s="63">
        <v>0</v>
      </c>
      <c r="AG16" s="3" t="s">
        <v>50</v>
      </c>
      <c r="AH16" s="3">
        <v>139</v>
      </c>
      <c r="AI16" s="3">
        <v>93</v>
      </c>
      <c r="AJ16" s="3">
        <v>25</v>
      </c>
      <c r="AK16" s="3">
        <v>15</v>
      </c>
      <c r="AL16" s="3">
        <v>6</v>
      </c>
      <c r="AM16" s="100">
        <v>41</v>
      </c>
      <c r="AN16" s="101">
        <v>32</v>
      </c>
      <c r="AO16" s="101">
        <v>8</v>
      </c>
      <c r="AP16" s="101">
        <v>0</v>
      </c>
      <c r="AQ16" s="102">
        <v>0</v>
      </c>
      <c r="AR16" s="3">
        <v>99</v>
      </c>
      <c r="AS16" s="3">
        <v>60</v>
      </c>
      <c r="AT16" s="3">
        <v>17</v>
      </c>
      <c r="AU16" s="3">
        <v>15</v>
      </c>
      <c r="AV16" s="3">
        <v>6</v>
      </c>
      <c r="AW16" s="4" t="s">
        <v>50</v>
      </c>
      <c r="AX16" s="10">
        <v>200</v>
      </c>
      <c r="AY16" s="10">
        <v>157</v>
      </c>
      <c r="AZ16" s="10">
        <v>42</v>
      </c>
      <c r="BA16" s="10">
        <v>0</v>
      </c>
      <c r="BB16" s="10">
        <v>0</v>
      </c>
      <c r="BC16" s="26">
        <v>59</v>
      </c>
      <c r="BD16" s="27">
        <v>45</v>
      </c>
      <c r="BE16" s="27">
        <v>14</v>
      </c>
      <c r="BF16" s="27">
        <v>0</v>
      </c>
      <c r="BG16" s="28">
        <v>0</v>
      </c>
      <c r="BH16" s="10">
        <v>141</v>
      </c>
      <c r="BI16" s="10">
        <v>112</v>
      </c>
      <c r="BJ16" s="10">
        <v>28</v>
      </c>
      <c r="BK16" s="10">
        <v>0</v>
      </c>
      <c r="BL16" s="10">
        <v>0</v>
      </c>
      <c r="BM16" s="56" t="s">
        <v>50</v>
      </c>
      <c r="BN16" s="63">
        <v>266</v>
      </c>
      <c r="BO16" s="63">
        <v>215</v>
      </c>
      <c r="BP16" s="63">
        <v>38</v>
      </c>
      <c r="BQ16" s="63">
        <v>14</v>
      </c>
      <c r="BR16" s="63">
        <v>0</v>
      </c>
      <c r="BS16" s="64">
        <v>115</v>
      </c>
      <c r="BT16" s="65">
        <v>104</v>
      </c>
      <c r="BU16" s="65">
        <v>4</v>
      </c>
      <c r="BV16" s="65">
        <v>7</v>
      </c>
      <c r="BW16" s="66">
        <v>0</v>
      </c>
      <c r="BX16" s="63">
        <v>151</v>
      </c>
      <c r="BY16" s="63">
        <v>111</v>
      </c>
      <c r="BZ16" s="63">
        <v>34</v>
      </c>
      <c r="CA16" s="63">
        <v>7</v>
      </c>
      <c r="CB16" s="63">
        <v>0</v>
      </c>
    </row>
    <row r="17" spans="1:80" x14ac:dyDescent="0.2">
      <c r="A17" s="56" t="s">
        <v>51</v>
      </c>
      <c r="B17" s="10">
        <f t="shared" si="14"/>
        <v>248</v>
      </c>
      <c r="C17" s="10">
        <f t="shared" si="15"/>
        <v>86</v>
      </c>
      <c r="D17" s="10">
        <f t="shared" si="16"/>
        <v>119</v>
      </c>
      <c r="E17" s="10">
        <f t="shared" si="17"/>
        <v>40</v>
      </c>
      <c r="F17" s="10">
        <f t="shared" si="18"/>
        <v>3</v>
      </c>
      <c r="G17" s="10">
        <f t="shared" si="19"/>
        <v>78</v>
      </c>
      <c r="H17" s="10">
        <f t="shared" si="20"/>
        <v>36</v>
      </c>
      <c r="I17" s="10">
        <f t="shared" si="21"/>
        <v>40</v>
      </c>
      <c r="J17" s="10">
        <f t="shared" si="22"/>
        <v>3</v>
      </c>
      <c r="K17" s="10">
        <f t="shared" si="23"/>
        <v>0</v>
      </c>
      <c r="L17" s="10">
        <f t="shared" si="24"/>
        <v>170</v>
      </c>
      <c r="M17" s="10">
        <f t="shared" si="25"/>
        <v>52</v>
      </c>
      <c r="N17" s="10">
        <f t="shared" si="26"/>
        <v>79</v>
      </c>
      <c r="O17" s="10">
        <f t="shared" si="27"/>
        <v>37</v>
      </c>
      <c r="P17" s="10">
        <f t="shared" si="28"/>
        <v>3</v>
      </c>
      <c r="Q17" s="56" t="s">
        <v>51</v>
      </c>
      <c r="R17" s="63">
        <v>27</v>
      </c>
      <c r="S17" s="63">
        <v>9</v>
      </c>
      <c r="T17" s="63">
        <v>17</v>
      </c>
      <c r="U17" s="63">
        <v>0</v>
      </c>
      <c r="V17" s="63">
        <v>0</v>
      </c>
      <c r="W17" s="64">
        <v>16</v>
      </c>
      <c r="X17" s="65">
        <v>5</v>
      </c>
      <c r="Y17" s="65">
        <v>12</v>
      </c>
      <c r="Z17" s="65">
        <v>0</v>
      </c>
      <c r="AA17" s="66">
        <v>0</v>
      </c>
      <c r="AB17" s="63">
        <v>10</v>
      </c>
      <c r="AC17" s="63">
        <v>5</v>
      </c>
      <c r="AD17" s="63">
        <v>6</v>
      </c>
      <c r="AE17" s="63">
        <v>0</v>
      </c>
      <c r="AF17" s="63">
        <v>0</v>
      </c>
      <c r="AG17" s="3" t="s">
        <v>51</v>
      </c>
      <c r="AH17" s="3">
        <v>15</v>
      </c>
      <c r="AI17" s="3">
        <v>9</v>
      </c>
      <c r="AJ17" s="3">
        <v>0</v>
      </c>
      <c r="AK17" s="3">
        <v>3</v>
      </c>
      <c r="AL17" s="3">
        <v>3</v>
      </c>
      <c r="AM17" s="100">
        <v>8</v>
      </c>
      <c r="AN17" s="101">
        <v>5</v>
      </c>
      <c r="AO17" s="101">
        <v>0</v>
      </c>
      <c r="AP17" s="101">
        <v>3</v>
      </c>
      <c r="AQ17" s="102">
        <v>0</v>
      </c>
      <c r="AR17" s="3">
        <v>8</v>
      </c>
      <c r="AS17" s="3">
        <v>5</v>
      </c>
      <c r="AT17" s="3">
        <v>0</v>
      </c>
      <c r="AU17" s="3">
        <v>0</v>
      </c>
      <c r="AV17" s="3">
        <v>3</v>
      </c>
      <c r="AW17" s="4" t="s">
        <v>51</v>
      </c>
      <c r="AX17" s="10">
        <v>137</v>
      </c>
      <c r="AY17" s="10">
        <v>22</v>
      </c>
      <c r="AZ17" s="10">
        <v>85</v>
      </c>
      <c r="BA17" s="10">
        <v>30</v>
      </c>
      <c r="BB17" s="10">
        <v>0</v>
      </c>
      <c r="BC17" s="26">
        <v>28</v>
      </c>
      <c r="BD17" s="27">
        <v>0</v>
      </c>
      <c r="BE17" s="27">
        <v>28</v>
      </c>
      <c r="BF17" s="27">
        <v>0</v>
      </c>
      <c r="BG17" s="28">
        <v>0</v>
      </c>
      <c r="BH17" s="10">
        <v>109</v>
      </c>
      <c r="BI17" s="10">
        <v>22</v>
      </c>
      <c r="BJ17" s="10">
        <v>56</v>
      </c>
      <c r="BK17" s="10">
        <v>30</v>
      </c>
      <c r="BL17" s="10">
        <v>0</v>
      </c>
      <c r="BM17" s="56" t="s">
        <v>51</v>
      </c>
      <c r="BN17" s="63">
        <v>69</v>
      </c>
      <c r="BO17" s="63">
        <v>46</v>
      </c>
      <c r="BP17" s="63">
        <v>17</v>
      </c>
      <c r="BQ17" s="63">
        <v>7</v>
      </c>
      <c r="BR17" s="63">
        <v>0</v>
      </c>
      <c r="BS17" s="64">
        <v>26</v>
      </c>
      <c r="BT17" s="65">
        <v>26</v>
      </c>
      <c r="BU17" s="65">
        <v>0</v>
      </c>
      <c r="BV17" s="65">
        <v>0</v>
      </c>
      <c r="BW17" s="66">
        <v>0</v>
      </c>
      <c r="BX17" s="63">
        <v>43</v>
      </c>
      <c r="BY17" s="63">
        <v>20</v>
      </c>
      <c r="BZ17" s="63">
        <v>17</v>
      </c>
      <c r="CA17" s="63">
        <v>7</v>
      </c>
      <c r="CB17" s="63">
        <v>0</v>
      </c>
    </row>
    <row r="18" spans="1:80" x14ac:dyDescent="0.2">
      <c r="A18" s="56" t="s">
        <v>52</v>
      </c>
      <c r="B18" s="10">
        <f t="shared" si="14"/>
        <v>1015</v>
      </c>
      <c r="C18" s="10">
        <f t="shared" si="15"/>
        <v>821</v>
      </c>
      <c r="D18" s="10">
        <f t="shared" si="16"/>
        <v>56</v>
      </c>
      <c r="E18" s="10">
        <f t="shared" si="17"/>
        <v>132</v>
      </c>
      <c r="F18" s="10">
        <f t="shared" si="18"/>
        <v>6</v>
      </c>
      <c r="G18" s="10">
        <f t="shared" si="19"/>
        <v>513</v>
      </c>
      <c r="H18" s="10">
        <f t="shared" si="20"/>
        <v>413</v>
      </c>
      <c r="I18" s="10">
        <f t="shared" si="21"/>
        <v>25</v>
      </c>
      <c r="J18" s="10">
        <f t="shared" si="22"/>
        <v>69</v>
      </c>
      <c r="K18" s="10">
        <f t="shared" si="23"/>
        <v>6</v>
      </c>
      <c r="L18" s="10">
        <f t="shared" si="24"/>
        <v>502</v>
      </c>
      <c r="M18" s="10">
        <f t="shared" si="25"/>
        <v>407</v>
      </c>
      <c r="N18" s="10">
        <f t="shared" si="26"/>
        <v>31</v>
      </c>
      <c r="O18" s="10">
        <f t="shared" si="27"/>
        <v>63</v>
      </c>
      <c r="P18" s="10">
        <f t="shared" si="28"/>
        <v>0</v>
      </c>
      <c r="Q18" s="56" t="s">
        <v>52</v>
      </c>
      <c r="R18" s="63">
        <v>116</v>
      </c>
      <c r="S18" s="63">
        <v>109</v>
      </c>
      <c r="T18" s="63">
        <v>0</v>
      </c>
      <c r="U18" s="63">
        <v>2</v>
      </c>
      <c r="V18" s="63">
        <v>6</v>
      </c>
      <c r="W18" s="64">
        <v>36</v>
      </c>
      <c r="X18" s="65">
        <v>28</v>
      </c>
      <c r="Y18" s="65">
        <v>0</v>
      </c>
      <c r="Z18" s="65">
        <v>2</v>
      </c>
      <c r="AA18" s="66">
        <v>6</v>
      </c>
      <c r="AB18" s="63">
        <v>80</v>
      </c>
      <c r="AC18" s="63">
        <v>80</v>
      </c>
      <c r="AD18" s="63">
        <v>0</v>
      </c>
      <c r="AE18" s="63">
        <v>0</v>
      </c>
      <c r="AF18" s="63">
        <v>0</v>
      </c>
      <c r="AG18" s="3" t="s">
        <v>52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100">
        <v>0</v>
      </c>
      <c r="AN18" s="101">
        <v>0</v>
      </c>
      <c r="AO18" s="101">
        <v>0</v>
      </c>
      <c r="AP18" s="101">
        <v>0</v>
      </c>
      <c r="AQ18" s="102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4" t="s">
        <v>52</v>
      </c>
      <c r="AX18" s="10">
        <v>404</v>
      </c>
      <c r="AY18" s="10">
        <v>270</v>
      </c>
      <c r="AZ18" s="10">
        <v>14</v>
      </c>
      <c r="BA18" s="10">
        <v>120</v>
      </c>
      <c r="BB18" s="10">
        <v>0</v>
      </c>
      <c r="BC18" s="26">
        <v>217</v>
      </c>
      <c r="BD18" s="27">
        <v>157</v>
      </c>
      <c r="BE18" s="27">
        <v>0</v>
      </c>
      <c r="BF18" s="27">
        <v>60</v>
      </c>
      <c r="BG18" s="28">
        <v>0</v>
      </c>
      <c r="BH18" s="10">
        <v>187</v>
      </c>
      <c r="BI18" s="10">
        <v>112</v>
      </c>
      <c r="BJ18" s="10">
        <v>14</v>
      </c>
      <c r="BK18" s="10">
        <v>60</v>
      </c>
      <c r="BL18" s="10">
        <v>0</v>
      </c>
      <c r="BM18" s="56" t="s">
        <v>52</v>
      </c>
      <c r="BN18" s="63">
        <v>495</v>
      </c>
      <c r="BO18" s="63">
        <v>442</v>
      </c>
      <c r="BP18" s="63">
        <v>42</v>
      </c>
      <c r="BQ18" s="63">
        <v>10</v>
      </c>
      <c r="BR18" s="63">
        <v>0</v>
      </c>
      <c r="BS18" s="64">
        <v>260</v>
      </c>
      <c r="BT18" s="65">
        <v>228</v>
      </c>
      <c r="BU18" s="65">
        <v>25</v>
      </c>
      <c r="BV18" s="65">
        <v>7</v>
      </c>
      <c r="BW18" s="66">
        <v>0</v>
      </c>
      <c r="BX18" s="63">
        <v>235</v>
      </c>
      <c r="BY18" s="63">
        <v>215</v>
      </c>
      <c r="BZ18" s="63">
        <v>17</v>
      </c>
      <c r="CA18" s="63">
        <v>3</v>
      </c>
      <c r="CB18" s="63">
        <v>0</v>
      </c>
    </row>
    <row r="19" spans="1:80" x14ac:dyDescent="0.2">
      <c r="A19" s="56" t="s">
        <v>53</v>
      </c>
      <c r="B19" s="10">
        <f t="shared" si="14"/>
        <v>297</v>
      </c>
      <c r="C19" s="10">
        <f t="shared" si="15"/>
        <v>181</v>
      </c>
      <c r="D19" s="10">
        <f t="shared" si="16"/>
        <v>21</v>
      </c>
      <c r="E19" s="10">
        <f t="shared" si="17"/>
        <v>95</v>
      </c>
      <c r="F19" s="10">
        <f t="shared" si="18"/>
        <v>0</v>
      </c>
      <c r="G19" s="10">
        <f t="shared" si="19"/>
        <v>136</v>
      </c>
      <c r="H19" s="10">
        <f t="shared" si="20"/>
        <v>96</v>
      </c>
      <c r="I19" s="10">
        <f t="shared" si="21"/>
        <v>8</v>
      </c>
      <c r="J19" s="10">
        <f t="shared" si="22"/>
        <v>32</v>
      </c>
      <c r="K19" s="10">
        <f t="shared" si="23"/>
        <v>0</v>
      </c>
      <c r="L19" s="10">
        <f t="shared" si="24"/>
        <v>160</v>
      </c>
      <c r="M19" s="10">
        <f t="shared" si="25"/>
        <v>83</v>
      </c>
      <c r="N19" s="10">
        <f t="shared" si="26"/>
        <v>13</v>
      </c>
      <c r="O19" s="10">
        <f t="shared" si="27"/>
        <v>63</v>
      </c>
      <c r="P19" s="10">
        <f t="shared" si="28"/>
        <v>0</v>
      </c>
      <c r="Q19" s="56" t="s">
        <v>53</v>
      </c>
      <c r="R19" s="63">
        <v>21</v>
      </c>
      <c r="S19" s="63">
        <v>19</v>
      </c>
      <c r="T19" s="63">
        <v>0</v>
      </c>
      <c r="U19" s="63">
        <v>2</v>
      </c>
      <c r="V19" s="63">
        <v>0</v>
      </c>
      <c r="W19" s="64">
        <v>11</v>
      </c>
      <c r="X19" s="65">
        <v>9</v>
      </c>
      <c r="Y19" s="65">
        <v>0</v>
      </c>
      <c r="Z19" s="65">
        <v>2</v>
      </c>
      <c r="AA19" s="66">
        <v>0</v>
      </c>
      <c r="AB19" s="63">
        <v>9</v>
      </c>
      <c r="AC19" s="63">
        <v>9</v>
      </c>
      <c r="AD19" s="63">
        <v>0</v>
      </c>
      <c r="AE19" s="63">
        <v>0</v>
      </c>
      <c r="AF19" s="63">
        <v>0</v>
      </c>
      <c r="AG19" s="3" t="s">
        <v>53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100">
        <v>0</v>
      </c>
      <c r="AN19" s="101">
        <v>0</v>
      </c>
      <c r="AO19" s="101">
        <v>0</v>
      </c>
      <c r="AP19" s="101">
        <v>0</v>
      </c>
      <c r="AQ19" s="102">
        <v>0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4" t="s">
        <v>53</v>
      </c>
      <c r="AX19" s="10">
        <v>180</v>
      </c>
      <c r="AY19" s="10">
        <v>90</v>
      </c>
      <c r="AZ19" s="10">
        <v>0</v>
      </c>
      <c r="BA19" s="10">
        <v>90</v>
      </c>
      <c r="BB19" s="10">
        <v>0</v>
      </c>
      <c r="BC19" s="26">
        <v>97</v>
      </c>
      <c r="BD19" s="27">
        <v>67</v>
      </c>
      <c r="BE19" s="27">
        <v>0</v>
      </c>
      <c r="BF19" s="27">
        <v>30</v>
      </c>
      <c r="BG19" s="28">
        <v>0</v>
      </c>
      <c r="BH19" s="10">
        <v>83</v>
      </c>
      <c r="BI19" s="10">
        <v>22</v>
      </c>
      <c r="BJ19" s="10">
        <v>0</v>
      </c>
      <c r="BK19" s="10">
        <v>60</v>
      </c>
      <c r="BL19" s="10">
        <v>0</v>
      </c>
      <c r="BM19" s="56" t="s">
        <v>53</v>
      </c>
      <c r="BN19" s="63">
        <v>96</v>
      </c>
      <c r="BO19" s="63">
        <v>72</v>
      </c>
      <c r="BP19" s="63">
        <v>21</v>
      </c>
      <c r="BQ19" s="63">
        <v>3</v>
      </c>
      <c r="BR19" s="63">
        <v>0</v>
      </c>
      <c r="BS19" s="64">
        <v>28</v>
      </c>
      <c r="BT19" s="65">
        <v>20</v>
      </c>
      <c r="BU19" s="65">
        <v>8</v>
      </c>
      <c r="BV19" s="65">
        <v>0</v>
      </c>
      <c r="BW19" s="66">
        <v>0</v>
      </c>
      <c r="BX19" s="63">
        <v>68</v>
      </c>
      <c r="BY19" s="63">
        <v>52</v>
      </c>
      <c r="BZ19" s="63">
        <v>13</v>
      </c>
      <c r="CA19" s="63">
        <v>3</v>
      </c>
      <c r="CB19" s="63">
        <v>0</v>
      </c>
    </row>
    <row r="20" spans="1:80" x14ac:dyDescent="0.2">
      <c r="A20" s="56" t="s">
        <v>54</v>
      </c>
      <c r="B20" s="10">
        <f t="shared" si="14"/>
        <v>71</v>
      </c>
      <c r="C20" s="10">
        <f t="shared" si="15"/>
        <v>67</v>
      </c>
      <c r="D20" s="10">
        <f t="shared" si="16"/>
        <v>4</v>
      </c>
      <c r="E20" s="10">
        <f t="shared" si="17"/>
        <v>0</v>
      </c>
      <c r="F20" s="10">
        <f t="shared" si="18"/>
        <v>0</v>
      </c>
      <c r="G20" s="10">
        <f t="shared" si="19"/>
        <v>31</v>
      </c>
      <c r="H20" s="10">
        <f t="shared" si="20"/>
        <v>27</v>
      </c>
      <c r="I20" s="10">
        <f t="shared" si="21"/>
        <v>4</v>
      </c>
      <c r="J20" s="10">
        <f t="shared" si="22"/>
        <v>0</v>
      </c>
      <c r="K20" s="10">
        <f t="shared" si="23"/>
        <v>0</v>
      </c>
      <c r="L20" s="10">
        <f t="shared" si="24"/>
        <v>40</v>
      </c>
      <c r="M20" s="10">
        <f t="shared" si="25"/>
        <v>40</v>
      </c>
      <c r="N20" s="10">
        <f t="shared" si="26"/>
        <v>0</v>
      </c>
      <c r="O20" s="10">
        <f t="shared" si="27"/>
        <v>0</v>
      </c>
      <c r="P20" s="10">
        <f t="shared" si="28"/>
        <v>0</v>
      </c>
      <c r="Q20" s="56" t="s">
        <v>54</v>
      </c>
      <c r="R20" s="63">
        <v>28</v>
      </c>
      <c r="S20" s="63">
        <v>28</v>
      </c>
      <c r="T20" s="63">
        <v>0</v>
      </c>
      <c r="U20" s="63">
        <v>0</v>
      </c>
      <c r="V20" s="63">
        <v>0</v>
      </c>
      <c r="W20" s="64">
        <v>14</v>
      </c>
      <c r="X20" s="65">
        <v>14</v>
      </c>
      <c r="Y20" s="65">
        <v>0</v>
      </c>
      <c r="Z20" s="65">
        <v>0</v>
      </c>
      <c r="AA20" s="66">
        <v>0</v>
      </c>
      <c r="AB20" s="63">
        <v>14</v>
      </c>
      <c r="AC20" s="63">
        <v>14</v>
      </c>
      <c r="AD20" s="63">
        <v>0</v>
      </c>
      <c r="AE20" s="63">
        <v>0</v>
      </c>
      <c r="AF20" s="63">
        <v>0</v>
      </c>
      <c r="AG20" s="3" t="s">
        <v>54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100">
        <v>0</v>
      </c>
      <c r="AN20" s="101">
        <v>0</v>
      </c>
      <c r="AO20" s="101">
        <v>0</v>
      </c>
      <c r="AP20" s="101">
        <v>0</v>
      </c>
      <c r="AQ20" s="102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4" t="s">
        <v>54</v>
      </c>
      <c r="AX20" s="10">
        <v>0</v>
      </c>
      <c r="AY20" s="10">
        <v>0</v>
      </c>
      <c r="AZ20" s="10">
        <v>0</v>
      </c>
      <c r="BA20" s="10">
        <v>0</v>
      </c>
      <c r="BB20" s="10">
        <v>0</v>
      </c>
      <c r="BC20" s="26">
        <v>0</v>
      </c>
      <c r="BD20" s="27">
        <v>0</v>
      </c>
      <c r="BE20" s="27">
        <v>0</v>
      </c>
      <c r="BF20" s="27">
        <v>0</v>
      </c>
      <c r="BG20" s="28">
        <v>0</v>
      </c>
      <c r="BH20" s="10">
        <v>0</v>
      </c>
      <c r="BI20" s="10">
        <v>0</v>
      </c>
      <c r="BJ20" s="10">
        <v>0</v>
      </c>
      <c r="BK20" s="10">
        <v>0</v>
      </c>
      <c r="BL20" s="10">
        <v>0</v>
      </c>
      <c r="BM20" s="56" t="s">
        <v>54</v>
      </c>
      <c r="BN20" s="63">
        <v>43</v>
      </c>
      <c r="BO20" s="63">
        <v>39</v>
      </c>
      <c r="BP20" s="63">
        <v>4</v>
      </c>
      <c r="BQ20" s="63">
        <v>0</v>
      </c>
      <c r="BR20" s="63">
        <v>0</v>
      </c>
      <c r="BS20" s="64">
        <v>17</v>
      </c>
      <c r="BT20" s="65">
        <v>13</v>
      </c>
      <c r="BU20" s="65">
        <v>4</v>
      </c>
      <c r="BV20" s="65">
        <v>0</v>
      </c>
      <c r="BW20" s="66">
        <v>0</v>
      </c>
      <c r="BX20" s="63">
        <v>26</v>
      </c>
      <c r="BY20" s="63">
        <v>26</v>
      </c>
      <c r="BZ20" s="63">
        <v>0</v>
      </c>
      <c r="CA20" s="63">
        <v>0</v>
      </c>
      <c r="CB20" s="63">
        <v>0</v>
      </c>
    </row>
    <row r="21" spans="1:80" x14ac:dyDescent="0.2">
      <c r="A21" s="56" t="s">
        <v>55</v>
      </c>
      <c r="B21" s="10">
        <f t="shared" si="14"/>
        <v>91</v>
      </c>
      <c r="C21" s="10">
        <f t="shared" si="15"/>
        <v>56</v>
      </c>
      <c r="D21" s="10">
        <f t="shared" si="16"/>
        <v>28</v>
      </c>
      <c r="E21" s="10">
        <f t="shared" si="17"/>
        <v>7</v>
      </c>
      <c r="F21" s="10">
        <f t="shared" si="18"/>
        <v>0</v>
      </c>
      <c r="G21" s="10">
        <f t="shared" si="19"/>
        <v>42</v>
      </c>
      <c r="H21" s="10">
        <f t="shared" si="20"/>
        <v>27</v>
      </c>
      <c r="I21" s="10">
        <f t="shared" si="21"/>
        <v>14</v>
      </c>
      <c r="J21" s="10">
        <f t="shared" si="22"/>
        <v>0</v>
      </c>
      <c r="K21" s="10">
        <f t="shared" si="23"/>
        <v>0</v>
      </c>
      <c r="L21" s="10">
        <f t="shared" si="24"/>
        <v>50</v>
      </c>
      <c r="M21" s="10">
        <f t="shared" si="25"/>
        <v>30</v>
      </c>
      <c r="N21" s="10">
        <f t="shared" si="26"/>
        <v>14</v>
      </c>
      <c r="O21" s="10">
        <f t="shared" si="27"/>
        <v>7</v>
      </c>
      <c r="P21" s="10">
        <f t="shared" si="28"/>
        <v>0</v>
      </c>
      <c r="Q21" s="56" t="s">
        <v>55</v>
      </c>
      <c r="R21" s="63">
        <v>9</v>
      </c>
      <c r="S21" s="63">
        <v>9</v>
      </c>
      <c r="T21" s="63">
        <v>0</v>
      </c>
      <c r="U21" s="63">
        <v>0</v>
      </c>
      <c r="V21" s="63">
        <v>0</v>
      </c>
      <c r="W21" s="64">
        <v>5</v>
      </c>
      <c r="X21" s="65">
        <v>5</v>
      </c>
      <c r="Y21" s="65">
        <v>0</v>
      </c>
      <c r="Z21" s="65">
        <v>0</v>
      </c>
      <c r="AA21" s="66">
        <v>0</v>
      </c>
      <c r="AB21" s="63">
        <v>5</v>
      </c>
      <c r="AC21" s="63">
        <v>5</v>
      </c>
      <c r="AD21" s="63">
        <v>0</v>
      </c>
      <c r="AE21" s="63">
        <v>0</v>
      </c>
      <c r="AF21" s="63">
        <v>0</v>
      </c>
      <c r="AG21" s="3" t="s">
        <v>55</v>
      </c>
      <c r="AH21" s="3">
        <v>5</v>
      </c>
      <c r="AI21" s="3">
        <v>5</v>
      </c>
      <c r="AJ21" s="3">
        <v>0</v>
      </c>
      <c r="AK21" s="3">
        <v>0</v>
      </c>
      <c r="AL21" s="3">
        <v>0</v>
      </c>
      <c r="AM21" s="100">
        <v>0</v>
      </c>
      <c r="AN21" s="101">
        <v>0</v>
      </c>
      <c r="AO21" s="101">
        <v>0</v>
      </c>
      <c r="AP21" s="101">
        <v>0</v>
      </c>
      <c r="AQ21" s="102">
        <v>0</v>
      </c>
      <c r="AR21" s="3">
        <v>5</v>
      </c>
      <c r="AS21" s="3">
        <v>5</v>
      </c>
      <c r="AT21" s="3">
        <v>0</v>
      </c>
      <c r="AU21" s="3">
        <v>0</v>
      </c>
      <c r="AV21" s="3">
        <v>0</v>
      </c>
      <c r="AW21" s="4" t="s">
        <v>55</v>
      </c>
      <c r="AX21" s="10">
        <v>51</v>
      </c>
      <c r="AY21" s="10">
        <v>22</v>
      </c>
      <c r="AZ21" s="10">
        <v>28</v>
      </c>
      <c r="BA21" s="10">
        <v>0</v>
      </c>
      <c r="BB21" s="10">
        <v>0</v>
      </c>
      <c r="BC21" s="26">
        <v>37</v>
      </c>
      <c r="BD21" s="27">
        <v>22</v>
      </c>
      <c r="BE21" s="27">
        <v>14</v>
      </c>
      <c r="BF21" s="27">
        <v>0</v>
      </c>
      <c r="BG21" s="28">
        <v>0</v>
      </c>
      <c r="BH21" s="10">
        <v>14</v>
      </c>
      <c r="BI21" s="10">
        <v>0</v>
      </c>
      <c r="BJ21" s="10">
        <v>14</v>
      </c>
      <c r="BK21" s="10">
        <v>0</v>
      </c>
      <c r="BL21" s="10">
        <v>0</v>
      </c>
      <c r="BM21" s="56" t="s">
        <v>55</v>
      </c>
      <c r="BN21" s="63">
        <v>26</v>
      </c>
      <c r="BO21" s="63">
        <v>20</v>
      </c>
      <c r="BP21" s="63">
        <v>0</v>
      </c>
      <c r="BQ21" s="63">
        <v>7</v>
      </c>
      <c r="BR21" s="63">
        <v>0</v>
      </c>
      <c r="BS21" s="64">
        <v>0</v>
      </c>
      <c r="BT21" s="65">
        <v>0</v>
      </c>
      <c r="BU21" s="65">
        <v>0</v>
      </c>
      <c r="BV21" s="65">
        <v>0</v>
      </c>
      <c r="BW21" s="66">
        <v>0</v>
      </c>
      <c r="BX21" s="63">
        <v>26</v>
      </c>
      <c r="BY21" s="63">
        <v>20</v>
      </c>
      <c r="BZ21" s="63">
        <v>0</v>
      </c>
      <c r="CA21" s="63">
        <v>7</v>
      </c>
      <c r="CB21" s="63">
        <v>0</v>
      </c>
    </row>
    <row r="22" spans="1:80" x14ac:dyDescent="0.2">
      <c r="A22" s="56" t="s">
        <v>56</v>
      </c>
      <c r="B22" s="10">
        <f t="shared" si="14"/>
        <v>57</v>
      </c>
      <c r="C22" s="10">
        <f t="shared" si="15"/>
        <v>27</v>
      </c>
      <c r="D22" s="10">
        <f t="shared" si="16"/>
        <v>0</v>
      </c>
      <c r="E22" s="10">
        <f t="shared" si="17"/>
        <v>30</v>
      </c>
      <c r="F22" s="10">
        <f t="shared" si="18"/>
        <v>0</v>
      </c>
      <c r="G22" s="10">
        <f t="shared" si="19"/>
        <v>16</v>
      </c>
      <c r="H22" s="10">
        <f t="shared" si="20"/>
        <v>16</v>
      </c>
      <c r="I22" s="10">
        <f t="shared" si="21"/>
        <v>0</v>
      </c>
      <c r="J22" s="10">
        <f t="shared" si="22"/>
        <v>0</v>
      </c>
      <c r="K22" s="10">
        <f t="shared" si="23"/>
        <v>0</v>
      </c>
      <c r="L22" s="10">
        <f t="shared" si="24"/>
        <v>42</v>
      </c>
      <c r="M22" s="10">
        <f t="shared" si="25"/>
        <v>12</v>
      </c>
      <c r="N22" s="10">
        <f t="shared" si="26"/>
        <v>0</v>
      </c>
      <c r="O22" s="10">
        <f t="shared" si="27"/>
        <v>30</v>
      </c>
      <c r="P22" s="10">
        <f t="shared" si="28"/>
        <v>0</v>
      </c>
      <c r="Q22" s="56" t="s">
        <v>56</v>
      </c>
      <c r="R22" s="63">
        <v>14</v>
      </c>
      <c r="S22" s="63">
        <v>14</v>
      </c>
      <c r="T22" s="63">
        <v>0</v>
      </c>
      <c r="U22" s="63">
        <v>0</v>
      </c>
      <c r="V22" s="63">
        <v>0</v>
      </c>
      <c r="W22" s="64">
        <v>9</v>
      </c>
      <c r="X22" s="65">
        <v>9</v>
      </c>
      <c r="Y22" s="65">
        <v>0</v>
      </c>
      <c r="Z22" s="65">
        <v>0</v>
      </c>
      <c r="AA22" s="66">
        <v>0</v>
      </c>
      <c r="AB22" s="63">
        <v>5</v>
      </c>
      <c r="AC22" s="63">
        <v>5</v>
      </c>
      <c r="AD22" s="63">
        <v>0</v>
      </c>
      <c r="AE22" s="63">
        <v>0</v>
      </c>
      <c r="AF22" s="63">
        <v>0</v>
      </c>
      <c r="AG22" s="3" t="s">
        <v>56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100">
        <v>0</v>
      </c>
      <c r="AN22" s="101">
        <v>0</v>
      </c>
      <c r="AO22" s="101">
        <v>0</v>
      </c>
      <c r="AP22" s="101">
        <v>0</v>
      </c>
      <c r="AQ22" s="102">
        <v>0</v>
      </c>
      <c r="AR22" s="3">
        <v>0</v>
      </c>
      <c r="AS22" s="3">
        <v>0</v>
      </c>
      <c r="AT22" s="3">
        <v>0</v>
      </c>
      <c r="AU22" s="3">
        <v>0</v>
      </c>
      <c r="AV22" s="3">
        <v>0</v>
      </c>
      <c r="AW22" s="4" t="s">
        <v>56</v>
      </c>
      <c r="AX22" s="10">
        <v>30</v>
      </c>
      <c r="AY22" s="10">
        <v>0</v>
      </c>
      <c r="AZ22" s="10">
        <v>0</v>
      </c>
      <c r="BA22" s="10">
        <v>30</v>
      </c>
      <c r="BB22" s="10">
        <v>0</v>
      </c>
      <c r="BC22" s="26">
        <v>0</v>
      </c>
      <c r="BD22" s="27">
        <v>0</v>
      </c>
      <c r="BE22" s="27">
        <v>0</v>
      </c>
      <c r="BF22" s="27">
        <v>0</v>
      </c>
      <c r="BG22" s="28">
        <v>0</v>
      </c>
      <c r="BH22" s="10">
        <v>30</v>
      </c>
      <c r="BI22" s="10">
        <v>0</v>
      </c>
      <c r="BJ22" s="10">
        <v>0</v>
      </c>
      <c r="BK22" s="10">
        <v>30</v>
      </c>
      <c r="BL22" s="10">
        <v>0</v>
      </c>
      <c r="BM22" s="56" t="s">
        <v>56</v>
      </c>
      <c r="BN22" s="63">
        <v>13</v>
      </c>
      <c r="BO22" s="63">
        <v>13</v>
      </c>
      <c r="BP22" s="63">
        <v>0</v>
      </c>
      <c r="BQ22" s="63">
        <v>0</v>
      </c>
      <c r="BR22" s="63">
        <v>0</v>
      </c>
      <c r="BS22" s="64">
        <v>7</v>
      </c>
      <c r="BT22" s="65">
        <v>7</v>
      </c>
      <c r="BU22" s="65">
        <v>0</v>
      </c>
      <c r="BV22" s="65">
        <v>0</v>
      </c>
      <c r="BW22" s="66">
        <v>0</v>
      </c>
      <c r="BX22" s="63">
        <v>7</v>
      </c>
      <c r="BY22" s="63">
        <v>7</v>
      </c>
      <c r="BZ22" s="63">
        <v>0</v>
      </c>
      <c r="CA22" s="63">
        <v>0</v>
      </c>
      <c r="CB22" s="63">
        <v>0</v>
      </c>
    </row>
    <row r="23" spans="1:80" x14ac:dyDescent="0.2">
      <c r="A23" s="56" t="s">
        <v>57</v>
      </c>
      <c r="B23" s="10">
        <f t="shared" si="14"/>
        <v>507</v>
      </c>
      <c r="C23" s="10">
        <f t="shared" si="15"/>
        <v>416</v>
      </c>
      <c r="D23" s="10">
        <f t="shared" si="16"/>
        <v>31</v>
      </c>
      <c r="E23" s="10">
        <f t="shared" si="17"/>
        <v>60</v>
      </c>
      <c r="F23" s="10">
        <f t="shared" si="18"/>
        <v>0</v>
      </c>
      <c r="G23" s="10">
        <f t="shared" si="19"/>
        <v>262</v>
      </c>
      <c r="H23" s="10">
        <f t="shared" si="20"/>
        <v>194</v>
      </c>
      <c r="I23" s="10">
        <f t="shared" si="21"/>
        <v>8</v>
      </c>
      <c r="J23" s="10">
        <f t="shared" si="22"/>
        <v>60</v>
      </c>
      <c r="K23" s="10">
        <f t="shared" si="23"/>
        <v>0</v>
      </c>
      <c r="L23" s="10">
        <f t="shared" si="24"/>
        <v>245</v>
      </c>
      <c r="M23" s="10">
        <f t="shared" si="25"/>
        <v>223</v>
      </c>
      <c r="N23" s="10">
        <f t="shared" si="26"/>
        <v>22</v>
      </c>
      <c r="O23" s="10">
        <f t="shared" si="27"/>
        <v>0</v>
      </c>
      <c r="P23" s="10">
        <f t="shared" si="28"/>
        <v>0</v>
      </c>
      <c r="Q23" s="56" t="s">
        <v>57</v>
      </c>
      <c r="R23" s="63">
        <v>19</v>
      </c>
      <c r="S23" s="63">
        <v>19</v>
      </c>
      <c r="T23" s="63">
        <v>0</v>
      </c>
      <c r="U23" s="63">
        <v>0</v>
      </c>
      <c r="V23" s="63">
        <v>0</v>
      </c>
      <c r="W23" s="64">
        <v>19</v>
      </c>
      <c r="X23" s="65">
        <v>19</v>
      </c>
      <c r="Y23" s="65">
        <v>0</v>
      </c>
      <c r="Z23" s="65">
        <v>0</v>
      </c>
      <c r="AA23" s="66">
        <v>0</v>
      </c>
      <c r="AB23" s="63">
        <v>0</v>
      </c>
      <c r="AC23" s="63">
        <v>0</v>
      </c>
      <c r="AD23" s="63">
        <v>0</v>
      </c>
      <c r="AE23" s="63">
        <v>0</v>
      </c>
      <c r="AF23" s="63">
        <v>0</v>
      </c>
      <c r="AG23" s="3" t="s">
        <v>57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100">
        <v>0</v>
      </c>
      <c r="AN23" s="101">
        <v>0</v>
      </c>
      <c r="AO23" s="101">
        <v>0</v>
      </c>
      <c r="AP23" s="101">
        <v>0</v>
      </c>
      <c r="AQ23" s="102">
        <v>0</v>
      </c>
      <c r="AR23" s="3">
        <v>0</v>
      </c>
      <c r="AS23" s="3">
        <v>0</v>
      </c>
      <c r="AT23" s="3">
        <v>0</v>
      </c>
      <c r="AU23" s="3">
        <v>0</v>
      </c>
      <c r="AV23" s="3">
        <v>0</v>
      </c>
      <c r="AW23" s="4" t="s">
        <v>57</v>
      </c>
      <c r="AX23" s="10">
        <v>276</v>
      </c>
      <c r="AY23" s="10">
        <v>202</v>
      </c>
      <c r="AZ23" s="10">
        <v>14</v>
      </c>
      <c r="BA23" s="10">
        <v>60</v>
      </c>
      <c r="BB23" s="10">
        <v>0</v>
      </c>
      <c r="BC23" s="26">
        <v>150</v>
      </c>
      <c r="BD23" s="27">
        <v>90</v>
      </c>
      <c r="BE23" s="27">
        <v>0</v>
      </c>
      <c r="BF23" s="27">
        <v>60</v>
      </c>
      <c r="BG23" s="28">
        <v>0</v>
      </c>
      <c r="BH23" s="10">
        <v>126</v>
      </c>
      <c r="BI23" s="10">
        <v>112</v>
      </c>
      <c r="BJ23" s="10">
        <v>14</v>
      </c>
      <c r="BK23" s="10">
        <v>0</v>
      </c>
      <c r="BL23" s="10">
        <v>0</v>
      </c>
      <c r="BM23" s="56" t="s">
        <v>57</v>
      </c>
      <c r="BN23" s="63">
        <v>212</v>
      </c>
      <c r="BO23" s="63">
        <v>195</v>
      </c>
      <c r="BP23" s="63">
        <v>17</v>
      </c>
      <c r="BQ23" s="63">
        <v>0</v>
      </c>
      <c r="BR23" s="63">
        <v>0</v>
      </c>
      <c r="BS23" s="64">
        <v>93</v>
      </c>
      <c r="BT23" s="65">
        <v>85</v>
      </c>
      <c r="BU23" s="65">
        <v>8</v>
      </c>
      <c r="BV23" s="65">
        <v>0</v>
      </c>
      <c r="BW23" s="66">
        <v>0</v>
      </c>
      <c r="BX23" s="63">
        <v>119</v>
      </c>
      <c r="BY23" s="63">
        <v>111</v>
      </c>
      <c r="BZ23" s="63">
        <v>8</v>
      </c>
      <c r="CA23" s="63">
        <v>0</v>
      </c>
      <c r="CB23" s="63">
        <v>0</v>
      </c>
    </row>
    <row r="24" spans="1:80" x14ac:dyDescent="0.2">
      <c r="A24" s="56" t="s">
        <v>47</v>
      </c>
      <c r="B24" s="10">
        <f t="shared" si="14"/>
        <v>45</v>
      </c>
      <c r="C24" s="10">
        <f t="shared" si="15"/>
        <v>45</v>
      </c>
      <c r="D24" s="10">
        <f t="shared" si="16"/>
        <v>0</v>
      </c>
      <c r="E24" s="10">
        <f t="shared" si="17"/>
        <v>0</v>
      </c>
      <c r="F24" s="10">
        <f t="shared" si="18"/>
        <v>0</v>
      </c>
      <c r="G24" s="10">
        <f t="shared" si="19"/>
        <v>0</v>
      </c>
      <c r="H24" s="10">
        <f t="shared" si="20"/>
        <v>0</v>
      </c>
      <c r="I24" s="10">
        <f t="shared" si="21"/>
        <v>0</v>
      </c>
      <c r="J24" s="10">
        <f t="shared" si="22"/>
        <v>0</v>
      </c>
      <c r="K24" s="10">
        <f t="shared" si="23"/>
        <v>0</v>
      </c>
      <c r="L24" s="10">
        <f t="shared" si="24"/>
        <v>45</v>
      </c>
      <c r="M24" s="10">
        <f t="shared" si="25"/>
        <v>45</v>
      </c>
      <c r="N24" s="10">
        <f t="shared" si="26"/>
        <v>0</v>
      </c>
      <c r="O24" s="10">
        <f t="shared" si="27"/>
        <v>0</v>
      </c>
      <c r="P24" s="10">
        <f t="shared" si="28"/>
        <v>0</v>
      </c>
      <c r="Q24" s="56" t="s">
        <v>47</v>
      </c>
      <c r="R24" s="63">
        <v>0</v>
      </c>
      <c r="S24" s="63">
        <v>0</v>
      </c>
      <c r="T24" s="63">
        <v>0</v>
      </c>
      <c r="U24" s="63">
        <v>0</v>
      </c>
      <c r="V24" s="63">
        <v>0</v>
      </c>
      <c r="W24" s="64">
        <v>0</v>
      </c>
      <c r="X24" s="65">
        <v>0</v>
      </c>
      <c r="Y24" s="65">
        <v>0</v>
      </c>
      <c r="Z24" s="65">
        <v>0</v>
      </c>
      <c r="AA24" s="66">
        <v>0</v>
      </c>
      <c r="AB24" s="63">
        <v>0</v>
      </c>
      <c r="AC24" s="63">
        <v>0</v>
      </c>
      <c r="AD24" s="63">
        <v>0</v>
      </c>
      <c r="AE24" s="63">
        <v>0</v>
      </c>
      <c r="AF24" s="63">
        <v>0</v>
      </c>
      <c r="AG24" s="3" t="s">
        <v>47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100">
        <v>0</v>
      </c>
      <c r="AN24" s="101">
        <v>0</v>
      </c>
      <c r="AO24" s="101">
        <v>0</v>
      </c>
      <c r="AP24" s="101">
        <v>0</v>
      </c>
      <c r="AQ24" s="102">
        <v>0</v>
      </c>
      <c r="AR24" s="3">
        <v>0</v>
      </c>
      <c r="AS24" s="3">
        <v>0</v>
      </c>
      <c r="AT24" s="3">
        <v>0</v>
      </c>
      <c r="AU24" s="3">
        <v>0</v>
      </c>
      <c r="AV24" s="3">
        <v>0</v>
      </c>
      <c r="AW24" s="4" t="s">
        <v>47</v>
      </c>
      <c r="AX24" s="10">
        <v>45</v>
      </c>
      <c r="AY24" s="10">
        <v>45</v>
      </c>
      <c r="AZ24" s="10">
        <v>0</v>
      </c>
      <c r="BA24" s="10">
        <v>0</v>
      </c>
      <c r="BB24" s="10">
        <v>0</v>
      </c>
      <c r="BC24" s="26">
        <v>0</v>
      </c>
      <c r="BD24" s="27">
        <v>0</v>
      </c>
      <c r="BE24" s="27">
        <v>0</v>
      </c>
      <c r="BF24" s="27">
        <v>0</v>
      </c>
      <c r="BG24" s="28">
        <v>0</v>
      </c>
      <c r="BH24" s="10">
        <v>45</v>
      </c>
      <c r="BI24" s="10">
        <v>45</v>
      </c>
      <c r="BJ24" s="10">
        <v>0</v>
      </c>
      <c r="BK24" s="10">
        <v>0</v>
      </c>
      <c r="BL24" s="10">
        <v>0</v>
      </c>
      <c r="BM24" s="56" t="s">
        <v>47</v>
      </c>
      <c r="BN24" s="63">
        <v>0</v>
      </c>
      <c r="BO24" s="63">
        <v>0</v>
      </c>
      <c r="BP24" s="63">
        <v>0</v>
      </c>
      <c r="BQ24" s="63">
        <v>0</v>
      </c>
      <c r="BR24" s="63">
        <v>0</v>
      </c>
      <c r="BS24" s="64">
        <v>0</v>
      </c>
      <c r="BT24" s="65">
        <v>0</v>
      </c>
      <c r="BU24" s="65">
        <v>0</v>
      </c>
      <c r="BV24" s="65">
        <v>0</v>
      </c>
      <c r="BW24" s="66">
        <v>0</v>
      </c>
      <c r="BX24" s="63">
        <v>0</v>
      </c>
      <c r="BY24" s="63">
        <v>0</v>
      </c>
      <c r="BZ24" s="63">
        <v>0</v>
      </c>
      <c r="CA24" s="63">
        <v>0</v>
      </c>
      <c r="CB24" s="63">
        <v>0</v>
      </c>
    </row>
    <row r="25" spans="1:80" x14ac:dyDescent="0.2">
      <c r="B25" s="63"/>
      <c r="C25" s="63"/>
      <c r="D25" s="63"/>
      <c r="E25" s="63"/>
      <c r="F25" s="63"/>
      <c r="G25" s="64"/>
      <c r="H25" s="65"/>
      <c r="I25" s="65"/>
      <c r="J25" s="65"/>
      <c r="K25" s="66"/>
      <c r="L25" s="63"/>
      <c r="M25" s="63"/>
      <c r="N25" s="63"/>
      <c r="O25" s="63"/>
      <c r="P25" s="63"/>
      <c r="R25" s="63"/>
      <c r="S25" s="63"/>
      <c r="T25" s="63"/>
      <c r="U25" s="63"/>
      <c r="V25" s="63"/>
      <c r="W25" s="64"/>
      <c r="X25" s="65"/>
      <c r="Y25" s="65"/>
      <c r="Z25" s="65"/>
      <c r="AA25" s="66"/>
      <c r="AB25" s="63"/>
      <c r="AC25" s="63"/>
      <c r="AD25" s="63"/>
      <c r="AE25" s="63"/>
      <c r="AF25" s="63"/>
      <c r="AG25" s="3"/>
      <c r="AH25" s="3"/>
      <c r="AI25" s="3"/>
      <c r="AJ25" s="3"/>
      <c r="AK25" s="3"/>
      <c r="AL25" s="3"/>
      <c r="AM25" s="100"/>
      <c r="AN25" s="101"/>
      <c r="AO25" s="101"/>
      <c r="AP25" s="101"/>
      <c r="AQ25" s="102"/>
      <c r="AR25" s="3"/>
      <c r="AS25" s="3"/>
      <c r="AT25" s="3"/>
      <c r="AU25" s="3"/>
      <c r="AV25" s="3"/>
      <c r="AW25" s="4"/>
      <c r="AX25" s="10"/>
      <c r="AY25" s="10"/>
      <c r="AZ25" s="10"/>
      <c r="BA25" s="10"/>
      <c r="BB25" s="10"/>
      <c r="BC25" s="26"/>
      <c r="BD25" s="27"/>
      <c r="BE25" s="27"/>
      <c r="BF25" s="27"/>
      <c r="BG25" s="28"/>
      <c r="BH25" s="10"/>
      <c r="BI25" s="10"/>
      <c r="BJ25" s="10"/>
      <c r="BK25" s="10"/>
      <c r="BL25" s="10"/>
      <c r="BN25" s="63"/>
      <c r="BO25" s="63"/>
      <c r="BP25" s="63"/>
      <c r="BQ25" s="63"/>
      <c r="BR25" s="63"/>
      <c r="BS25" s="64"/>
      <c r="BT25" s="65"/>
      <c r="BU25" s="65"/>
      <c r="BV25" s="65"/>
      <c r="BW25" s="66"/>
      <c r="BX25" s="63"/>
      <c r="BY25" s="63"/>
      <c r="BZ25" s="63"/>
      <c r="CA25" s="63"/>
      <c r="CB25" s="63"/>
    </row>
    <row r="26" spans="1:80" x14ac:dyDescent="0.2">
      <c r="B26" s="59" t="s">
        <v>1</v>
      </c>
      <c r="C26" s="59" t="s">
        <v>4</v>
      </c>
      <c r="D26" s="59" t="s">
        <v>5</v>
      </c>
      <c r="E26" s="59" t="s">
        <v>6</v>
      </c>
      <c r="F26" s="59" t="s">
        <v>7</v>
      </c>
      <c r="G26" s="64"/>
      <c r="H26" s="65"/>
      <c r="I26" s="65"/>
      <c r="J26" s="65"/>
      <c r="K26" s="66"/>
      <c r="L26" s="63"/>
      <c r="M26" s="63"/>
      <c r="N26" s="63"/>
      <c r="O26" s="63"/>
      <c r="P26" s="63"/>
      <c r="R26" s="63"/>
      <c r="S26" s="63"/>
      <c r="T26" s="63"/>
      <c r="U26" s="63"/>
      <c r="V26" s="63"/>
      <c r="W26" s="64"/>
      <c r="X26" s="65"/>
      <c r="Y26" s="65"/>
      <c r="Z26" s="65"/>
      <c r="AA26" s="66"/>
      <c r="AB26" s="63"/>
      <c r="AC26" s="63"/>
      <c r="AD26" s="63"/>
      <c r="AE26" s="63"/>
      <c r="AF26" s="63"/>
      <c r="AG26" s="3"/>
      <c r="AH26" s="3"/>
      <c r="AI26" s="3"/>
      <c r="AJ26" s="3"/>
      <c r="AK26" s="3"/>
      <c r="AL26" s="3"/>
      <c r="AM26" s="100"/>
      <c r="AN26" s="101"/>
      <c r="AO26" s="101"/>
      <c r="AP26" s="101"/>
      <c r="AQ26" s="102"/>
      <c r="AR26" s="3"/>
      <c r="AS26" s="3"/>
      <c r="AT26" s="3"/>
      <c r="AU26" s="3"/>
      <c r="AV26" s="3"/>
      <c r="AW26" s="4"/>
      <c r="AX26" s="10"/>
      <c r="AY26" s="10"/>
      <c r="AZ26" s="10"/>
      <c r="BA26" s="10"/>
      <c r="BB26" s="10"/>
      <c r="BC26" s="26"/>
      <c r="BD26" s="27"/>
      <c r="BE26" s="27"/>
      <c r="BF26" s="27"/>
      <c r="BG26" s="28"/>
      <c r="BH26" s="10"/>
      <c r="BI26" s="10"/>
      <c r="BJ26" s="10"/>
      <c r="BK26" s="10"/>
      <c r="BL26" s="10"/>
      <c r="BN26" s="63"/>
      <c r="BO26" s="63"/>
      <c r="BP26" s="63"/>
      <c r="BQ26" s="63"/>
      <c r="BR26" s="63"/>
      <c r="BS26" s="64"/>
      <c r="BT26" s="65"/>
      <c r="BU26" s="65"/>
      <c r="BV26" s="65"/>
      <c r="BW26" s="66"/>
      <c r="BX26" s="63"/>
      <c r="BY26" s="63"/>
      <c r="BZ26" s="63"/>
      <c r="CA26" s="63"/>
      <c r="CB26" s="63"/>
    </row>
    <row r="27" spans="1:80" x14ac:dyDescent="0.2">
      <c r="A27" s="56" t="s">
        <v>882</v>
      </c>
      <c r="B27" s="269">
        <f>B5/B6</f>
        <v>4.4348599377501108</v>
      </c>
      <c r="C27" s="269">
        <f t="shared" ref="C27:F27" si="29">C5/C6</f>
        <v>4.6894618834080717</v>
      </c>
      <c r="D27" s="269">
        <f t="shared" si="29"/>
        <v>4.1137473831123517</v>
      </c>
      <c r="E27" s="269">
        <f t="shared" si="29"/>
        <v>3.780096308186196</v>
      </c>
      <c r="F27" s="269">
        <f t="shared" si="29"/>
        <v>4.5903479236812572</v>
      </c>
      <c r="G27" s="64"/>
      <c r="H27" s="65"/>
      <c r="I27" s="65"/>
      <c r="J27" s="65"/>
      <c r="K27" s="66"/>
      <c r="L27" s="63"/>
      <c r="M27" s="63"/>
      <c r="N27" s="63"/>
      <c r="O27" s="63"/>
      <c r="P27" s="63"/>
      <c r="R27" s="63"/>
      <c r="S27" s="63"/>
      <c r="T27" s="63"/>
      <c r="U27" s="63"/>
      <c r="V27" s="63"/>
      <c r="W27" s="64"/>
      <c r="X27" s="65"/>
      <c r="Y27" s="65"/>
      <c r="Z27" s="65"/>
      <c r="AA27" s="66"/>
      <c r="AB27" s="63"/>
      <c r="AC27" s="63"/>
      <c r="AD27" s="63"/>
      <c r="AE27" s="63"/>
      <c r="AF27" s="63"/>
      <c r="AG27" s="3"/>
      <c r="AH27" s="3"/>
      <c r="AI27" s="3"/>
      <c r="AJ27" s="3"/>
      <c r="AK27" s="3"/>
      <c r="AL27" s="3"/>
      <c r="AM27" s="100"/>
      <c r="AN27" s="101"/>
      <c r="AO27" s="101"/>
      <c r="AP27" s="101"/>
      <c r="AQ27" s="102"/>
      <c r="AR27" s="3"/>
      <c r="AS27" s="3"/>
      <c r="AT27" s="3"/>
      <c r="AU27" s="3"/>
      <c r="AV27" s="3"/>
      <c r="AW27" s="4"/>
      <c r="AX27" s="10"/>
      <c r="AY27" s="10"/>
      <c r="AZ27" s="10"/>
      <c r="BA27" s="10"/>
      <c r="BB27" s="10"/>
      <c r="BC27" s="26"/>
      <c r="BD27" s="27"/>
      <c r="BE27" s="27"/>
      <c r="BF27" s="27"/>
      <c r="BG27" s="28"/>
      <c r="BH27" s="10"/>
      <c r="BI27" s="10"/>
      <c r="BJ27" s="10"/>
      <c r="BK27" s="10"/>
      <c r="BL27" s="10"/>
      <c r="BN27" s="63"/>
      <c r="BO27" s="63"/>
      <c r="BP27" s="63"/>
      <c r="BQ27" s="63"/>
      <c r="BR27" s="63"/>
      <c r="BS27" s="64"/>
      <c r="BT27" s="65"/>
      <c r="BU27" s="65"/>
      <c r="BV27" s="65"/>
      <c r="BW27" s="66"/>
      <c r="BX27" s="63"/>
      <c r="BY27" s="63"/>
      <c r="BZ27" s="63"/>
      <c r="CA27" s="63"/>
      <c r="CB27" s="63"/>
    </row>
    <row r="28" spans="1:80" x14ac:dyDescent="0.2">
      <c r="B28" s="63"/>
      <c r="C28" s="63"/>
      <c r="D28" s="63"/>
      <c r="E28" s="63"/>
      <c r="F28" s="63"/>
      <c r="G28" s="64"/>
      <c r="H28" s="65"/>
      <c r="I28" s="65"/>
      <c r="J28" s="65"/>
      <c r="K28" s="66"/>
      <c r="L28" s="63"/>
      <c r="M28" s="63"/>
      <c r="N28" s="63"/>
      <c r="O28" s="63"/>
      <c r="P28" s="63"/>
      <c r="R28" s="63"/>
      <c r="S28" s="63"/>
      <c r="T28" s="63"/>
      <c r="U28" s="63"/>
      <c r="V28" s="63"/>
      <c r="W28" s="64"/>
      <c r="X28" s="65"/>
      <c r="Y28" s="65"/>
      <c r="Z28" s="65"/>
      <c r="AA28" s="66"/>
      <c r="AB28" s="63"/>
      <c r="AC28" s="63"/>
      <c r="AD28" s="63"/>
      <c r="AE28" s="63"/>
      <c r="AF28" s="63"/>
      <c r="AG28" s="3"/>
      <c r="AH28" s="3"/>
      <c r="AI28" s="3"/>
      <c r="AJ28" s="3"/>
      <c r="AK28" s="3"/>
      <c r="AL28" s="3"/>
      <c r="AM28" s="100"/>
      <c r="AN28" s="101"/>
      <c r="AO28" s="101"/>
      <c r="AP28" s="101"/>
      <c r="AQ28" s="102"/>
      <c r="AR28" s="3"/>
      <c r="AS28" s="3"/>
      <c r="AT28" s="3"/>
      <c r="AU28" s="3"/>
      <c r="AV28" s="3"/>
      <c r="AW28" s="4"/>
      <c r="AX28" s="10"/>
      <c r="AY28" s="10"/>
      <c r="AZ28" s="10"/>
      <c r="BA28" s="10"/>
      <c r="BB28" s="10"/>
      <c r="BC28" s="26"/>
      <c r="BD28" s="27"/>
      <c r="BE28" s="27"/>
      <c r="BF28" s="27"/>
      <c r="BG28" s="28"/>
      <c r="BH28" s="10"/>
      <c r="BI28" s="10"/>
      <c r="BJ28" s="10"/>
      <c r="BK28" s="10"/>
      <c r="BL28" s="10"/>
      <c r="BN28" s="63"/>
      <c r="BO28" s="63"/>
      <c r="BP28" s="63"/>
      <c r="BQ28" s="63"/>
      <c r="BR28" s="63"/>
      <c r="BS28" s="64"/>
      <c r="BT28" s="65"/>
      <c r="BU28" s="65"/>
      <c r="BV28" s="65"/>
      <c r="BW28" s="66"/>
      <c r="BX28" s="63"/>
      <c r="BY28" s="63"/>
      <c r="BZ28" s="63"/>
      <c r="CA28" s="63"/>
      <c r="CB28" s="63"/>
    </row>
    <row r="29" spans="1:80" x14ac:dyDescent="0.2">
      <c r="B29" s="63"/>
      <c r="C29" s="63"/>
      <c r="D29" s="63"/>
      <c r="E29" s="63"/>
      <c r="F29" s="63"/>
      <c r="G29" s="64"/>
      <c r="H29" s="65"/>
      <c r="I29" s="65"/>
      <c r="J29" s="65"/>
      <c r="K29" s="66"/>
      <c r="L29" s="63"/>
      <c r="M29" s="63"/>
      <c r="N29" s="63"/>
      <c r="O29" s="63"/>
      <c r="P29" s="63"/>
      <c r="R29" s="63"/>
      <c r="S29" s="63"/>
      <c r="T29" s="63"/>
      <c r="U29" s="63"/>
      <c r="V29" s="63"/>
      <c r="W29" s="64"/>
      <c r="X29" s="65"/>
      <c r="Y29" s="65"/>
      <c r="Z29" s="65"/>
      <c r="AA29" s="66"/>
      <c r="AB29" s="63"/>
      <c r="AC29" s="63"/>
      <c r="AD29" s="63"/>
      <c r="AE29" s="63"/>
      <c r="AF29" s="63"/>
      <c r="AG29" s="3"/>
      <c r="AH29" s="3"/>
      <c r="AI29" s="3"/>
      <c r="AJ29" s="3"/>
      <c r="AK29" s="3"/>
      <c r="AL29" s="3"/>
      <c r="AM29" s="100"/>
      <c r="AN29" s="101"/>
      <c r="AO29" s="101"/>
      <c r="AP29" s="101"/>
      <c r="AQ29" s="102"/>
      <c r="AR29" s="3"/>
      <c r="AS29" s="3"/>
      <c r="AT29" s="3"/>
      <c r="AU29" s="3"/>
      <c r="AV29" s="3"/>
      <c r="AW29" s="4"/>
      <c r="AX29" s="10"/>
      <c r="AY29" s="10"/>
      <c r="AZ29" s="10"/>
      <c r="BA29" s="10"/>
      <c r="BB29" s="10"/>
      <c r="BC29" s="26"/>
      <c r="BD29" s="27"/>
      <c r="BE29" s="27"/>
      <c r="BF29" s="27"/>
      <c r="BG29" s="28"/>
      <c r="BH29" s="10"/>
      <c r="BI29" s="10"/>
      <c r="BJ29" s="10"/>
      <c r="BK29" s="10"/>
      <c r="BL29" s="10"/>
      <c r="BN29" s="63"/>
      <c r="BO29" s="63"/>
      <c r="BP29" s="63"/>
      <c r="BQ29" s="63"/>
      <c r="BR29" s="63"/>
      <c r="BS29" s="64"/>
      <c r="BT29" s="65"/>
      <c r="BU29" s="65"/>
      <c r="BV29" s="65"/>
      <c r="BW29" s="66"/>
      <c r="BX29" s="63"/>
      <c r="BY29" s="63"/>
      <c r="BZ29" s="63"/>
      <c r="CA29" s="63"/>
      <c r="CB29" s="63"/>
    </row>
    <row r="30" spans="1:80" x14ac:dyDescent="0.2">
      <c r="A30" s="60" t="s">
        <v>541</v>
      </c>
      <c r="B30" s="63"/>
      <c r="C30" s="63"/>
      <c r="D30" s="63"/>
      <c r="E30" s="63"/>
      <c r="F30" s="63"/>
      <c r="G30" s="64"/>
      <c r="H30" s="65"/>
      <c r="I30" s="65"/>
      <c r="J30" s="65"/>
      <c r="K30" s="66"/>
      <c r="L30" s="63"/>
      <c r="M30" s="63"/>
      <c r="N30" s="63"/>
      <c r="O30" s="63"/>
      <c r="P30" s="63"/>
      <c r="Q30" s="60" t="s">
        <v>541</v>
      </c>
      <c r="R30" s="63"/>
      <c r="S30" s="63"/>
      <c r="T30" s="63"/>
      <c r="U30" s="63"/>
      <c r="V30" s="63"/>
      <c r="W30" s="64"/>
      <c r="X30" s="65"/>
      <c r="Y30" s="65"/>
      <c r="Z30" s="65"/>
      <c r="AA30" s="66"/>
      <c r="AB30" s="63"/>
      <c r="AC30" s="63"/>
      <c r="AD30" s="63"/>
      <c r="AE30" s="63"/>
      <c r="AF30" s="63"/>
      <c r="AG30" s="98" t="s">
        <v>541</v>
      </c>
      <c r="AH30" s="3"/>
      <c r="AI30" s="3"/>
      <c r="AJ30" s="3"/>
      <c r="AK30" s="3"/>
      <c r="AL30" s="3"/>
      <c r="AM30" s="100"/>
      <c r="AN30" s="101"/>
      <c r="AO30" s="101"/>
      <c r="AP30" s="101"/>
      <c r="AQ30" s="102"/>
      <c r="AR30" s="3"/>
      <c r="AS30" s="3"/>
      <c r="AT30" s="3"/>
      <c r="AU30" s="3"/>
      <c r="AV30" s="3"/>
      <c r="AW30" s="15" t="s">
        <v>541</v>
      </c>
      <c r="AX30" s="4"/>
      <c r="AY30" s="4"/>
      <c r="AZ30" s="4"/>
      <c r="BA30" s="4"/>
      <c r="BB30" s="4"/>
      <c r="BC30" s="29"/>
      <c r="BD30" s="16"/>
      <c r="BE30" s="16"/>
      <c r="BF30" s="16"/>
      <c r="BG30" s="30"/>
      <c r="BH30" s="4"/>
      <c r="BI30" s="4"/>
      <c r="BJ30" s="4"/>
      <c r="BK30" s="4"/>
      <c r="BL30" s="4"/>
      <c r="BM30" s="60" t="s">
        <v>541</v>
      </c>
      <c r="BN30" s="63"/>
      <c r="BO30" s="63"/>
      <c r="BP30" s="63"/>
      <c r="BQ30" s="63"/>
      <c r="BR30" s="63"/>
      <c r="BS30" s="64"/>
      <c r="BT30" s="65"/>
      <c r="BU30" s="65"/>
      <c r="BV30" s="65"/>
      <c r="BW30" s="66"/>
      <c r="BX30" s="63"/>
      <c r="BY30" s="63"/>
      <c r="BZ30" s="63"/>
      <c r="CA30" s="63"/>
      <c r="CB30" s="63"/>
    </row>
    <row r="31" spans="1:80" x14ac:dyDescent="0.2">
      <c r="A31" s="56" t="s">
        <v>1</v>
      </c>
      <c r="B31" s="10">
        <f t="shared" ref="B31" si="30">R31+AH31+AX31+BN31</f>
        <v>49870</v>
      </c>
      <c r="C31" s="10">
        <f t="shared" ref="C31" si="31">S31+AI31+AY31+BO31</f>
        <v>29281</v>
      </c>
      <c r="D31" s="10">
        <f t="shared" ref="D31" si="32">T31+AJ31+AZ31+BP31</f>
        <v>11790</v>
      </c>
      <c r="E31" s="10">
        <f t="shared" ref="E31" si="33">U31+AK31+BA31+BQ31</f>
        <v>4710</v>
      </c>
      <c r="F31" s="10">
        <f t="shared" ref="F31" si="34">V31+AL31+BB31+BR31</f>
        <v>4090</v>
      </c>
      <c r="G31" s="10">
        <f t="shared" ref="G31" si="35">W31+AM31+BC31+BS31</f>
        <v>23556</v>
      </c>
      <c r="H31" s="10">
        <f t="shared" ref="H31" si="36">X31+AN31+BD31+BT31</f>
        <v>13553</v>
      </c>
      <c r="I31" s="10">
        <f t="shared" ref="I31" si="37">Y31+AO31+BE31+BU31</f>
        <v>5714</v>
      </c>
      <c r="J31" s="10">
        <f t="shared" ref="J31" si="38">Z31+AP31+BF31+BV31</f>
        <v>2320</v>
      </c>
      <c r="K31" s="10">
        <f t="shared" ref="K31" si="39">AA31+AQ31+BG31+BW31</f>
        <v>1969</v>
      </c>
      <c r="L31" s="10">
        <f t="shared" ref="L31" si="40">AB31+AR31+BH31+BX31</f>
        <v>26315</v>
      </c>
      <c r="M31" s="10">
        <f t="shared" ref="M31" si="41">AC31+AS31+BI31+BY31</f>
        <v>15727</v>
      </c>
      <c r="N31" s="10">
        <f t="shared" ref="N31" si="42">AD31+AT31+BJ31+BZ31</f>
        <v>6075</v>
      </c>
      <c r="O31" s="10">
        <f t="shared" ref="O31:P31" si="43">AE31+AU31+BK31+CA31</f>
        <v>2390</v>
      </c>
      <c r="P31" s="10">
        <f t="shared" si="43"/>
        <v>2122</v>
      </c>
      <c r="Q31" s="56" t="s">
        <v>1</v>
      </c>
      <c r="R31" s="63">
        <v>7948</v>
      </c>
      <c r="S31" s="63">
        <v>4204</v>
      </c>
      <c r="T31" s="63">
        <v>2193</v>
      </c>
      <c r="U31" s="63">
        <v>255</v>
      </c>
      <c r="V31" s="63">
        <v>1296</v>
      </c>
      <c r="W31" s="64">
        <v>3957</v>
      </c>
      <c r="X31" s="65">
        <v>2005</v>
      </c>
      <c r="Y31" s="65">
        <v>1189</v>
      </c>
      <c r="Z31" s="65">
        <v>115</v>
      </c>
      <c r="AA31" s="66">
        <v>648</v>
      </c>
      <c r="AB31" s="63">
        <v>3991</v>
      </c>
      <c r="AC31" s="63">
        <v>2199</v>
      </c>
      <c r="AD31" s="63">
        <v>1004</v>
      </c>
      <c r="AE31" s="63">
        <v>140</v>
      </c>
      <c r="AF31" s="63">
        <v>648</v>
      </c>
      <c r="AG31" s="3" t="s">
        <v>1</v>
      </c>
      <c r="AH31" s="3">
        <v>4286</v>
      </c>
      <c r="AI31" s="3">
        <v>2656</v>
      </c>
      <c r="AJ31" s="3">
        <v>1055</v>
      </c>
      <c r="AK31" s="3">
        <v>434</v>
      </c>
      <c r="AL31" s="3">
        <v>141</v>
      </c>
      <c r="AM31" s="100">
        <v>1988</v>
      </c>
      <c r="AN31" s="101">
        <v>1270</v>
      </c>
      <c r="AO31" s="101">
        <v>464</v>
      </c>
      <c r="AP31" s="101">
        <v>188</v>
      </c>
      <c r="AQ31" s="102">
        <v>66</v>
      </c>
      <c r="AR31" s="3">
        <v>2298</v>
      </c>
      <c r="AS31" s="3">
        <v>1386</v>
      </c>
      <c r="AT31" s="3">
        <v>591</v>
      </c>
      <c r="AU31" s="3">
        <v>246</v>
      </c>
      <c r="AV31" s="3">
        <v>75</v>
      </c>
      <c r="AW31" s="4" t="s">
        <v>1</v>
      </c>
      <c r="AX31" s="10">
        <v>24048</v>
      </c>
      <c r="AY31" s="10">
        <v>11478</v>
      </c>
      <c r="AZ31" s="10">
        <v>6630</v>
      </c>
      <c r="BA31" s="10">
        <v>3522</v>
      </c>
      <c r="BB31" s="10">
        <v>2419</v>
      </c>
      <c r="BC31" s="26">
        <v>11071</v>
      </c>
      <c r="BD31" s="27">
        <v>5031</v>
      </c>
      <c r="BE31" s="27">
        <v>3118</v>
      </c>
      <c r="BF31" s="27">
        <v>1776</v>
      </c>
      <c r="BG31" s="28">
        <v>1146</v>
      </c>
      <c r="BH31" s="10">
        <v>12978</v>
      </c>
      <c r="BI31" s="10">
        <v>6446</v>
      </c>
      <c r="BJ31" s="10">
        <v>3512</v>
      </c>
      <c r="BK31" s="10">
        <v>1746</v>
      </c>
      <c r="BL31" s="10">
        <v>1273</v>
      </c>
      <c r="BM31" s="56" t="s">
        <v>1</v>
      </c>
      <c r="BN31" s="63">
        <v>13588</v>
      </c>
      <c r="BO31" s="63">
        <v>10943</v>
      </c>
      <c r="BP31" s="63">
        <v>1912</v>
      </c>
      <c r="BQ31" s="63">
        <v>499</v>
      </c>
      <c r="BR31" s="63">
        <v>234</v>
      </c>
      <c r="BS31" s="64">
        <v>6540</v>
      </c>
      <c r="BT31" s="65">
        <v>5247</v>
      </c>
      <c r="BU31" s="65">
        <v>943</v>
      </c>
      <c r="BV31" s="65">
        <v>241</v>
      </c>
      <c r="BW31" s="66">
        <v>109</v>
      </c>
      <c r="BX31" s="63">
        <v>7048</v>
      </c>
      <c r="BY31" s="63">
        <v>5696</v>
      </c>
      <c r="BZ31" s="63">
        <v>968</v>
      </c>
      <c r="CA31" s="63">
        <v>258</v>
      </c>
      <c r="CB31" s="63">
        <v>126</v>
      </c>
    </row>
    <row r="32" spans="1:80" x14ac:dyDescent="0.2">
      <c r="A32" s="56" t="s">
        <v>58</v>
      </c>
      <c r="B32" s="10">
        <f t="shared" ref="B32:B40" si="44">R32+AH32+AX32+BN32</f>
        <v>28154</v>
      </c>
      <c r="C32" s="10">
        <f t="shared" ref="C32:C40" si="45">S32+AI32+AY32+BO32</f>
        <v>17774</v>
      </c>
      <c r="D32" s="10">
        <f t="shared" ref="D32:D40" si="46">T32+AJ32+AZ32+BP32</f>
        <v>6023</v>
      </c>
      <c r="E32" s="10">
        <f t="shared" ref="E32:E40" si="47">U32+AK32+BA32+BQ32</f>
        <v>3935</v>
      </c>
      <c r="F32" s="10">
        <f t="shared" ref="F32:F40" si="48">V32+AL32+BB32+BR32</f>
        <v>422</v>
      </c>
      <c r="G32" s="10">
        <f t="shared" ref="G32:G40" si="49">W32+AM32+BC32+BS32</f>
        <v>13256</v>
      </c>
      <c r="H32" s="10">
        <f t="shared" ref="H32:H40" si="50">X32+AN32+BD32+BT32</f>
        <v>8283</v>
      </c>
      <c r="I32" s="10">
        <f t="shared" ref="I32:I40" si="51">Y32+AO32+BE32+BU32</f>
        <v>2776</v>
      </c>
      <c r="J32" s="10">
        <f t="shared" ref="J32:J40" si="52">Z32+AP32+BF32+BV32</f>
        <v>1991</v>
      </c>
      <c r="K32" s="10">
        <f t="shared" ref="K32:K40" si="53">AA32+AQ32+BG32+BW32</f>
        <v>205</v>
      </c>
      <c r="L32" s="10">
        <f t="shared" ref="L32:L40" si="54">AB32+AR32+BH32+BX32</f>
        <v>14897</v>
      </c>
      <c r="M32" s="10">
        <f t="shared" ref="M32:M40" si="55">AC32+AS32+BI32+BY32</f>
        <v>9491</v>
      </c>
      <c r="N32" s="10">
        <f t="shared" ref="N32:N40" si="56">AD32+AT32+BJ32+BZ32</f>
        <v>3246</v>
      </c>
      <c r="O32" s="10">
        <f t="shared" ref="O32:O40" si="57">AE32+AU32+BK32+CA32</f>
        <v>1944</v>
      </c>
      <c r="P32" s="10">
        <f t="shared" ref="P32:P40" si="58">AF32+AV32+BL32+CB32</f>
        <v>217</v>
      </c>
      <c r="Q32" s="56" t="s">
        <v>58</v>
      </c>
      <c r="R32" s="63">
        <v>4340</v>
      </c>
      <c r="S32" s="63">
        <v>2878</v>
      </c>
      <c r="T32" s="63">
        <v>1137</v>
      </c>
      <c r="U32" s="63">
        <v>220</v>
      </c>
      <c r="V32" s="63">
        <v>104</v>
      </c>
      <c r="W32" s="64">
        <v>2225</v>
      </c>
      <c r="X32" s="65">
        <v>1415</v>
      </c>
      <c r="Y32" s="65">
        <v>635</v>
      </c>
      <c r="Z32" s="65">
        <v>106</v>
      </c>
      <c r="AA32" s="66">
        <v>69</v>
      </c>
      <c r="AB32" s="63">
        <v>2114</v>
      </c>
      <c r="AC32" s="63">
        <v>1463</v>
      </c>
      <c r="AD32" s="63">
        <v>502</v>
      </c>
      <c r="AE32" s="63">
        <v>115</v>
      </c>
      <c r="AF32" s="63">
        <v>35</v>
      </c>
      <c r="AG32" s="3" t="s">
        <v>58</v>
      </c>
      <c r="AH32" s="3">
        <v>2738</v>
      </c>
      <c r="AI32" s="3">
        <v>1798</v>
      </c>
      <c r="AJ32" s="3">
        <v>574</v>
      </c>
      <c r="AK32" s="3">
        <v>348</v>
      </c>
      <c r="AL32" s="3">
        <v>18</v>
      </c>
      <c r="AM32" s="100">
        <v>1267</v>
      </c>
      <c r="AN32" s="101">
        <v>834</v>
      </c>
      <c r="AO32" s="101">
        <v>270</v>
      </c>
      <c r="AP32" s="101">
        <v>154</v>
      </c>
      <c r="AQ32" s="102">
        <v>9</v>
      </c>
      <c r="AR32" s="3">
        <v>1471</v>
      </c>
      <c r="AS32" s="3">
        <v>964</v>
      </c>
      <c r="AT32" s="3">
        <v>304</v>
      </c>
      <c r="AU32" s="3">
        <v>194</v>
      </c>
      <c r="AV32" s="3">
        <v>9</v>
      </c>
      <c r="AW32" s="4" t="s">
        <v>58</v>
      </c>
      <c r="AX32" s="10">
        <v>13436</v>
      </c>
      <c r="AY32" s="10">
        <v>6648</v>
      </c>
      <c r="AZ32" s="10">
        <v>3541</v>
      </c>
      <c r="BA32" s="10">
        <v>2950</v>
      </c>
      <c r="BB32" s="10">
        <v>297</v>
      </c>
      <c r="BC32" s="26">
        <v>6049</v>
      </c>
      <c r="BD32" s="27">
        <v>2920</v>
      </c>
      <c r="BE32" s="27">
        <v>1467</v>
      </c>
      <c r="BF32" s="27">
        <v>1535</v>
      </c>
      <c r="BG32" s="28">
        <v>127</v>
      </c>
      <c r="BH32" s="10">
        <v>7387</v>
      </c>
      <c r="BI32" s="10">
        <v>3729</v>
      </c>
      <c r="BJ32" s="10">
        <v>2074</v>
      </c>
      <c r="BK32" s="10">
        <v>1415</v>
      </c>
      <c r="BL32" s="10">
        <v>170</v>
      </c>
      <c r="BM32" s="56" t="s">
        <v>58</v>
      </c>
      <c r="BN32" s="63">
        <v>7640</v>
      </c>
      <c r="BO32" s="63">
        <v>6450</v>
      </c>
      <c r="BP32" s="63">
        <v>771</v>
      </c>
      <c r="BQ32" s="63">
        <v>417</v>
      </c>
      <c r="BR32" s="63">
        <v>3</v>
      </c>
      <c r="BS32" s="64">
        <v>3715</v>
      </c>
      <c r="BT32" s="65">
        <v>3114</v>
      </c>
      <c r="BU32" s="65">
        <v>404</v>
      </c>
      <c r="BV32" s="65">
        <v>196</v>
      </c>
      <c r="BW32" s="66">
        <v>0</v>
      </c>
      <c r="BX32" s="63">
        <v>3925</v>
      </c>
      <c r="BY32" s="63">
        <v>3335</v>
      </c>
      <c r="BZ32" s="63">
        <v>366</v>
      </c>
      <c r="CA32" s="63">
        <v>220</v>
      </c>
      <c r="CB32" s="63">
        <v>3</v>
      </c>
    </row>
    <row r="33" spans="1:80" x14ac:dyDescent="0.2">
      <c r="A33" s="56" t="s">
        <v>59</v>
      </c>
      <c r="B33" s="10">
        <f t="shared" si="44"/>
        <v>18257</v>
      </c>
      <c r="C33" s="10">
        <f t="shared" si="45"/>
        <v>9721</v>
      </c>
      <c r="D33" s="10">
        <f t="shared" si="46"/>
        <v>4812</v>
      </c>
      <c r="E33" s="10">
        <f t="shared" si="47"/>
        <v>367</v>
      </c>
      <c r="F33" s="10">
        <f t="shared" si="48"/>
        <v>3359</v>
      </c>
      <c r="G33" s="10">
        <f t="shared" si="49"/>
        <v>8679</v>
      </c>
      <c r="H33" s="10">
        <f t="shared" si="50"/>
        <v>4410</v>
      </c>
      <c r="I33" s="10">
        <f t="shared" si="51"/>
        <v>2494</v>
      </c>
      <c r="J33" s="10">
        <f t="shared" si="52"/>
        <v>130</v>
      </c>
      <c r="K33" s="10">
        <f t="shared" si="53"/>
        <v>1646</v>
      </c>
      <c r="L33" s="10">
        <f t="shared" si="54"/>
        <v>9579</v>
      </c>
      <c r="M33" s="10">
        <f t="shared" si="55"/>
        <v>5311</v>
      </c>
      <c r="N33" s="10">
        <f t="shared" si="56"/>
        <v>2318</v>
      </c>
      <c r="O33" s="10">
        <f t="shared" si="57"/>
        <v>236</v>
      </c>
      <c r="P33" s="10">
        <f t="shared" si="58"/>
        <v>1713</v>
      </c>
      <c r="Q33" s="56" t="s">
        <v>59</v>
      </c>
      <c r="R33" s="63">
        <v>3030</v>
      </c>
      <c r="S33" s="63">
        <v>1052</v>
      </c>
      <c r="T33" s="63">
        <v>872</v>
      </c>
      <c r="U33" s="63">
        <v>13</v>
      </c>
      <c r="V33" s="63">
        <v>1094</v>
      </c>
      <c r="W33" s="64">
        <v>1503</v>
      </c>
      <c r="X33" s="65">
        <v>477</v>
      </c>
      <c r="Y33" s="65">
        <v>462</v>
      </c>
      <c r="Z33" s="65">
        <v>4</v>
      </c>
      <c r="AA33" s="66">
        <v>561</v>
      </c>
      <c r="AB33" s="63">
        <v>1527</v>
      </c>
      <c r="AC33" s="63">
        <v>576</v>
      </c>
      <c r="AD33" s="63">
        <v>410</v>
      </c>
      <c r="AE33" s="63">
        <v>9</v>
      </c>
      <c r="AF33" s="63">
        <v>532</v>
      </c>
      <c r="AG33" s="3" t="s">
        <v>59</v>
      </c>
      <c r="AH33" s="3">
        <v>872</v>
      </c>
      <c r="AI33" s="3">
        <v>445</v>
      </c>
      <c r="AJ33" s="3">
        <v>304</v>
      </c>
      <c r="AK33" s="3">
        <v>28</v>
      </c>
      <c r="AL33" s="3">
        <v>96</v>
      </c>
      <c r="AM33" s="100">
        <v>421</v>
      </c>
      <c r="AN33" s="101">
        <v>222</v>
      </c>
      <c r="AO33" s="101">
        <v>135</v>
      </c>
      <c r="AP33" s="101">
        <v>15</v>
      </c>
      <c r="AQ33" s="102">
        <v>48</v>
      </c>
      <c r="AR33" s="3">
        <v>452</v>
      </c>
      <c r="AS33" s="3">
        <v>222</v>
      </c>
      <c r="AT33" s="3">
        <v>169</v>
      </c>
      <c r="AU33" s="3">
        <v>12</v>
      </c>
      <c r="AV33" s="3">
        <v>48</v>
      </c>
      <c r="AW33" s="4" t="s">
        <v>59</v>
      </c>
      <c r="AX33" s="10">
        <v>9151</v>
      </c>
      <c r="AY33" s="10">
        <v>4290</v>
      </c>
      <c r="AZ33" s="10">
        <v>2638</v>
      </c>
      <c r="BA33" s="10">
        <v>271</v>
      </c>
      <c r="BB33" s="10">
        <v>1952</v>
      </c>
      <c r="BC33" s="26">
        <v>4313</v>
      </c>
      <c r="BD33" s="27">
        <v>1864</v>
      </c>
      <c r="BE33" s="27">
        <v>1425</v>
      </c>
      <c r="BF33" s="27">
        <v>90</v>
      </c>
      <c r="BG33" s="28">
        <v>934</v>
      </c>
      <c r="BH33" s="10">
        <v>4838</v>
      </c>
      <c r="BI33" s="10">
        <v>2426</v>
      </c>
      <c r="BJ33" s="10">
        <v>1213</v>
      </c>
      <c r="BK33" s="10">
        <v>181</v>
      </c>
      <c r="BL33" s="10">
        <v>1019</v>
      </c>
      <c r="BM33" s="56" t="s">
        <v>59</v>
      </c>
      <c r="BN33" s="63">
        <v>5204</v>
      </c>
      <c r="BO33" s="63">
        <v>3934</v>
      </c>
      <c r="BP33" s="63">
        <v>998</v>
      </c>
      <c r="BQ33" s="63">
        <v>55</v>
      </c>
      <c r="BR33" s="63">
        <v>217</v>
      </c>
      <c r="BS33" s="64">
        <v>2442</v>
      </c>
      <c r="BT33" s="65">
        <v>1847</v>
      </c>
      <c r="BU33" s="65">
        <v>472</v>
      </c>
      <c r="BV33" s="65">
        <v>21</v>
      </c>
      <c r="BW33" s="66">
        <v>103</v>
      </c>
      <c r="BX33" s="63">
        <v>2762</v>
      </c>
      <c r="BY33" s="63">
        <v>2087</v>
      </c>
      <c r="BZ33" s="63">
        <v>526</v>
      </c>
      <c r="CA33" s="63">
        <v>34</v>
      </c>
      <c r="CB33" s="63">
        <v>114</v>
      </c>
    </row>
    <row r="34" spans="1:80" x14ac:dyDescent="0.2">
      <c r="A34" s="56" t="s">
        <v>60</v>
      </c>
      <c r="B34" s="10">
        <f t="shared" si="44"/>
        <v>331</v>
      </c>
      <c r="C34" s="10">
        <f t="shared" si="45"/>
        <v>198</v>
      </c>
      <c r="D34" s="10">
        <f t="shared" si="46"/>
        <v>67</v>
      </c>
      <c r="E34" s="10">
        <f t="shared" si="47"/>
        <v>63</v>
      </c>
      <c r="F34" s="10">
        <f t="shared" si="48"/>
        <v>0</v>
      </c>
      <c r="G34" s="10">
        <f t="shared" si="49"/>
        <v>150</v>
      </c>
      <c r="H34" s="10">
        <f t="shared" si="50"/>
        <v>129</v>
      </c>
      <c r="I34" s="10">
        <f t="shared" si="51"/>
        <v>20</v>
      </c>
      <c r="J34" s="10">
        <f t="shared" si="52"/>
        <v>0</v>
      </c>
      <c r="K34" s="10">
        <f t="shared" si="53"/>
        <v>0</v>
      </c>
      <c r="L34" s="10">
        <f t="shared" si="54"/>
        <v>181</v>
      </c>
      <c r="M34" s="10">
        <f t="shared" si="55"/>
        <v>70</v>
      </c>
      <c r="N34" s="10">
        <f t="shared" si="56"/>
        <v>48</v>
      </c>
      <c r="O34" s="10">
        <f t="shared" si="57"/>
        <v>63</v>
      </c>
      <c r="P34" s="10">
        <f t="shared" si="58"/>
        <v>0</v>
      </c>
      <c r="Q34" s="56" t="s">
        <v>60</v>
      </c>
      <c r="R34" s="63">
        <v>60</v>
      </c>
      <c r="S34" s="63">
        <v>42</v>
      </c>
      <c r="T34" s="63">
        <v>17</v>
      </c>
      <c r="U34" s="63">
        <v>0</v>
      </c>
      <c r="V34" s="63">
        <v>0</v>
      </c>
      <c r="W34" s="64">
        <v>25</v>
      </c>
      <c r="X34" s="65">
        <v>19</v>
      </c>
      <c r="Y34" s="65">
        <v>6</v>
      </c>
      <c r="Z34" s="65">
        <v>0</v>
      </c>
      <c r="AA34" s="66">
        <v>0</v>
      </c>
      <c r="AB34" s="63">
        <v>35</v>
      </c>
      <c r="AC34" s="63">
        <v>24</v>
      </c>
      <c r="AD34" s="63">
        <v>12</v>
      </c>
      <c r="AE34" s="63">
        <v>0</v>
      </c>
      <c r="AF34" s="63">
        <v>0</v>
      </c>
      <c r="AG34" s="3" t="s">
        <v>60</v>
      </c>
      <c r="AH34" s="3">
        <v>146</v>
      </c>
      <c r="AI34" s="3">
        <v>134</v>
      </c>
      <c r="AJ34" s="3">
        <v>8</v>
      </c>
      <c r="AK34" s="3">
        <v>3</v>
      </c>
      <c r="AL34" s="3">
        <v>0</v>
      </c>
      <c r="AM34" s="100">
        <v>88</v>
      </c>
      <c r="AN34" s="101">
        <v>88</v>
      </c>
      <c r="AO34" s="101">
        <v>0</v>
      </c>
      <c r="AP34" s="101">
        <v>0</v>
      </c>
      <c r="AQ34" s="102">
        <v>0</v>
      </c>
      <c r="AR34" s="3">
        <v>58</v>
      </c>
      <c r="AS34" s="3">
        <v>46</v>
      </c>
      <c r="AT34" s="3">
        <v>8</v>
      </c>
      <c r="AU34" s="3">
        <v>3</v>
      </c>
      <c r="AV34" s="3">
        <v>0</v>
      </c>
      <c r="AW34" s="4" t="s">
        <v>60</v>
      </c>
      <c r="AX34" s="10">
        <v>125</v>
      </c>
      <c r="AY34" s="10">
        <v>22</v>
      </c>
      <c r="AZ34" s="10">
        <v>42</v>
      </c>
      <c r="BA34" s="10">
        <v>60</v>
      </c>
      <c r="BB34" s="10">
        <v>0</v>
      </c>
      <c r="BC34" s="26">
        <v>37</v>
      </c>
      <c r="BD34" s="27">
        <v>22</v>
      </c>
      <c r="BE34" s="27">
        <v>14</v>
      </c>
      <c r="BF34" s="27">
        <v>0</v>
      </c>
      <c r="BG34" s="28">
        <v>0</v>
      </c>
      <c r="BH34" s="10">
        <v>88</v>
      </c>
      <c r="BI34" s="10">
        <v>0</v>
      </c>
      <c r="BJ34" s="10">
        <v>28</v>
      </c>
      <c r="BK34" s="10">
        <v>60</v>
      </c>
      <c r="BL34" s="10">
        <v>0</v>
      </c>
      <c r="BM34" s="56" t="s">
        <v>60</v>
      </c>
      <c r="BN34" s="63">
        <v>0</v>
      </c>
      <c r="BO34" s="63">
        <v>0</v>
      </c>
      <c r="BP34" s="63">
        <v>0</v>
      </c>
      <c r="BQ34" s="63">
        <v>0</v>
      </c>
      <c r="BR34" s="63">
        <v>0</v>
      </c>
      <c r="BS34" s="64">
        <v>0</v>
      </c>
      <c r="BT34" s="65">
        <v>0</v>
      </c>
      <c r="BU34" s="65">
        <v>0</v>
      </c>
      <c r="BV34" s="65">
        <v>0</v>
      </c>
      <c r="BW34" s="66">
        <v>0</v>
      </c>
      <c r="BX34" s="63">
        <v>0</v>
      </c>
      <c r="BY34" s="63">
        <v>0</v>
      </c>
      <c r="BZ34" s="63">
        <v>0</v>
      </c>
      <c r="CA34" s="63">
        <v>0</v>
      </c>
      <c r="CB34" s="63">
        <v>0</v>
      </c>
    </row>
    <row r="35" spans="1:80" x14ac:dyDescent="0.2">
      <c r="A35" s="56" t="s">
        <v>61</v>
      </c>
      <c r="B35" s="10">
        <f t="shared" si="44"/>
        <v>765</v>
      </c>
      <c r="C35" s="10">
        <f t="shared" si="45"/>
        <v>563</v>
      </c>
      <c r="D35" s="10">
        <f t="shared" si="46"/>
        <v>54</v>
      </c>
      <c r="E35" s="10">
        <f t="shared" si="47"/>
        <v>60</v>
      </c>
      <c r="F35" s="10">
        <f t="shared" si="48"/>
        <v>87</v>
      </c>
      <c r="G35" s="10">
        <f t="shared" si="49"/>
        <v>332</v>
      </c>
      <c r="H35" s="10">
        <f t="shared" si="50"/>
        <v>245</v>
      </c>
      <c r="I35" s="10">
        <f t="shared" si="51"/>
        <v>40</v>
      </c>
      <c r="J35" s="10">
        <f t="shared" si="52"/>
        <v>30</v>
      </c>
      <c r="K35" s="10">
        <f t="shared" si="53"/>
        <v>17</v>
      </c>
      <c r="L35" s="10">
        <f t="shared" si="54"/>
        <v>432</v>
      </c>
      <c r="M35" s="10">
        <f t="shared" si="55"/>
        <v>319</v>
      </c>
      <c r="N35" s="10">
        <f t="shared" si="56"/>
        <v>14</v>
      </c>
      <c r="O35" s="10">
        <f t="shared" si="57"/>
        <v>30</v>
      </c>
      <c r="P35" s="10">
        <f t="shared" si="58"/>
        <v>69</v>
      </c>
      <c r="Q35" s="56" t="s">
        <v>61</v>
      </c>
      <c r="R35" s="63">
        <v>212</v>
      </c>
      <c r="S35" s="63">
        <v>113</v>
      </c>
      <c r="T35" s="63">
        <v>12</v>
      </c>
      <c r="U35" s="63">
        <v>0</v>
      </c>
      <c r="V35" s="63">
        <v>87</v>
      </c>
      <c r="W35" s="64">
        <v>71</v>
      </c>
      <c r="X35" s="65">
        <v>42</v>
      </c>
      <c r="Y35" s="65">
        <v>12</v>
      </c>
      <c r="Z35" s="65">
        <v>0</v>
      </c>
      <c r="AA35" s="66">
        <v>17</v>
      </c>
      <c r="AB35" s="63">
        <v>140</v>
      </c>
      <c r="AC35" s="63">
        <v>71</v>
      </c>
      <c r="AD35" s="63">
        <v>0</v>
      </c>
      <c r="AE35" s="63">
        <v>0</v>
      </c>
      <c r="AF35" s="63">
        <v>69</v>
      </c>
      <c r="AG35" s="3" t="s">
        <v>61</v>
      </c>
      <c r="AH35" s="3">
        <v>46</v>
      </c>
      <c r="AI35" s="3">
        <v>46</v>
      </c>
      <c r="AJ35" s="3">
        <v>0</v>
      </c>
      <c r="AK35" s="3">
        <v>0</v>
      </c>
      <c r="AL35" s="3">
        <v>0</v>
      </c>
      <c r="AM35" s="100">
        <v>23</v>
      </c>
      <c r="AN35" s="101">
        <v>23</v>
      </c>
      <c r="AO35" s="101">
        <v>0</v>
      </c>
      <c r="AP35" s="101">
        <v>0</v>
      </c>
      <c r="AQ35" s="102">
        <v>0</v>
      </c>
      <c r="AR35" s="3">
        <v>23</v>
      </c>
      <c r="AS35" s="3">
        <v>23</v>
      </c>
      <c r="AT35" s="3">
        <v>0</v>
      </c>
      <c r="AU35" s="3">
        <v>0</v>
      </c>
      <c r="AV35" s="3">
        <v>0</v>
      </c>
      <c r="AW35" s="4" t="s">
        <v>61</v>
      </c>
      <c r="AX35" s="10">
        <v>507</v>
      </c>
      <c r="AY35" s="10">
        <v>404</v>
      </c>
      <c r="AZ35" s="10">
        <v>42</v>
      </c>
      <c r="BA35" s="10">
        <v>60</v>
      </c>
      <c r="BB35" s="10">
        <v>0</v>
      </c>
      <c r="BC35" s="26">
        <v>238</v>
      </c>
      <c r="BD35" s="27">
        <v>180</v>
      </c>
      <c r="BE35" s="27">
        <v>28</v>
      </c>
      <c r="BF35" s="27">
        <v>30</v>
      </c>
      <c r="BG35" s="28">
        <v>0</v>
      </c>
      <c r="BH35" s="10">
        <v>269</v>
      </c>
      <c r="BI35" s="10">
        <v>225</v>
      </c>
      <c r="BJ35" s="10">
        <v>14</v>
      </c>
      <c r="BK35" s="10">
        <v>30</v>
      </c>
      <c r="BL35" s="10">
        <v>0</v>
      </c>
      <c r="BM35" s="56" t="s">
        <v>61</v>
      </c>
      <c r="BN35" s="63">
        <v>0</v>
      </c>
      <c r="BO35" s="63">
        <v>0</v>
      </c>
      <c r="BP35" s="63">
        <v>0</v>
      </c>
      <c r="BQ35" s="63">
        <v>0</v>
      </c>
      <c r="BR35" s="63">
        <v>0</v>
      </c>
      <c r="BS35" s="64">
        <v>0</v>
      </c>
      <c r="BT35" s="65">
        <v>0</v>
      </c>
      <c r="BU35" s="65">
        <v>0</v>
      </c>
      <c r="BV35" s="65">
        <v>0</v>
      </c>
      <c r="BW35" s="66">
        <v>0</v>
      </c>
      <c r="BX35" s="63">
        <v>0</v>
      </c>
      <c r="BY35" s="63">
        <v>0</v>
      </c>
      <c r="BZ35" s="63">
        <v>0</v>
      </c>
      <c r="CA35" s="63">
        <v>0</v>
      </c>
      <c r="CB35" s="63">
        <v>0</v>
      </c>
    </row>
    <row r="36" spans="1:80" x14ac:dyDescent="0.2">
      <c r="A36" s="56" t="s">
        <v>62</v>
      </c>
      <c r="B36" s="10">
        <f t="shared" si="44"/>
        <v>165</v>
      </c>
      <c r="C36" s="10">
        <f t="shared" si="45"/>
        <v>9</v>
      </c>
      <c r="D36" s="10">
        <f t="shared" si="46"/>
        <v>0</v>
      </c>
      <c r="E36" s="10">
        <f t="shared" si="47"/>
        <v>150</v>
      </c>
      <c r="F36" s="10">
        <f t="shared" si="48"/>
        <v>6</v>
      </c>
      <c r="G36" s="10">
        <f t="shared" si="49"/>
        <v>125</v>
      </c>
      <c r="H36" s="10">
        <f t="shared" si="50"/>
        <v>5</v>
      </c>
      <c r="I36" s="10">
        <f t="shared" si="51"/>
        <v>0</v>
      </c>
      <c r="J36" s="10">
        <f t="shared" si="52"/>
        <v>120</v>
      </c>
      <c r="K36" s="10">
        <f t="shared" si="53"/>
        <v>0</v>
      </c>
      <c r="L36" s="10">
        <f t="shared" si="54"/>
        <v>41</v>
      </c>
      <c r="M36" s="10">
        <f t="shared" si="55"/>
        <v>5</v>
      </c>
      <c r="N36" s="10">
        <f t="shared" si="56"/>
        <v>0</v>
      </c>
      <c r="O36" s="10">
        <f t="shared" si="57"/>
        <v>30</v>
      </c>
      <c r="P36" s="10">
        <f t="shared" si="58"/>
        <v>6</v>
      </c>
      <c r="Q36" s="56" t="s">
        <v>62</v>
      </c>
      <c r="R36" s="63">
        <v>6</v>
      </c>
      <c r="S36" s="63">
        <v>0</v>
      </c>
      <c r="T36" s="63">
        <v>0</v>
      </c>
      <c r="U36" s="63">
        <v>0</v>
      </c>
      <c r="V36" s="63">
        <v>6</v>
      </c>
      <c r="W36" s="64">
        <v>0</v>
      </c>
      <c r="X36" s="65">
        <v>0</v>
      </c>
      <c r="Y36" s="65">
        <v>0</v>
      </c>
      <c r="Z36" s="65">
        <v>0</v>
      </c>
      <c r="AA36" s="66">
        <v>0</v>
      </c>
      <c r="AB36" s="63">
        <v>6</v>
      </c>
      <c r="AC36" s="63">
        <v>0</v>
      </c>
      <c r="AD36" s="63">
        <v>0</v>
      </c>
      <c r="AE36" s="63">
        <v>0</v>
      </c>
      <c r="AF36" s="63">
        <v>6</v>
      </c>
      <c r="AG36" s="3" t="s">
        <v>62</v>
      </c>
      <c r="AH36" s="3">
        <v>9</v>
      </c>
      <c r="AI36" s="3">
        <v>9</v>
      </c>
      <c r="AJ36" s="3">
        <v>0</v>
      </c>
      <c r="AK36" s="3">
        <v>0</v>
      </c>
      <c r="AL36" s="3">
        <v>0</v>
      </c>
      <c r="AM36" s="100">
        <v>5</v>
      </c>
      <c r="AN36" s="101">
        <v>5</v>
      </c>
      <c r="AO36" s="101">
        <v>0</v>
      </c>
      <c r="AP36" s="101">
        <v>0</v>
      </c>
      <c r="AQ36" s="102">
        <v>0</v>
      </c>
      <c r="AR36" s="3">
        <v>5</v>
      </c>
      <c r="AS36" s="3">
        <v>5</v>
      </c>
      <c r="AT36" s="3">
        <v>0</v>
      </c>
      <c r="AU36" s="3">
        <v>0</v>
      </c>
      <c r="AV36" s="3">
        <v>0</v>
      </c>
      <c r="AW36" s="4" t="s">
        <v>62</v>
      </c>
      <c r="AX36" s="10">
        <v>150</v>
      </c>
      <c r="AY36" s="10">
        <v>0</v>
      </c>
      <c r="AZ36" s="10">
        <v>0</v>
      </c>
      <c r="BA36" s="10">
        <v>150</v>
      </c>
      <c r="BB36" s="10">
        <v>0</v>
      </c>
      <c r="BC36" s="26">
        <v>120</v>
      </c>
      <c r="BD36" s="27">
        <v>0</v>
      </c>
      <c r="BE36" s="27">
        <v>0</v>
      </c>
      <c r="BF36" s="27">
        <v>120</v>
      </c>
      <c r="BG36" s="28">
        <v>0</v>
      </c>
      <c r="BH36" s="10">
        <v>30</v>
      </c>
      <c r="BI36" s="10">
        <v>0</v>
      </c>
      <c r="BJ36" s="10">
        <v>0</v>
      </c>
      <c r="BK36" s="10">
        <v>30</v>
      </c>
      <c r="BL36" s="10">
        <v>0</v>
      </c>
      <c r="BM36" s="56" t="s">
        <v>62</v>
      </c>
      <c r="BN36" s="63">
        <v>0</v>
      </c>
      <c r="BO36" s="63">
        <v>0</v>
      </c>
      <c r="BP36" s="63">
        <v>0</v>
      </c>
      <c r="BQ36" s="63">
        <v>0</v>
      </c>
      <c r="BR36" s="63">
        <v>0</v>
      </c>
      <c r="BS36" s="64">
        <v>0</v>
      </c>
      <c r="BT36" s="65">
        <v>0</v>
      </c>
      <c r="BU36" s="65">
        <v>0</v>
      </c>
      <c r="BV36" s="65">
        <v>0</v>
      </c>
      <c r="BW36" s="66">
        <v>0</v>
      </c>
      <c r="BX36" s="63">
        <v>0</v>
      </c>
      <c r="BY36" s="63">
        <v>0</v>
      </c>
      <c r="BZ36" s="63">
        <v>0</v>
      </c>
      <c r="CA36" s="63">
        <v>0</v>
      </c>
      <c r="CB36" s="63">
        <v>0</v>
      </c>
    </row>
    <row r="37" spans="1:80" x14ac:dyDescent="0.2">
      <c r="A37" s="56" t="s">
        <v>63</v>
      </c>
      <c r="B37" s="10">
        <f t="shared" si="44"/>
        <v>365</v>
      </c>
      <c r="C37" s="10">
        <f t="shared" si="45"/>
        <v>190</v>
      </c>
      <c r="D37" s="10">
        <f t="shared" si="46"/>
        <v>144</v>
      </c>
      <c r="E37" s="10">
        <f t="shared" si="47"/>
        <v>13</v>
      </c>
      <c r="F37" s="10">
        <f t="shared" si="48"/>
        <v>18</v>
      </c>
      <c r="G37" s="10">
        <f t="shared" si="49"/>
        <v>160</v>
      </c>
      <c r="H37" s="10">
        <f t="shared" si="50"/>
        <v>98</v>
      </c>
      <c r="I37" s="10">
        <f t="shared" si="51"/>
        <v>51</v>
      </c>
      <c r="J37" s="10">
        <f t="shared" si="52"/>
        <v>5</v>
      </c>
      <c r="K37" s="10">
        <f t="shared" si="53"/>
        <v>6</v>
      </c>
      <c r="L37" s="10">
        <f t="shared" si="54"/>
        <v>205</v>
      </c>
      <c r="M37" s="10">
        <f t="shared" si="55"/>
        <v>92</v>
      </c>
      <c r="N37" s="10">
        <f t="shared" si="56"/>
        <v>93</v>
      </c>
      <c r="O37" s="10">
        <f t="shared" si="57"/>
        <v>7</v>
      </c>
      <c r="P37" s="10">
        <f t="shared" si="58"/>
        <v>12</v>
      </c>
      <c r="Q37" s="56" t="s">
        <v>63</v>
      </c>
      <c r="R37" s="63">
        <v>110</v>
      </c>
      <c r="S37" s="63">
        <v>5</v>
      </c>
      <c r="T37" s="63">
        <v>87</v>
      </c>
      <c r="U37" s="63">
        <v>13</v>
      </c>
      <c r="V37" s="63">
        <v>6</v>
      </c>
      <c r="W37" s="64">
        <v>34</v>
      </c>
      <c r="X37" s="65">
        <v>0</v>
      </c>
      <c r="Y37" s="65">
        <v>29</v>
      </c>
      <c r="Z37" s="65">
        <v>5</v>
      </c>
      <c r="AA37" s="66">
        <v>0</v>
      </c>
      <c r="AB37" s="63">
        <v>76</v>
      </c>
      <c r="AC37" s="63">
        <v>5</v>
      </c>
      <c r="AD37" s="63">
        <v>58</v>
      </c>
      <c r="AE37" s="63">
        <v>7</v>
      </c>
      <c r="AF37" s="63">
        <v>6</v>
      </c>
      <c r="AG37" s="3" t="s">
        <v>63</v>
      </c>
      <c r="AH37" s="3">
        <v>30</v>
      </c>
      <c r="AI37" s="3">
        <v>9</v>
      </c>
      <c r="AJ37" s="3">
        <v>8</v>
      </c>
      <c r="AK37" s="3">
        <v>0</v>
      </c>
      <c r="AL37" s="3">
        <v>12</v>
      </c>
      <c r="AM37" s="100">
        <v>6</v>
      </c>
      <c r="AN37" s="101">
        <v>0</v>
      </c>
      <c r="AO37" s="101">
        <v>0</v>
      </c>
      <c r="AP37" s="101">
        <v>0</v>
      </c>
      <c r="AQ37" s="102">
        <v>6</v>
      </c>
      <c r="AR37" s="3">
        <v>24</v>
      </c>
      <c r="AS37" s="3">
        <v>9</v>
      </c>
      <c r="AT37" s="3">
        <v>8</v>
      </c>
      <c r="AU37" s="3">
        <v>0</v>
      </c>
      <c r="AV37" s="3">
        <v>6</v>
      </c>
      <c r="AW37" s="4" t="s">
        <v>63</v>
      </c>
      <c r="AX37" s="10">
        <v>28</v>
      </c>
      <c r="AY37" s="10">
        <v>0</v>
      </c>
      <c r="AZ37" s="10">
        <v>28</v>
      </c>
      <c r="BA37" s="10">
        <v>0</v>
      </c>
      <c r="BB37" s="10">
        <v>0</v>
      </c>
      <c r="BC37" s="26">
        <v>14</v>
      </c>
      <c r="BD37" s="27">
        <v>0</v>
      </c>
      <c r="BE37" s="27">
        <v>14</v>
      </c>
      <c r="BF37" s="27">
        <v>0</v>
      </c>
      <c r="BG37" s="28">
        <v>0</v>
      </c>
      <c r="BH37" s="10">
        <v>14</v>
      </c>
      <c r="BI37" s="10">
        <v>0</v>
      </c>
      <c r="BJ37" s="10">
        <v>14</v>
      </c>
      <c r="BK37" s="10">
        <v>0</v>
      </c>
      <c r="BL37" s="10">
        <v>0</v>
      </c>
      <c r="BM37" s="56" t="s">
        <v>63</v>
      </c>
      <c r="BN37" s="63">
        <v>197</v>
      </c>
      <c r="BO37" s="63">
        <v>176</v>
      </c>
      <c r="BP37" s="63">
        <v>21</v>
      </c>
      <c r="BQ37" s="63">
        <v>0</v>
      </c>
      <c r="BR37" s="63">
        <v>0</v>
      </c>
      <c r="BS37" s="64">
        <v>106</v>
      </c>
      <c r="BT37" s="65">
        <v>98</v>
      </c>
      <c r="BU37" s="65">
        <v>8</v>
      </c>
      <c r="BV37" s="65">
        <v>0</v>
      </c>
      <c r="BW37" s="66">
        <v>0</v>
      </c>
      <c r="BX37" s="63">
        <v>91</v>
      </c>
      <c r="BY37" s="63">
        <v>78</v>
      </c>
      <c r="BZ37" s="63">
        <v>13</v>
      </c>
      <c r="CA37" s="63">
        <v>0</v>
      </c>
      <c r="CB37" s="63">
        <v>0</v>
      </c>
    </row>
    <row r="38" spans="1:80" x14ac:dyDescent="0.2">
      <c r="A38" s="56" t="s">
        <v>64</v>
      </c>
      <c r="B38" s="10">
        <f t="shared" si="44"/>
        <v>333</v>
      </c>
      <c r="C38" s="10">
        <f t="shared" si="45"/>
        <v>165</v>
      </c>
      <c r="D38" s="10">
        <f t="shared" si="46"/>
        <v>168</v>
      </c>
      <c r="E38" s="10">
        <f t="shared" si="47"/>
        <v>0</v>
      </c>
      <c r="F38" s="10">
        <f t="shared" si="48"/>
        <v>0</v>
      </c>
      <c r="G38" s="10">
        <f t="shared" si="49"/>
        <v>185</v>
      </c>
      <c r="H38" s="10">
        <f t="shared" si="50"/>
        <v>94</v>
      </c>
      <c r="I38" s="10">
        <f t="shared" si="51"/>
        <v>90</v>
      </c>
      <c r="J38" s="10">
        <f t="shared" si="52"/>
        <v>0</v>
      </c>
      <c r="K38" s="10">
        <f t="shared" si="53"/>
        <v>0</v>
      </c>
      <c r="L38" s="10">
        <f t="shared" si="54"/>
        <v>148</v>
      </c>
      <c r="M38" s="10">
        <f t="shared" si="55"/>
        <v>72</v>
      </c>
      <c r="N38" s="10">
        <f t="shared" si="56"/>
        <v>76</v>
      </c>
      <c r="O38" s="10">
        <f t="shared" si="57"/>
        <v>0</v>
      </c>
      <c r="P38" s="10">
        <f t="shared" si="58"/>
        <v>0</v>
      </c>
      <c r="Q38" s="56" t="s">
        <v>64</v>
      </c>
      <c r="R38" s="63">
        <v>44</v>
      </c>
      <c r="S38" s="63">
        <v>9</v>
      </c>
      <c r="T38" s="63">
        <v>35</v>
      </c>
      <c r="U38" s="63">
        <v>0</v>
      </c>
      <c r="V38" s="63">
        <v>0</v>
      </c>
      <c r="W38" s="64">
        <v>33</v>
      </c>
      <c r="X38" s="65">
        <v>9</v>
      </c>
      <c r="Y38" s="65">
        <v>23</v>
      </c>
      <c r="Z38" s="65">
        <v>0</v>
      </c>
      <c r="AA38" s="66">
        <v>0</v>
      </c>
      <c r="AB38" s="63">
        <v>12</v>
      </c>
      <c r="AC38" s="63">
        <v>0</v>
      </c>
      <c r="AD38" s="63">
        <v>12</v>
      </c>
      <c r="AE38" s="63">
        <v>0</v>
      </c>
      <c r="AF38" s="63">
        <v>0</v>
      </c>
      <c r="AG38" s="3" t="s">
        <v>64</v>
      </c>
      <c r="AH38" s="3">
        <v>0</v>
      </c>
      <c r="AI38" s="3">
        <v>0</v>
      </c>
      <c r="AJ38" s="3">
        <v>0</v>
      </c>
      <c r="AK38" s="3">
        <v>0</v>
      </c>
      <c r="AL38" s="3">
        <v>0</v>
      </c>
      <c r="AM38" s="100">
        <v>0</v>
      </c>
      <c r="AN38" s="101">
        <v>0</v>
      </c>
      <c r="AO38" s="101">
        <v>0</v>
      </c>
      <c r="AP38" s="101">
        <v>0</v>
      </c>
      <c r="AQ38" s="102">
        <v>0</v>
      </c>
      <c r="AR38" s="3">
        <v>0</v>
      </c>
      <c r="AS38" s="3">
        <v>0</v>
      </c>
      <c r="AT38" s="3">
        <v>0</v>
      </c>
      <c r="AU38" s="3">
        <v>0</v>
      </c>
      <c r="AV38" s="3">
        <v>0</v>
      </c>
      <c r="AW38" s="4" t="s">
        <v>64</v>
      </c>
      <c r="AX38" s="10">
        <v>99</v>
      </c>
      <c r="AY38" s="10">
        <v>0</v>
      </c>
      <c r="AZ38" s="10">
        <v>99</v>
      </c>
      <c r="BA38" s="10">
        <v>0</v>
      </c>
      <c r="BB38" s="10">
        <v>0</v>
      </c>
      <c r="BC38" s="26">
        <v>42</v>
      </c>
      <c r="BD38" s="27">
        <v>0</v>
      </c>
      <c r="BE38" s="27">
        <v>42</v>
      </c>
      <c r="BF38" s="27">
        <v>0</v>
      </c>
      <c r="BG38" s="28">
        <v>0</v>
      </c>
      <c r="BH38" s="10">
        <v>56</v>
      </c>
      <c r="BI38" s="10">
        <v>0</v>
      </c>
      <c r="BJ38" s="10">
        <v>56</v>
      </c>
      <c r="BK38" s="10">
        <v>0</v>
      </c>
      <c r="BL38" s="10">
        <v>0</v>
      </c>
      <c r="BM38" s="56" t="s">
        <v>64</v>
      </c>
      <c r="BN38" s="63">
        <v>190</v>
      </c>
      <c r="BO38" s="63">
        <v>156</v>
      </c>
      <c r="BP38" s="63">
        <v>34</v>
      </c>
      <c r="BQ38" s="63">
        <v>0</v>
      </c>
      <c r="BR38" s="63">
        <v>0</v>
      </c>
      <c r="BS38" s="64">
        <v>110</v>
      </c>
      <c r="BT38" s="65">
        <v>85</v>
      </c>
      <c r="BU38" s="65">
        <v>25</v>
      </c>
      <c r="BV38" s="65">
        <v>0</v>
      </c>
      <c r="BW38" s="66">
        <v>0</v>
      </c>
      <c r="BX38" s="63">
        <v>80</v>
      </c>
      <c r="BY38" s="63">
        <v>72</v>
      </c>
      <c r="BZ38" s="63">
        <v>8</v>
      </c>
      <c r="CA38" s="63">
        <v>0</v>
      </c>
      <c r="CB38" s="63">
        <v>0</v>
      </c>
    </row>
    <row r="39" spans="1:80" x14ac:dyDescent="0.2">
      <c r="A39" s="56" t="s">
        <v>65</v>
      </c>
      <c r="B39" s="10">
        <f t="shared" si="44"/>
        <v>1285</v>
      </c>
      <c r="C39" s="10">
        <f t="shared" si="45"/>
        <v>604</v>
      </c>
      <c r="D39" s="10">
        <f t="shared" si="46"/>
        <v>417</v>
      </c>
      <c r="E39" s="10">
        <f t="shared" si="47"/>
        <v>74</v>
      </c>
      <c r="F39" s="10">
        <f t="shared" si="48"/>
        <v>190</v>
      </c>
      <c r="G39" s="10">
        <f t="shared" si="49"/>
        <v>579</v>
      </c>
      <c r="H39" s="10">
        <f t="shared" si="50"/>
        <v>265</v>
      </c>
      <c r="I39" s="10">
        <f t="shared" si="51"/>
        <v>204</v>
      </c>
      <c r="J39" s="10">
        <f t="shared" si="52"/>
        <v>19</v>
      </c>
      <c r="K39" s="10">
        <f t="shared" si="53"/>
        <v>91</v>
      </c>
      <c r="L39" s="10">
        <f t="shared" si="54"/>
        <v>706</v>
      </c>
      <c r="M39" s="10">
        <f t="shared" si="55"/>
        <v>339</v>
      </c>
      <c r="N39" s="10">
        <f t="shared" si="56"/>
        <v>214</v>
      </c>
      <c r="O39" s="10">
        <f t="shared" si="57"/>
        <v>54</v>
      </c>
      <c r="P39" s="10">
        <f t="shared" si="58"/>
        <v>100</v>
      </c>
      <c r="Q39" s="56" t="s">
        <v>65</v>
      </c>
      <c r="R39" s="63">
        <v>148</v>
      </c>
      <c r="S39" s="63">
        <v>104</v>
      </c>
      <c r="T39" s="63">
        <v>35</v>
      </c>
      <c r="U39" s="63">
        <v>9</v>
      </c>
      <c r="V39" s="63">
        <v>0</v>
      </c>
      <c r="W39" s="64">
        <v>66</v>
      </c>
      <c r="X39" s="65">
        <v>42</v>
      </c>
      <c r="Y39" s="65">
        <v>23</v>
      </c>
      <c r="Z39" s="65">
        <v>0</v>
      </c>
      <c r="AA39" s="66">
        <v>0</v>
      </c>
      <c r="AB39" s="63">
        <v>82</v>
      </c>
      <c r="AC39" s="63">
        <v>61</v>
      </c>
      <c r="AD39" s="63">
        <v>12</v>
      </c>
      <c r="AE39" s="63">
        <v>9</v>
      </c>
      <c r="AF39" s="63">
        <v>0</v>
      </c>
      <c r="AG39" s="3" t="s">
        <v>65</v>
      </c>
      <c r="AH39" s="3">
        <v>297</v>
      </c>
      <c r="AI39" s="3">
        <v>199</v>
      </c>
      <c r="AJ39" s="3">
        <v>68</v>
      </c>
      <c r="AK39" s="3">
        <v>25</v>
      </c>
      <c r="AL39" s="3">
        <v>6</v>
      </c>
      <c r="AM39" s="100">
        <v>136</v>
      </c>
      <c r="AN39" s="101">
        <v>93</v>
      </c>
      <c r="AO39" s="101">
        <v>34</v>
      </c>
      <c r="AP39" s="101">
        <v>9</v>
      </c>
      <c r="AQ39" s="102">
        <v>0</v>
      </c>
      <c r="AR39" s="3">
        <v>162</v>
      </c>
      <c r="AS39" s="3">
        <v>107</v>
      </c>
      <c r="AT39" s="3">
        <v>34</v>
      </c>
      <c r="AU39" s="3">
        <v>15</v>
      </c>
      <c r="AV39" s="3">
        <v>6</v>
      </c>
      <c r="AW39" s="4" t="s">
        <v>65</v>
      </c>
      <c r="AX39" s="10">
        <v>538</v>
      </c>
      <c r="AY39" s="10">
        <v>112</v>
      </c>
      <c r="AZ39" s="10">
        <v>226</v>
      </c>
      <c r="BA39" s="10">
        <v>30</v>
      </c>
      <c r="BB39" s="10">
        <v>170</v>
      </c>
      <c r="BC39" s="26">
        <v>243</v>
      </c>
      <c r="BD39" s="27">
        <v>45</v>
      </c>
      <c r="BE39" s="27">
        <v>113</v>
      </c>
      <c r="BF39" s="27">
        <v>0</v>
      </c>
      <c r="BG39" s="28">
        <v>85</v>
      </c>
      <c r="BH39" s="10">
        <v>295</v>
      </c>
      <c r="BI39" s="10">
        <v>67</v>
      </c>
      <c r="BJ39" s="10">
        <v>113</v>
      </c>
      <c r="BK39" s="10">
        <v>30</v>
      </c>
      <c r="BL39" s="10">
        <v>85</v>
      </c>
      <c r="BM39" s="56" t="s">
        <v>65</v>
      </c>
      <c r="BN39" s="63">
        <v>302</v>
      </c>
      <c r="BO39" s="63">
        <v>189</v>
      </c>
      <c r="BP39" s="63">
        <v>88</v>
      </c>
      <c r="BQ39" s="63">
        <v>10</v>
      </c>
      <c r="BR39" s="63">
        <v>14</v>
      </c>
      <c r="BS39" s="64">
        <v>134</v>
      </c>
      <c r="BT39" s="65">
        <v>85</v>
      </c>
      <c r="BU39" s="65">
        <v>34</v>
      </c>
      <c r="BV39" s="65">
        <v>10</v>
      </c>
      <c r="BW39" s="66">
        <v>6</v>
      </c>
      <c r="BX39" s="63">
        <v>167</v>
      </c>
      <c r="BY39" s="63">
        <v>104</v>
      </c>
      <c r="BZ39" s="63">
        <v>55</v>
      </c>
      <c r="CA39" s="63">
        <v>0</v>
      </c>
      <c r="CB39" s="63">
        <v>9</v>
      </c>
    </row>
    <row r="40" spans="1:80" x14ac:dyDescent="0.2">
      <c r="A40" s="56" t="s">
        <v>66</v>
      </c>
      <c r="B40" s="10">
        <f t="shared" si="44"/>
        <v>217</v>
      </c>
      <c r="C40" s="10">
        <f t="shared" si="45"/>
        <v>53</v>
      </c>
      <c r="D40" s="10">
        <f t="shared" si="46"/>
        <v>107</v>
      </c>
      <c r="E40" s="10">
        <f t="shared" si="47"/>
        <v>48</v>
      </c>
      <c r="F40" s="10">
        <f t="shared" si="48"/>
        <v>9</v>
      </c>
      <c r="G40" s="10">
        <f t="shared" si="49"/>
        <v>89</v>
      </c>
      <c r="H40" s="10">
        <f t="shared" si="50"/>
        <v>25</v>
      </c>
      <c r="I40" s="10">
        <f t="shared" si="51"/>
        <v>39</v>
      </c>
      <c r="J40" s="10">
        <f t="shared" si="52"/>
        <v>23</v>
      </c>
      <c r="K40" s="10">
        <f t="shared" si="53"/>
        <v>3</v>
      </c>
      <c r="L40" s="10">
        <f t="shared" si="54"/>
        <v>127</v>
      </c>
      <c r="M40" s="10">
        <f t="shared" si="55"/>
        <v>29</v>
      </c>
      <c r="N40" s="10">
        <f t="shared" si="56"/>
        <v>68</v>
      </c>
      <c r="O40" s="10">
        <f t="shared" si="57"/>
        <v>25</v>
      </c>
      <c r="P40" s="10">
        <f t="shared" si="58"/>
        <v>6</v>
      </c>
      <c r="Q40" s="56" t="s">
        <v>66</v>
      </c>
      <c r="R40" s="63">
        <v>0</v>
      </c>
      <c r="S40" s="63">
        <v>0</v>
      </c>
      <c r="T40" s="63">
        <v>0</v>
      </c>
      <c r="U40" s="63">
        <v>0</v>
      </c>
      <c r="V40" s="63">
        <v>0</v>
      </c>
      <c r="W40" s="67">
        <v>0</v>
      </c>
      <c r="X40" s="68">
        <v>0</v>
      </c>
      <c r="Y40" s="68">
        <v>0</v>
      </c>
      <c r="Z40" s="68">
        <v>0</v>
      </c>
      <c r="AA40" s="69">
        <v>0</v>
      </c>
      <c r="AB40" s="63">
        <v>0</v>
      </c>
      <c r="AC40" s="63">
        <v>0</v>
      </c>
      <c r="AD40" s="63">
        <v>0</v>
      </c>
      <c r="AE40" s="63">
        <v>0</v>
      </c>
      <c r="AF40" s="63">
        <v>0</v>
      </c>
      <c r="AG40" s="3" t="s">
        <v>66</v>
      </c>
      <c r="AH40" s="3">
        <v>147</v>
      </c>
      <c r="AI40" s="3">
        <v>14</v>
      </c>
      <c r="AJ40" s="3">
        <v>93</v>
      </c>
      <c r="AK40" s="3">
        <v>31</v>
      </c>
      <c r="AL40" s="3">
        <v>9</v>
      </c>
      <c r="AM40" s="107">
        <v>42</v>
      </c>
      <c r="AN40" s="108">
        <v>5</v>
      </c>
      <c r="AO40" s="108">
        <v>25</v>
      </c>
      <c r="AP40" s="108">
        <v>9</v>
      </c>
      <c r="AQ40" s="109">
        <v>3</v>
      </c>
      <c r="AR40" s="3">
        <v>104</v>
      </c>
      <c r="AS40" s="3">
        <v>9</v>
      </c>
      <c r="AT40" s="3">
        <v>68</v>
      </c>
      <c r="AU40" s="3">
        <v>22</v>
      </c>
      <c r="AV40" s="3">
        <v>6</v>
      </c>
      <c r="AW40" s="4" t="s">
        <v>66</v>
      </c>
      <c r="AX40" s="10">
        <v>14</v>
      </c>
      <c r="AY40" s="10">
        <v>0</v>
      </c>
      <c r="AZ40" s="10">
        <v>14</v>
      </c>
      <c r="BA40" s="10">
        <v>0</v>
      </c>
      <c r="BB40" s="10">
        <v>0</v>
      </c>
      <c r="BC40" s="31">
        <v>14</v>
      </c>
      <c r="BD40" s="32">
        <v>0</v>
      </c>
      <c r="BE40" s="32">
        <v>14</v>
      </c>
      <c r="BF40" s="32">
        <v>0</v>
      </c>
      <c r="BG40" s="33">
        <v>0</v>
      </c>
      <c r="BH40" s="10">
        <v>0</v>
      </c>
      <c r="BI40" s="10">
        <v>0</v>
      </c>
      <c r="BJ40" s="10">
        <v>0</v>
      </c>
      <c r="BK40" s="10">
        <v>0</v>
      </c>
      <c r="BL40" s="10">
        <v>0</v>
      </c>
      <c r="BM40" s="56" t="s">
        <v>66</v>
      </c>
      <c r="BN40" s="63">
        <v>56</v>
      </c>
      <c r="BO40" s="63">
        <v>39</v>
      </c>
      <c r="BP40" s="63">
        <v>0</v>
      </c>
      <c r="BQ40" s="63">
        <v>17</v>
      </c>
      <c r="BR40" s="63">
        <v>0</v>
      </c>
      <c r="BS40" s="67">
        <v>33</v>
      </c>
      <c r="BT40" s="68">
        <v>20</v>
      </c>
      <c r="BU40" s="68">
        <v>0</v>
      </c>
      <c r="BV40" s="68">
        <v>14</v>
      </c>
      <c r="BW40" s="69">
        <v>0</v>
      </c>
      <c r="BX40" s="63">
        <v>23</v>
      </c>
      <c r="BY40" s="63">
        <v>20</v>
      </c>
      <c r="BZ40" s="63">
        <v>0</v>
      </c>
      <c r="CA40" s="63">
        <v>3</v>
      </c>
      <c r="CB40" s="63">
        <v>0</v>
      </c>
    </row>
    <row r="41" spans="1:80" ht="15" x14ac:dyDescent="0.25">
      <c r="A41" s="70" t="s">
        <v>500</v>
      </c>
      <c r="B41" s="62"/>
      <c r="C41" s="62"/>
      <c r="D41" s="62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70" t="s">
        <v>500</v>
      </c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2" t="s">
        <v>500</v>
      </c>
      <c r="AH41" s="94"/>
      <c r="AI41" s="94"/>
      <c r="AJ41" s="94"/>
      <c r="AK41" s="94"/>
      <c r="AL41" s="94"/>
      <c r="AM41" s="94"/>
      <c r="AN41" s="94"/>
      <c r="AO41" s="94"/>
      <c r="AP41" s="94"/>
      <c r="AQ41" s="94"/>
      <c r="AR41" s="94"/>
      <c r="AS41" s="94"/>
      <c r="AT41" s="94"/>
      <c r="AU41" s="94"/>
      <c r="AV41" s="94"/>
      <c r="AW41" s="2" t="s">
        <v>500</v>
      </c>
      <c r="AX41" s="94"/>
      <c r="AY41" s="94"/>
      <c r="AZ41" s="94"/>
      <c r="BA41" s="94"/>
      <c r="BB41" s="94"/>
      <c r="BC41" s="94"/>
      <c r="BD41" s="94"/>
      <c r="BE41" s="94"/>
      <c r="BF41" s="94"/>
      <c r="BG41" s="94"/>
      <c r="BH41" s="94"/>
      <c r="BI41" s="94"/>
      <c r="BJ41" s="94"/>
      <c r="BK41" s="94"/>
      <c r="BL41" s="94"/>
      <c r="BM41" s="2" t="s">
        <v>500</v>
      </c>
      <c r="BN41" s="94"/>
      <c r="BO41" s="94"/>
      <c r="BP41" s="94"/>
      <c r="BQ41" s="94"/>
      <c r="BR41" s="94"/>
      <c r="BS41" s="94"/>
      <c r="BT41" s="94"/>
      <c r="BU41" s="94"/>
      <c r="BV41" s="94"/>
      <c r="BW41" s="94"/>
      <c r="BX41" s="94"/>
      <c r="BY41" s="94"/>
      <c r="BZ41" s="94"/>
      <c r="CA41" s="94"/>
      <c r="CB41" s="94"/>
    </row>
    <row r="42" spans="1:80" ht="15" x14ac:dyDescent="0.25">
      <c r="A42" s="71" t="s">
        <v>501</v>
      </c>
      <c r="Q42" s="71" t="s">
        <v>501</v>
      </c>
      <c r="AG42" s="3" t="s">
        <v>501</v>
      </c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 s="3" t="s">
        <v>610</v>
      </c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 s="3" t="s">
        <v>501</v>
      </c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</row>
    <row r="44" spans="1:80" x14ac:dyDescent="0.2">
      <c r="B44" s="56" t="s">
        <v>1</v>
      </c>
      <c r="C44" s="56" t="s">
        <v>6</v>
      </c>
      <c r="D44" s="56" t="s">
        <v>4</v>
      </c>
      <c r="E44" s="56" t="s">
        <v>5</v>
      </c>
      <c r="F44" s="56" t="s">
        <v>7</v>
      </c>
    </row>
    <row r="45" spans="1:80" x14ac:dyDescent="0.2">
      <c r="A45" s="56" t="s">
        <v>58</v>
      </c>
      <c r="B45" s="10">
        <v>28154</v>
      </c>
      <c r="C45" s="10">
        <v>3935</v>
      </c>
      <c r="D45" s="10">
        <v>17774</v>
      </c>
      <c r="E45" s="10">
        <v>6023</v>
      </c>
      <c r="F45" s="10">
        <v>422</v>
      </c>
    </row>
    <row r="46" spans="1:80" x14ac:dyDescent="0.2">
      <c r="A46" s="56" t="s">
        <v>59</v>
      </c>
      <c r="B46" s="10">
        <v>18257</v>
      </c>
      <c r="C46" s="10">
        <v>367</v>
      </c>
      <c r="D46" s="10">
        <v>9721</v>
      </c>
      <c r="E46" s="10">
        <v>4812</v>
      </c>
      <c r="F46" s="10">
        <v>3359</v>
      </c>
    </row>
    <row r="47" spans="1:80" x14ac:dyDescent="0.2">
      <c r="A47" s="56" t="s">
        <v>72</v>
      </c>
      <c r="B47" s="63">
        <v>3459</v>
      </c>
      <c r="C47" s="63">
        <v>408</v>
      </c>
      <c r="D47" s="63">
        <v>1786</v>
      </c>
      <c r="E47" s="63">
        <v>955</v>
      </c>
      <c r="F47" s="63">
        <v>309</v>
      </c>
    </row>
  </sheetData>
  <mergeCells count="15">
    <mergeCell ref="B2:F2"/>
    <mergeCell ref="G2:K2"/>
    <mergeCell ref="L2:P2"/>
    <mergeCell ref="R2:V2"/>
    <mergeCell ref="W2:AA2"/>
    <mergeCell ref="AB2:AF2"/>
    <mergeCell ref="AH2:AL2"/>
    <mergeCell ref="AM2:AQ2"/>
    <mergeCell ref="AR2:AV2"/>
    <mergeCell ref="AX2:BB2"/>
    <mergeCell ref="BC2:BG2"/>
    <mergeCell ref="BH2:BL2"/>
    <mergeCell ref="BX2:CB2"/>
    <mergeCell ref="BN2:BR2"/>
    <mergeCell ref="BS2:BW2"/>
  </mergeCells>
  <pageMargins left="0.7" right="0.7" top="0.75" bottom="0.75" header="0.3" footer="0.3"/>
  <pageSetup scale="96" orientation="portrait" r:id="rId1"/>
  <colBreaks count="1" manualBreakCount="1">
    <brk id="16" max="1048575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9"/>
  <sheetViews>
    <sheetView workbookViewId="0">
      <selection activeCell="C6" sqref="C6"/>
    </sheetView>
  </sheetViews>
  <sheetFormatPr defaultRowHeight="15" x14ac:dyDescent="0.25"/>
  <cols>
    <col min="1" max="1" width="21.5703125" customWidth="1"/>
    <col min="2" max="6" width="20.28515625" customWidth="1"/>
  </cols>
  <sheetData>
    <row r="1" spans="1:6" x14ac:dyDescent="0.25">
      <c r="A1" t="s">
        <v>261</v>
      </c>
    </row>
    <row r="2" spans="1:6" x14ac:dyDescent="0.25">
      <c r="B2" s="280" t="s">
        <v>262</v>
      </c>
      <c r="C2" s="280"/>
      <c r="D2" s="280"/>
      <c r="E2" s="280"/>
      <c r="F2" s="280"/>
    </row>
    <row r="3" spans="1:6" x14ac:dyDescent="0.25">
      <c r="B3" s="1" t="s">
        <v>1</v>
      </c>
      <c r="C3" s="1" t="s">
        <v>204</v>
      </c>
      <c r="D3" s="1" t="s">
        <v>205</v>
      </c>
      <c r="E3" s="1" t="s">
        <v>206</v>
      </c>
      <c r="F3" s="1" t="s">
        <v>181</v>
      </c>
    </row>
    <row r="4" spans="1:6" x14ac:dyDescent="0.25">
      <c r="A4" t="s">
        <v>263</v>
      </c>
    </row>
    <row r="5" spans="1:6" x14ac:dyDescent="0.25">
      <c r="A5" t="s">
        <v>73</v>
      </c>
    </row>
    <row r="6" spans="1:6" x14ac:dyDescent="0.25">
      <c r="A6" t="s">
        <v>258</v>
      </c>
    </row>
    <row r="7" spans="1:6" x14ac:dyDescent="0.25">
      <c r="A7" t="s">
        <v>1</v>
      </c>
      <c r="B7">
        <v>1949</v>
      </c>
      <c r="C7">
        <v>494</v>
      </c>
      <c r="D7">
        <v>221</v>
      </c>
      <c r="E7">
        <v>163</v>
      </c>
      <c r="F7">
        <v>1070</v>
      </c>
    </row>
    <row r="8" spans="1:6" x14ac:dyDescent="0.25">
      <c r="A8" t="s">
        <v>248</v>
      </c>
      <c r="B8">
        <v>47</v>
      </c>
      <c r="C8">
        <v>5</v>
      </c>
      <c r="D8">
        <v>7</v>
      </c>
      <c r="E8">
        <v>2</v>
      </c>
      <c r="F8">
        <v>34</v>
      </c>
    </row>
    <row r="9" spans="1:6" x14ac:dyDescent="0.25">
      <c r="A9" t="s">
        <v>249</v>
      </c>
      <c r="B9">
        <v>52</v>
      </c>
      <c r="C9">
        <v>5</v>
      </c>
      <c r="D9">
        <v>5</v>
      </c>
      <c r="E9">
        <v>5</v>
      </c>
      <c r="F9">
        <v>38</v>
      </c>
    </row>
    <row r="10" spans="1:6" x14ac:dyDescent="0.25">
      <c r="A10" t="s">
        <v>239</v>
      </c>
      <c r="B10">
        <v>89</v>
      </c>
      <c r="C10">
        <v>14</v>
      </c>
      <c r="D10">
        <v>15</v>
      </c>
      <c r="E10">
        <v>16</v>
      </c>
      <c r="F10">
        <v>44</v>
      </c>
    </row>
    <row r="11" spans="1:6" x14ac:dyDescent="0.25">
      <c r="A11" t="s">
        <v>240</v>
      </c>
      <c r="B11">
        <v>34</v>
      </c>
      <c r="C11">
        <v>24</v>
      </c>
      <c r="D11">
        <v>0</v>
      </c>
      <c r="E11">
        <v>0</v>
      </c>
      <c r="F11">
        <v>10</v>
      </c>
    </row>
    <row r="12" spans="1:6" x14ac:dyDescent="0.25">
      <c r="A12" t="s">
        <v>250</v>
      </c>
      <c r="B12">
        <v>67</v>
      </c>
      <c r="C12">
        <v>33</v>
      </c>
      <c r="D12">
        <v>20</v>
      </c>
      <c r="E12">
        <v>0</v>
      </c>
      <c r="F12">
        <v>14</v>
      </c>
    </row>
    <row r="13" spans="1:6" x14ac:dyDescent="0.25">
      <c r="A13" t="s">
        <v>251</v>
      </c>
      <c r="B13">
        <v>23</v>
      </c>
      <c r="C13">
        <v>8</v>
      </c>
      <c r="D13">
        <v>0</v>
      </c>
      <c r="E13">
        <v>5</v>
      </c>
      <c r="F13">
        <v>9</v>
      </c>
    </row>
    <row r="14" spans="1:6" x14ac:dyDescent="0.25">
      <c r="A14" t="s">
        <v>232</v>
      </c>
      <c r="B14">
        <v>110</v>
      </c>
      <c r="C14">
        <v>34</v>
      </c>
      <c r="D14">
        <v>19</v>
      </c>
      <c r="E14">
        <v>12</v>
      </c>
      <c r="F14">
        <v>46</v>
      </c>
    </row>
    <row r="15" spans="1:6" x14ac:dyDescent="0.25">
      <c r="A15" t="s">
        <v>233</v>
      </c>
      <c r="B15">
        <v>94</v>
      </c>
      <c r="C15">
        <v>25</v>
      </c>
      <c r="D15">
        <v>28</v>
      </c>
      <c r="E15">
        <v>6</v>
      </c>
      <c r="F15">
        <v>35</v>
      </c>
    </row>
    <row r="16" spans="1:6" x14ac:dyDescent="0.25">
      <c r="A16" t="s">
        <v>234</v>
      </c>
      <c r="B16">
        <v>291</v>
      </c>
      <c r="C16">
        <v>50</v>
      </c>
      <c r="D16">
        <v>57</v>
      </c>
      <c r="E16">
        <v>22</v>
      </c>
      <c r="F16">
        <v>162</v>
      </c>
    </row>
    <row r="17" spans="1:6" x14ac:dyDescent="0.25">
      <c r="A17" t="s">
        <v>252</v>
      </c>
      <c r="B17">
        <v>344</v>
      </c>
      <c r="C17">
        <v>104</v>
      </c>
      <c r="D17">
        <v>34</v>
      </c>
      <c r="E17">
        <v>33</v>
      </c>
      <c r="F17">
        <v>173</v>
      </c>
    </row>
    <row r="18" spans="1:6" x14ac:dyDescent="0.25">
      <c r="A18" t="s">
        <v>253</v>
      </c>
      <c r="B18">
        <v>211</v>
      </c>
      <c r="C18">
        <v>62</v>
      </c>
      <c r="D18">
        <v>17</v>
      </c>
      <c r="E18">
        <v>21</v>
      </c>
      <c r="F18">
        <v>111</v>
      </c>
    </row>
    <row r="19" spans="1:6" x14ac:dyDescent="0.25">
      <c r="A19" t="s">
        <v>254</v>
      </c>
      <c r="B19">
        <v>396</v>
      </c>
      <c r="C19">
        <v>97</v>
      </c>
      <c r="D19">
        <v>14</v>
      </c>
      <c r="E19">
        <v>25</v>
      </c>
      <c r="F19">
        <v>260</v>
      </c>
    </row>
    <row r="20" spans="1:6" x14ac:dyDescent="0.25">
      <c r="A20" t="s">
        <v>255</v>
      </c>
      <c r="B20">
        <v>145</v>
      </c>
      <c r="C20">
        <v>21</v>
      </c>
      <c r="D20">
        <v>6</v>
      </c>
      <c r="E20">
        <v>14</v>
      </c>
      <c r="F20">
        <v>104</v>
      </c>
    </row>
    <row r="21" spans="1:6" x14ac:dyDescent="0.25">
      <c r="A21" t="s">
        <v>256</v>
      </c>
      <c r="B21">
        <v>47</v>
      </c>
      <c r="C21">
        <v>13</v>
      </c>
      <c r="D21">
        <v>0</v>
      </c>
      <c r="E21">
        <v>4</v>
      </c>
      <c r="F21">
        <v>30</v>
      </c>
    </row>
    <row r="22" spans="1:6" x14ac:dyDescent="0.25">
      <c r="A22" t="s">
        <v>264</v>
      </c>
    </row>
    <row r="23" spans="1:6" x14ac:dyDescent="0.25">
      <c r="A23" t="s">
        <v>258</v>
      </c>
    </row>
    <row r="24" spans="1:6" x14ac:dyDescent="0.25">
      <c r="A24" t="s">
        <v>1</v>
      </c>
      <c r="B24">
        <v>1113</v>
      </c>
      <c r="C24">
        <v>340</v>
      </c>
      <c r="D24">
        <v>189</v>
      </c>
      <c r="E24">
        <v>42</v>
      </c>
      <c r="F24">
        <v>543</v>
      </c>
    </row>
    <row r="25" spans="1:6" x14ac:dyDescent="0.25">
      <c r="A25" t="s">
        <v>248</v>
      </c>
      <c r="B25">
        <v>14</v>
      </c>
      <c r="C25">
        <v>5</v>
      </c>
      <c r="D25">
        <v>5</v>
      </c>
      <c r="E25">
        <v>0</v>
      </c>
      <c r="F25">
        <v>5</v>
      </c>
    </row>
    <row r="26" spans="1:6" x14ac:dyDescent="0.25">
      <c r="A26" t="s">
        <v>249</v>
      </c>
      <c r="B26">
        <v>52</v>
      </c>
      <c r="C26">
        <v>5</v>
      </c>
      <c r="D26">
        <v>5</v>
      </c>
      <c r="E26">
        <v>5</v>
      </c>
      <c r="F26">
        <v>38</v>
      </c>
    </row>
    <row r="27" spans="1:6" x14ac:dyDescent="0.25">
      <c r="A27" t="s">
        <v>239</v>
      </c>
      <c r="B27">
        <v>57</v>
      </c>
      <c r="C27">
        <v>5</v>
      </c>
      <c r="D27">
        <v>9</v>
      </c>
      <c r="E27">
        <v>5</v>
      </c>
      <c r="F27">
        <v>38</v>
      </c>
    </row>
    <row r="28" spans="1:6" x14ac:dyDescent="0.25">
      <c r="A28" t="s">
        <v>240</v>
      </c>
      <c r="B28">
        <v>19</v>
      </c>
      <c r="C28">
        <v>14</v>
      </c>
      <c r="D28">
        <v>0</v>
      </c>
      <c r="E28">
        <v>0</v>
      </c>
      <c r="F28">
        <v>5</v>
      </c>
    </row>
    <row r="29" spans="1:6" x14ac:dyDescent="0.25">
      <c r="A29" t="s">
        <v>250</v>
      </c>
      <c r="B29">
        <v>61</v>
      </c>
      <c r="C29">
        <v>33</v>
      </c>
      <c r="D29">
        <v>14</v>
      </c>
      <c r="E29">
        <v>0</v>
      </c>
      <c r="F29">
        <v>14</v>
      </c>
    </row>
    <row r="30" spans="1:6" x14ac:dyDescent="0.25">
      <c r="A30" t="s">
        <v>251</v>
      </c>
      <c r="B30">
        <v>19</v>
      </c>
      <c r="C30">
        <v>5</v>
      </c>
      <c r="D30">
        <v>0</v>
      </c>
      <c r="E30">
        <v>5</v>
      </c>
      <c r="F30">
        <v>9</v>
      </c>
    </row>
    <row r="31" spans="1:6" x14ac:dyDescent="0.25">
      <c r="A31" t="s">
        <v>232</v>
      </c>
      <c r="B31">
        <v>75</v>
      </c>
      <c r="C31">
        <v>28</v>
      </c>
      <c r="D31">
        <v>19</v>
      </c>
      <c r="E31">
        <v>0</v>
      </c>
      <c r="F31">
        <v>28</v>
      </c>
    </row>
    <row r="32" spans="1:6" x14ac:dyDescent="0.25">
      <c r="A32" t="s">
        <v>233</v>
      </c>
      <c r="B32">
        <v>80</v>
      </c>
      <c r="C32">
        <v>19</v>
      </c>
      <c r="D32">
        <v>28</v>
      </c>
      <c r="E32">
        <v>0</v>
      </c>
      <c r="F32">
        <v>33</v>
      </c>
    </row>
    <row r="33" spans="1:6" x14ac:dyDescent="0.25">
      <c r="A33" t="s">
        <v>234</v>
      </c>
      <c r="B33">
        <v>212</v>
      </c>
      <c r="C33">
        <v>42</v>
      </c>
      <c r="D33">
        <v>57</v>
      </c>
      <c r="E33">
        <v>5</v>
      </c>
      <c r="F33">
        <v>109</v>
      </c>
    </row>
    <row r="34" spans="1:6" x14ac:dyDescent="0.25">
      <c r="A34" t="s">
        <v>252</v>
      </c>
      <c r="B34">
        <v>198</v>
      </c>
      <c r="C34">
        <v>85</v>
      </c>
      <c r="D34">
        <v>28</v>
      </c>
      <c r="E34">
        <v>9</v>
      </c>
      <c r="F34">
        <v>75</v>
      </c>
    </row>
    <row r="35" spans="1:6" x14ac:dyDescent="0.25">
      <c r="A35" t="s">
        <v>253</v>
      </c>
      <c r="B35">
        <v>90</v>
      </c>
      <c r="C35">
        <v>33</v>
      </c>
      <c r="D35">
        <v>9</v>
      </c>
      <c r="E35">
        <v>9</v>
      </c>
      <c r="F35">
        <v>38</v>
      </c>
    </row>
    <row r="36" spans="1:6" x14ac:dyDescent="0.25">
      <c r="A36" t="s">
        <v>254</v>
      </c>
      <c r="B36">
        <v>160</v>
      </c>
      <c r="C36">
        <v>47</v>
      </c>
      <c r="D36">
        <v>14</v>
      </c>
      <c r="E36">
        <v>0</v>
      </c>
      <c r="F36">
        <v>99</v>
      </c>
    </row>
    <row r="37" spans="1:6" x14ac:dyDescent="0.25">
      <c r="A37" t="s">
        <v>255</v>
      </c>
      <c r="B37">
        <v>57</v>
      </c>
      <c r="C37">
        <v>9</v>
      </c>
      <c r="D37">
        <v>0</v>
      </c>
      <c r="E37">
        <v>5</v>
      </c>
      <c r="F37">
        <v>42</v>
      </c>
    </row>
    <row r="38" spans="1:6" x14ac:dyDescent="0.25">
      <c r="A38" t="s">
        <v>256</v>
      </c>
      <c r="B38">
        <v>19</v>
      </c>
      <c r="C38">
        <v>9</v>
      </c>
      <c r="D38">
        <v>0</v>
      </c>
      <c r="E38">
        <v>0</v>
      </c>
      <c r="F38">
        <v>9</v>
      </c>
    </row>
    <row r="39" spans="1:6" x14ac:dyDescent="0.25">
      <c r="A39" t="s">
        <v>265</v>
      </c>
    </row>
    <row r="40" spans="1:6" x14ac:dyDescent="0.25">
      <c r="A40" t="s">
        <v>258</v>
      </c>
    </row>
    <row r="41" spans="1:6" x14ac:dyDescent="0.25">
      <c r="A41" t="s">
        <v>1</v>
      </c>
      <c r="B41">
        <v>502</v>
      </c>
      <c r="C41">
        <v>92</v>
      </c>
      <c r="D41">
        <v>17</v>
      </c>
      <c r="E41">
        <v>92</v>
      </c>
      <c r="F41">
        <v>300</v>
      </c>
    </row>
    <row r="42" spans="1:6" x14ac:dyDescent="0.25">
      <c r="A42" t="s">
        <v>248</v>
      </c>
      <c r="B42">
        <v>29</v>
      </c>
      <c r="C42">
        <v>0</v>
      </c>
      <c r="D42">
        <v>0</v>
      </c>
      <c r="E42">
        <v>0</v>
      </c>
      <c r="F42">
        <v>29</v>
      </c>
    </row>
    <row r="43" spans="1:6" x14ac:dyDescent="0.25">
      <c r="A43" t="s">
        <v>249</v>
      </c>
      <c r="B43">
        <v>0</v>
      </c>
      <c r="C43">
        <v>0</v>
      </c>
      <c r="D43">
        <v>0</v>
      </c>
      <c r="E43">
        <v>0</v>
      </c>
      <c r="F43">
        <v>0</v>
      </c>
    </row>
    <row r="44" spans="1:6" x14ac:dyDescent="0.25">
      <c r="A44" t="s">
        <v>239</v>
      </c>
      <c r="B44">
        <v>29</v>
      </c>
      <c r="C44">
        <v>6</v>
      </c>
      <c r="D44">
        <v>6</v>
      </c>
      <c r="E44">
        <v>12</v>
      </c>
      <c r="F44">
        <v>6</v>
      </c>
    </row>
    <row r="45" spans="1:6" x14ac:dyDescent="0.25">
      <c r="A45" t="s">
        <v>240</v>
      </c>
      <c r="B45">
        <v>6</v>
      </c>
      <c r="C45">
        <v>0</v>
      </c>
      <c r="D45">
        <v>0</v>
      </c>
      <c r="E45">
        <v>0</v>
      </c>
      <c r="F45">
        <v>6</v>
      </c>
    </row>
    <row r="46" spans="1:6" x14ac:dyDescent="0.25">
      <c r="A46" t="s">
        <v>250</v>
      </c>
      <c r="B46">
        <v>6</v>
      </c>
      <c r="C46">
        <v>0</v>
      </c>
      <c r="D46">
        <v>6</v>
      </c>
      <c r="E46">
        <v>0</v>
      </c>
      <c r="F46">
        <v>0</v>
      </c>
    </row>
    <row r="47" spans="1:6" x14ac:dyDescent="0.25">
      <c r="A47" t="s">
        <v>251</v>
      </c>
      <c r="B47">
        <v>0</v>
      </c>
      <c r="C47">
        <v>0</v>
      </c>
      <c r="D47">
        <v>0</v>
      </c>
      <c r="E47">
        <v>0</v>
      </c>
      <c r="F47">
        <v>0</v>
      </c>
    </row>
    <row r="48" spans="1:6" x14ac:dyDescent="0.25">
      <c r="A48" t="s">
        <v>232</v>
      </c>
      <c r="B48">
        <v>35</v>
      </c>
      <c r="C48">
        <v>6</v>
      </c>
      <c r="D48">
        <v>0</v>
      </c>
      <c r="E48">
        <v>12</v>
      </c>
      <c r="F48">
        <v>17</v>
      </c>
    </row>
    <row r="49" spans="1:6" x14ac:dyDescent="0.25">
      <c r="A49" t="s">
        <v>233</v>
      </c>
      <c r="B49">
        <v>12</v>
      </c>
      <c r="C49">
        <v>6</v>
      </c>
      <c r="D49">
        <v>0</v>
      </c>
      <c r="E49">
        <v>6</v>
      </c>
      <c r="F49">
        <v>0</v>
      </c>
    </row>
    <row r="50" spans="1:6" x14ac:dyDescent="0.25">
      <c r="A50" t="s">
        <v>234</v>
      </c>
      <c r="B50">
        <v>63</v>
      </c>
      <c r="C50">
        <v>6</v>
      </c>
      <c r="D50">
        <v>0</v>
      </c>
      <c r="E50">
        <v>17</v>
      </c>
      <c r="F50">
        <v>40</v>
      </c>
    </row>
    <row r="51" spans="1:6" x14ac:dyDescent="0.25">
      <c r="A51" t="s">
        <v>252</v>
      </c>
      <c r="B51">
        <v>115</v>
      </c>
      <c r="C51">
        <v>17</v>
      </c>
      <c r="D51">
        <v>0</v>
      </c>
      <c r="E51">
        <v>17</v>
      </c>
      <c r="F51">
        <v>81</v>
      </c>
    </row>
    <row r="52" spans="1:6" x14ac:dyDescent="0.25">
      <c r="A52" t="s">
        <v>253</v>
      </c>
      <c r="B52">
        <v>58</v>
      </c>
      <c r="C52">
        <v>17</v>
      </c>
      <c r="D52">
        <v>0</v>
      </c>
      <c r="E52">
        <v>6</v>
      </c>
      <c r="F52">
        <v>35</v>
      </c>
    </row>
    <row r="53" spans="1:6" x14ac:dyDescent="0.25">
      <c r="A53" t="s">
        <v>254</v>
      </c>
      <c r="B53">
        <v>87</v>
      </c>
      <c r="C53">
        <v>23</v>
      </c>
      <c r="D53">
        <v>0</v>
      </c>
      <c r="E53">
        <v>23</v>
      </c>
      <c r="F53">
        <v>40</v>
      </c>
    </row>
    <row r="54" spans="1:6" x14ac:dyDescent="0.25">
      <c r="A54" t="s">
        <v>255</v>
      </c>
      <c r="B54">
        <v>52</v>
      </c>
      <c r="C54">
        <v>12</v>
      </c>
      <c r="D54">
        <v>6</v>
      </c>
      <c r="E54">
        <v>0</v>
      </c>
      <c r="F54">
        <v>35</v>
      </c>
    </row>
    <row r="55" spans="1:6" x14ac:dyDescent="0.25">
      <c r="A55" t="s">
        <v>256</v>
      </c>
      <c r="B55">
        <v>12</v>
      </c>
      <c r="C55">
        <v>0</v>
      </c>
      <c r="D55">
        <v>0</v>
      </c>
      <c r="E55">
        <v>0</v>
      </c>
      <c r="F55">
        <v>12</v>
      </c>
    </row>
    <row r="56" spans="1:6" x14ac:dyDescent="0.25">
      <c r="A56" t="s">
        <v>266</v>
      </c>
    </row>
    <row r="57" spans="1:6" x14ac:dyDescent="0.25">
      <c r="A57" t="s">
        <v>258</v>
      </c>
    </row>
    <row r="58" spans="1:6" x14ac:dyDescent="0.25">
      <c r="A58" t="s">
        <v>1</v>
      </c>
      <c r="B58">
        <v>78</v>
      </c>
      <c r="C58">
        <v>27</v>
      </c>
      <c r="D58">
        <v>4</v>
      </c>
      <c r="E58">
        <v>11</v>
      </c>
      <c r="F58">
        <v>36</v>
      </c>
    </row>
    <row r="59" spans="1:6" x14ac:dyDescent="0.25">
      <c r="A59" t="s">
        <v>248</v>
      </c>
      <c r="B59">
        <v>4</v>
      </c>
      <c r="C59">
        <v>0</v>
      </c>
      <c r="D59">
        <v>2</v>
      </c>
      <c r="E59">
        <v>2</v>
      </c>
      <c r="F59">
        <v>0</v>
      </c>
    </row>
    <row r="60" spans="1:6" x14ac:dyDescent="0.25">
      <c r="A60" t="s">
        <v>249</v>
      </c>
      <c r="B60">
        <v>0</v>
      </c>
      <c r="C60">
        <v>0</v>
      </c>
      <c r="D60">
        <v>0</v>
      </c>
      <c r="E60">
        <v>0</v>
      </c>
      <c r="F60">
        <v>0</v>
      </c>
    </row>
    <row r="61" spans="1:6" x14ac:dyDescent="0.25">
      <c r="A61" t="s">
        <v>239</v>
      </c>
      <c r="B61">
        <v>4</v>
      </c>
      <c r="C61">
        <v>4</v>
      </c>
      <c r="D61">
        <v>0</v>
      </c>
      <c r="E61">
        <v>0</v>
      </c>
      <c r="F61">
        <v>0</v>
      </c>
    </row>
    <row r="62" spans="1:6" x14ac:dyDescent="0.25">
      <c r="A62" t="s">
        <v>240</v>
      </c>
      <c r="B62">
        <v>4</v>
      </c>
      <c r="C62">
        <v>4</v>
      </c>
      <c r="D62">
        <v>0</v>
      </c>
      <c r="E62">
        <v>0</v>
      </c>
      <c r="F62">
        <v>0</v>
      </c>
    </row>
    <row r="63" spans="1:6" x14ac:dyDescent="0.25">
      <c r="A63" t="s">
        <v>250</v>
      </c>
      <c r="B63">
        <v>0</v>
      </c>
      <c r="C63">
        <v>0</v>
      </c>
      <c r="D63">
        <v>0</v>
      </c>
      <c r="E63">
        <v>0</v>
      </c>
      <c r="F63">
        <v>0</v>
      </c>
    </row>
    <row r="64" spans="1:6" x14ac:dyDescent="0.25">
      <c r="A64" t="s">
        <v>251</v>
      </c>
      <c r="B64">
        <v>4</v>
      </c>
      <c r="C64">
        <v>4</v>
      </c>
      <c r="D64">
        <v>0</v>
      </c>
      <c r="E64">
        <v>0</v>
      </c>
      <c r="F64">
        <v>0</v>
      </c>
    </row>
    <row r="65" spans="1:6" x14ac:dyDescent="0.25">
      <c r="A65" t="s">
        <v>232</v>
      </c>
      <c r="B65">
        <v>0</v>
      </c>
      <c r="C65">
        <v>0</v>
      </c>
      <c r="D65">
        <v>0</v>
      </c>
      <c r="E65">
        <v>0</v>
      </c>
      <c r="F65">
        <v>0</v>
      </c>
    </row>
    <row r="66" spans="1:6" x14ac:dyDescent="0.25">
      <c r="A66" t="s">
        <v>233</v>
      </c>
      <c r="B66">
        <v>2</v>
      </c>
      <c r="C66">
        <v>0</v>
      </c>
      <c r="D66">
        <v>0</v>
      </c>
      <c r="E66">
        <v>0</v>
      </c>
      <c r="F66">
        <v>2</v>
      </c>
    </row>
    <row r="67" spans="1:6" x14ac:dyDescent="0.25">
      <c r="A67" t="s">
        <v>234</v>
      </c>
      <c r="B67">
        <v>4</v>
      </c>
      <c r="C67">
        <v>2</v>
      </c>
      <c r="D67">
        <v>0</v>
      </c>
      <c r="E67">
        <v>0</v>
      </c>
      <c r="F67">
        <v>2</v>
      </c>
    </row>
    <row r="68" spans="1:6" x14ac:dyDescent="0.25">
      <c r="A68" t="s">
        <v>252</v>
      </c>
      <c r="B68">
        <v>7</v>
      </c>
      <c r="C68">
        <v>2</v>
      </c>
      <c r="D68">
        <v>0</v>
      </c>
      <c r="E68">
        <v>0</v>
      </c>
      <c r="F68">
        <v>5</v>
      </c>
    </row>
    <row r="69" spans="1:6" x14ac:dyDescent="0.25">
      <c r="A69" t="s">
        <v>253</v>
      </c>
      <c r="B69">
        <v>5</v>
      </c>
      <c r="C69">
        <v>0</v>
      </c>
      <c r="D69">
        <v>2</v>
      </c>
      <c r="E69">
        <v>0</v>
      </c>
      <c r="F69">
        <v>4</v>
      </c>
    </row>
    <row r="70" spans="1:6" x14ac:dyDescent="0.25">
      <c r="A70" t="s">
        <v>254</v>
      </c>
      <c r="B70">
        <v>27</v>
      </c>
      <c r="C70">
        <v>9</v>
      </c>
      <c r="D70">
        <v>0</v>
      </c>
      <c r="E70">
        <v>2</v>
      </c>
      <c r="F70">
        <v>16</v>
      </c>
    </row>
    <row r="71" spans="1:6" x14ac:dyDescent="0.25">
      <c r="A71" t="s">
        <v>255</v>
      </c>
      <c r="B71">
        <v>7</v>
      </c>
      <c r="C71">
        <v>0</v>
      </c>
      <c r="D71">
        <v>0</v>
      </c>
      <c r="E71">
        <v>4</v>
      </c>
      <c r="F71">
        <v>4</v>
      </c>
    </row>
    <row r="72" spans="1:6" x14ac:dyDescent="0.25">
      <c r="A72" t="s">
        <v>256</v>
      </c>
      <c r="B72">
        <v>11</v>
      </c>
      <c r="C72">
        <v>4</v>
      </c>
      <c r="D72">
        <v>0</v>
      </c>
      <c r="E72">
        <v>4</v>
      </c>
      <c r="F72">
        <v>4</v>
      </c>
    </row>
    <row r="73" spans="1:6" x14ac:dyDescent="0.25">
      <c r="A73" t="s">
        <v>267</v>
      </c>
    </row>
    <row r="74" spans="1:6" x14ac:dyDescent="0.25">
      <c r="A74" t="s">
        <v>258</v>
      </c>
    </row>
    <row r="75" spans="1:6" x14ac:dyDescent="0.25">
      <c r="A75" t="s">
        <v>1</v>
      </c>
      <c r="B75">
        <v>255</v>
      </c>
      <c r="C75">
        <v>35</v>
      </c>
      <c r="D75">
        <v>12</v>
      </c>
      <c r="E75">
        <v>17</v>
      </c>
      <c r="F75">
        <v>191</v>
      </c>
    </row>
    <row r="76" spans="1:6" x14ac:dyDescent="0.25">
      <c r="A76" t="s">
        <v>248</v>
      </c>
      <c r="B76">
        <v>0</v>
      </c>
      <c r="C76">
        <v>0</v>
      </c>
      <c r="D76">
        <v>0</v>
      </c>
      <c r="E76">
        <v>0</v>
      </c>
      <c r="F76">
        <v>0</v>
      </c>
    </row>
    <row r="77" spans="1:6" x14ac:dyDescent="0.25">
      <c r="A77" t="s">
        <v>249</v>
      </c>
      <c r="B77">
        <v>0</v>
      </c>
      <c r="C77">
        <v>0</v>
      </c>
      <c r="D77">
        <v>0</v>
      </c>
      <c r="E77">
        <v>0</v>
      </c>
      <c r="F77">
        <v>0</v>
      </c>
    </row>
    <row r="78" spans="1:6" x14ac:dyDescent="0.25">
      <c r="A78" t="s">
        <v>239</v>
      </c>
      <c r="B78">
        <v>0</v>
      </c>
      <c r="C78">
        <v>0</v>
      </c>
      <c r="D78">
        <v>0</v>
      </c>
      <c r="E78">
        <v>0</v>
      </c>
      <c r="F78">
        <v>0</v>
      </c>
    </row>
    <row r="79" spans="1:6" x14ac:dyDescent="0.25">
      <c r="A79" t="s">
        <v>240</v>
      </c>
      <c r="B79">
        <v>6</v>
      </c>
      <c r="C79">
        <v>6</v>
      </c>
      <c r="D79">
        <v>0</v>
      </c>
      <c r="E79">
        <v>0</v>
      </c>
      <c r="F79">
        <v>0</v>
      </c>
    </row>
    <row r="80" spans="1:6" x14ac:dyDescent="0.25">
      <c r="A80" t="s">
        <v>250</v>
      </c>
      <c r="B80">
        <v>0</v>
      </c>
      <c r="C80">
        <v>0</v>
      </c>
      <c r="D80">
        <v>0</v>
      </c>
      <c r="E80">
        <v>0</v>
      </c>
      <c r="F80">
        <v>0</v>
      </c>
    </row>
    <row r="81" spans="1:6" x14ac:dyDescent="0.25">
      <c r="A81" t="s">
        <v>251</v>
      </c>
      <c r="B81">
        <v>0</v>
      </c>
      <c r="C81">
        <v>0</v>
      </c>
      <c r="D81">
        <v>0</v>
      </c>
      <c r="E81">
        <v>0</v>
      </c>
      <c r="F81">
        <v>0</v>
      </c>
    </row>
    <row r="82" spans="1:6" x14ac:dyDescent="0.25">
      <c r="A82" t="s">
        <v>232</v>
      </c>
      <c r="B82">
        <v>0</v>
      </c>
      <c r="C82">
        <v>0</v>
      </c>
      <c r="D82">
        <v>0</v>
      </c>
      <c r="E82">
        <v>0</v>
      </c>
      <c r="F82">
        <v>0</v>
      </c>
    </row>
    <row r="83" spans="1:6" x14ac:dyDescent="0.25">
      <c r="A83" t="s">
        <v>233</v>
      </c>
      <c r="B83">
        <v>0</v>
      </c>
      <c r="C83">
        <v>0</v>
      </c>
      <c r="D83">
        <v>0</v>
      </c>
      <c r="E83">
        <v>0</v>
      </c>
      <c r="F83">
        <v>0</v>
      </c>
    </row>
    <row r="84" spans="1:6" x14ac:dyDescent="0.25">
      <c r="A84" t="s">
        <v>234</v>
      </c>
      <c r="B84">
        <v>12</v>
      </c>
      <c r="C84">
        <v>0</v>
      </c>
      <c r="D84">
        <v>0</v>
      </c>
      <c r="E84">
        <v>0</v>
      </c>
      <c r="F84">
        <v>12</v>
      </c>
    </row>
    <row r="85" spans="1:6" x14ac:dyDescent="0.25">
      <c r="A85" t="s">
        <v>252</v>
      </c>
      <c r="B85">
        <v>23</v>
      </c>
      <c r="C85">
        <v>0</v>
      </c>
      <c r="D85">
        <v>6</v>
      </c>
      <c r="E85">
        <v>6</v>
      </c>
      <c r="F85">
        <v>12</v>
      </c>
    </row>
    <row r="86" spans="1:6" x14ac:dyDescent="0.25">
      <c r="A86" t="s">
        <v>253</v>
      </c>
      <c r="B86">
        <v>58</v>
      </c>
      <c r="C86">
        <v>12</v>
      </c>
      <c r="D86">
        <v>6</v>
      </c>
      <c r="E86">
        <v>6</v>
      </c>
      <c r="F86">
        <v>35</v>
      </c>
    </row>
    <row r="87" spans="1:6" x14ac:dyDescent="0.25">
      <c r="A87" t="s">
        <v>254</v>
      </c>
      <c r="B87">
        <v>122</v>
      </c>
      <c r="C87">
        <v>17</v>
      </c>
      <c r="D87">
        <v>0</v>
      </c>
      <c r="E87">
        <v>0</v>
      </c>
      <c r="F87">
        <v>104</v>
      </c>
    </row>
    <row r="88" spans="1:6" x14ac:dyDescent="0.25">
      <c r="A88" t="s">
        <v>255</v>
      </c>
      <c r="B88">
        <v>29</v>
      </c>
      <c r="C88">
        <v>0</v>
      </c>
      <c r="D88">
        <v>0</v>
      </c>
      <c r="E88">
        <v>6</v>
      </c>
      <c r="F88">
        <v>23</v>
      </c>
    </row>
    <row r="89" spans="1:6" x14ac:dyDescent="0.25">
      <c r="A89" t="s">
        <v>256</v>
      </c>
      <c r="B89">
        <v>6</v>
      </c>
      <c r="C89">
        <v>0</v>
      </c>
      <c r="D89">
        <v>0</v>
      </c>
      <c r="E89">
        <v>0</v>
      </c>
      <c r="F89">
        <v>6</v>
      </c>
    </row>
  </sheetData>
  <mergeCells count="1">
    <mergeCell ref="B2:F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9"/>
  <sheetViews>
    <sheetView workbookViewId="0">
      <selection sqref="A1:L69"/>
    </sheetView>
  </sheetViews>
  <sheetFormatPr defaultRowHeight="15" x14ac:dyDescent="0.25"/>
  <sheetData>
    <row r="1" spans="1:12" x14ac:dyDescent="0.25">
      <c r="A1" t="s">
        <v>268</v>
      </c>
    </row>
    <row r="2" spans="1:12" x14ac:dyDescent="0.25">
      <c r="B2" t="s">
        <v>262</v>
      </c>
      <c r="G2" t="s">
        <v>269</v>
      </c>
    </row>
    <row r="3" spans="1:12" x14ac:dyDescent="0.25">
      <c r="B3" t="s">
        <v>1</v>
      </c>
      <c r="C3" t="s">
        <v>204</v>
      </c>
      <c r="D3" t="s">
        <v>205</v>
      </c>
      <c r="E3" t="s">
        <v>206</v>
      </c>
      <c r="F3" t="s">
        <v>181</v>
      </c>
      <c r="G3" t="s">
        <v>1</v>
      </c>
      <c r="H3" t="s">
        <v>270</v>
      </c>
      <c r="I3" t="s">
        <v>271</v>
      </c>
      <c r="J3" t="s">
        <v>272</v>
      </c>
      <c r="K3" t="s">
        <v>273</v>
      </c>
      <c r="L3" t="s">
        <v>274</v>
      </c>
    </row>
    <row r="4" spans="1:12" x14ac:dyDescent="0.25">
      <c r="A4" t="s">
        <v>263</v>
      </c>
    </row>
    <row r="5" spans="1:12" x14ac:dyDescent="0.25">
      <c r="A5" t="s">
        <v>73</v>
      </c>
    </row>
    <row r="6" spans="1:12" x14ac:dyDescent="0.25">
      <c r="A6" t="s">
        <v>275</v>
      </c>
    </row>
    <row r="7" spans="1:12" x14ac:dyDescent="0.25">
      <c r="A7" t="s">
        <v>1</v>
      </c>
      <c r="B7">
        <v>1949</v>
      </c>
      <c r="C7">
        <v>494</v>
      </c>
      <c r="D7">
        <v>221</v>
      </c>
      <c r="E7">
        <v>163</v>
      </c>
      <c r="F7">
        <v>1070</v>
      </c>
      <c r="G7">
        <v>1949</v>
      </c>
      <c r="H7">
        <v>715</v>
      </c>
      <c r="I7">
        <v>286</v>
      </c>
      <c r="J7">
        <v>169</v>
      </c>
      <c r="K7">
        <v>705</v>
      </c>
      <c r="L7">
        <v>73</v>
      </c>
    </row>
    <row r="8" spans="1:12" x14ac:dyDescent="0.25">
      <c r="A8" t="s">
        <v>276</v>
      </c>
      <c r="B8">
        <v>1071</v>
      </c>
      <c r="C8">
        <v>35</v>
      </c>
      <c r="D8">
        <v>18</v>
      </c>
      <c r="E8">
        <v>145</v>
      </c>
      <c r="F8">
        <v>873</v>
      </c>
      <c r="G8">
        <v>1071</v>
      </c>
      <c r="H8">
        <v>53</v>
      </c>
      <c r="I8">
        <v>224</v>
      </c>
      <c r="J8">
        <v>143</v>
      </c>
      <c r="K8">
        <v>585</v>
      </c>
      <c r="L8">
        <v>67</v>
      </c>
    </row>
    <row r="9" spans="1:12" x14ac:dyDescent="0.25">
      <c r="A9" t="s">
        <v>277</v>
      </c>
      <c r="B9">
        <v>466</v>
      </c>
      <c r="C9">
        <v>183</v>
      </c>
      <c r="D9">
        <v>122</v>
      </c>
      <c r="E9">
        <v>18</v>
      </c>
      <c r="F9">
        <v>143</v>
      </c>
      <c r="G9">
        <v>466</v>
      </c>
      <c r="H9">
        <v>305</v>
      </c>
      <c r="I9">
        <v>53</v>
      </c>
      <c r="J9">
        <v>15</v>
      </c>
      <c r="K9">
        <v>87</v>
      </c>
      <c r="L9">
        <v>7</v>
      </c>
    </row>
    <row r="10" spans="1:12" x14ac:dyDescent="0.25">
      <c r="A10" t="s">
        <v>278</v>
      </c>
      <c r="B10">
        <v>314</v>
      </c>
      <c r="C10">
        <v>198</v>
      </c>
      <c r="D10">
        <v>72</v>
      </c>
      <c r="E10">
        <v>0</v>
      </c>
      <c r="F10">
        <v>44</v>
      </c>
      <c r="G10">
        <v>314</v>
      </c>
      <c r="H10">
        <v>270</v>
      </c>
      <c r="I10">
        <v>9</v>
      </c>
      <c r="J10">
        <v>10</v>
      </c>
      <c r="K10">
        <v>24</v>
      </c>
      <c r="L10">
        <v>0</v>
      </c>
    </row>
    <row r="11" spans="1:12" x14ac:dyDescent="0.25">
      <c r="A11" t="s">
        <v>279</v>
      </c>
      <c r="B11">
        <v>69</v>
      </c>
      <c r="C11">
        <v>54</v>
      </c>
      <c r="D11">
        <v>9</v>
      </c>
      <c r="E11">
        <v>0</v>
      </c>
      <c r="F11">
        <v>6</v>
      </c>
      <c r="G11">
        <v>69</v>
      </c>
      <c r="H11">
        <v>63</v>
      </c>
      <c r="I11">
        <v>0</v>
      </c>
      <c r="J11">
        <v>0</v>
      </c>
      <c r="K11">
        <v>6</v>
      </c>
      <c r="L11">
        <v>0</v>
      </c>
    </row>
    <row r="12" spans="1:12" x14ac:dyDescent="0.25">
      <c r="A12" t="s">
        <v>280</v>
      </c>
      <c r="B12">
        <v>14</v>
      </c>
      <c r="C12">
        <v>9</v>
      </c>
      <c r="D12">
        <v>0</v>
      </c>
      <c r="E12">
        <v>0</v>
      </c>
      <c r="F12">
        <v>5</v>
      </c>
      <c r="G12">
        <v>14</v>
      </c>
      <c r="H12">
        <v>9</v>
      </c>
      <c r="I12">
        <v>0</v>
      </c>
      <c r="J12">
        <v>0</v>
      </c>
      <c r="K12">
        <v>5</v>
      </c>
      <c r="L12">
        <v>0</v>
      </c>
    </row>
    <row r="13" spans="1:12" x14ac:dyDescent="0.25">
      <c r="A13" t="s">
        <v>281</v>
      </c>
      <c r="B13">
        <v>14</v>
      </c>
      <c r="C13">
        <v>14</v>
      </c>
      <c r="D13">
        <v>0</v>
      </c>
      <c r="E13">
        <v>0</v>
      </c>
      <c r="F13">
        <v>0</v>
      </c>
      <c r="G13">
        <v>14</v>
      </c>
      <c r="H13">
        <v>14</v>
      </c>
      <c r="I13">
        <v>0</v>
      </c>
      <c r="J13">
        <v>0</v>
      </c>
      <c r="K13">
        <v>0</v>
      </c>
      <c r="L13">
        <v>0</v>
      </c>
    </row>
    <row r="14" spans="1:12" x14ac:dyDescent="0.25">
      <c r="A14" t="s">
        <v>282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</row>
    <row r="15" spans="1:12" x14ac:dyDescent="0.25">
      <c r="A15" t="s">
        <v>283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</row>
    <row r="16" spans="1:12" x14ac:dyDescent="0.25">
      <c r="A16" t="s">
        <v>284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</row>
    <row r="17" spans="1:12" x14ac:dyDescent="0.25">
      <c r="A17" t="s">
        <v>285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</row>
    <row r="18" spans="1:12" x14ac:dyDescent="0.25">
      <c r="A18" t="s">
        <v>264</v>
      </c>
    </row>
    <row r="19" spans="1:12" x14ac:dyDescent="0.25">
      <c r="A19" t="s">
        <v>275</v>
      </c>
    </row>
    <row r="20" spans="1:12" x14ac:dyDescent="0.25">
      <c r="A20" t="s">
        <v>1</v>
      </c>
      <c r="B20">
        <v>1113</v>
      </c>
      <c r="C20">
        <v>340</v>
      </c>
      <c r="D20">
        <v>189</v>
      </c>
      <c r="E20">
        <v>42</v>
      </c>
      <c r="F20">
        <v>543</v>
      </c>
      <c r="G20">
        <v>1113</v>
      </c>
      <c r="H20">
        <v>528</v>
      </c>
      <c r="I20">
        <v>47</v>
      </c>
      <c r="J20">
        <v>33</v>
      </c>
      <c r="K20">
        <v>472</v>
      </c>
      <c r="L20">
        <v>33</v>
      </c>
    </row>
    <row r="21" spans="1:12" x14ac:dyDescent="0.25">
      <c r="A21" t="s">
        <v>276</v>
      </c>
      <c r="B21">
        <v>500</v>
      </c>
      <c r="C21">
        <v>14</v>
      </c>
      <c r="D21">
        <v>5</v>
      </c>
      <c r="E21">
        <v>38</v>
      </c>
      <c r="F21">
        <v>444</v>
      </c>
      <c r="G21">
        <v>500</v>
      </c>
      <c r="H21">
        <v>19</v>
      </c>
      <c r="I21">
        <v>33</v>
      </c>
      <c r="J21">
        <v>19</v>
      </c>
      <c r="K21">
        <v>401</v>
      </c>
      <c r="L21">
        <v>28</v>
      </c>
    </row>
    <row r="22" spans="1:12" x14ac:dyDescent="0.25">
      <c r="A22" t="s">
        <v>277</v>
      </c>
      <c r="B22">
        <v>278</v>
      </c>
      <c r="C22">
        <v>109</v>
      </c>
      <c r="D22">
        <v>109</v>
      </c>
      <c r="E22">
        <v>5</v>
      </c>
      <c r="F22">
        <v>57</v>
      </c>
      <c r="G22">
        <v>278</v>
      </c>
      <c r="H22">
        <v>217</v>
      </c>
      <c r="I22">
        <v>5</v>
      </c>
      <c r="J22">
        <v>9</v>
      </c>
      <c r="K22">
        <v>42</v>
      </c>
      <c r="L22">
        <v>5</v>
      </c>
    </row>
    <row r="23" spans="1:12" x14ac:dyDescent="0.25">
      <c r="A23" t="s">
        <v>278</v>
      </c>
      <c r="B23">
        <v>264</v>
      </c>
      <c r="C23">
        <v>160</v>
      </c>
      <c r="D23">
        <v>66</v>
      </c>
      <c r="E23">
        <v>0</v>
      </c>
      <c r="F23">
        <v>38</v>
      </c>
      <c r="G23">
        <v>264</v>
      </c>
      <c r="H23">
        <v>226</v>
      </c>
      <c r="I23">
        <v>9</v>
      </c>
      <c r="J23">
        <v>5</v>
      </c>
      <c r="K23">
        <v>24</v>
      </c>
      <c r="L23">
        <v>0</v>
      </c>
    </row>
    <row r="24" spans="1:12" x14ac:dyDescent="0.25">
      <c r="A24" t="s">
        <v>279</v>
      </c>
      <c r="B24">
        <v>42</v>
      </c>
      <c r="C24">
        <v>33</v>
      </c>
      <c r="D24">
        <v>9</v>
      </c>
      <c r="E24">
        <v>0</v>
      </c>
      <c r="F24">
        <v>0</v>
      </c>
      <c r="G24">
        <v>42</v>
      </c>
      <c r="H24">
        <v>42</v>
      </c>
      <c r="I24">
        <v>0</v>
      </c>
      <c r="J24">
        <v>0</v>
      </c>
      <c r="K24">
        <v>0</v>
      </c>
      <c r="L24">
        <v>0</v>
      </c>
    </row>
    <row r="25" spans="1:12" x14ac:dyDescent="0.25">
      <c r="A25" t="s">
        <v>280</v>
      </c>
      <c r="B25">
        <v>14</v>
      </c>
      <c r="C25">
        <v>9</v>
      </c>
      <c r="D25">
        <v>0</v>
      </c>
      <c r="E25">
        <v>0</v>
      </c>
      <c r="F25">
        <v>5</v>
      </c>
      <c r="G25">
        <v>14</v>
      </c>
      <c r="H25">
        <v>9</v>
      </c>
      <c r="I25">
        <v>0</v>
      </c>
      <c r="J25">
        <v>0</v>
      </c>
      <c r="K25">
        <v>5</v>
      </c>
      <c r="L25">
        <v>0</v>
      </c>
    </row>
    <row r="26" spans="1:12" x14ac:dyDescent="0.25">
      <c r="A26" t="s">
        <v>281</v>
      </c>
      <c r="B26">
        <v>14</v>
      </c>
      <c r="C26">
        <v>14</v>
      </c>
      <c r="D26">
        <v>0</v>
      </c>
      <c r="E26">
        <v>0</v>
      </c>
      <c r="F26">
        <v>0</v>
      </c>
      <c r="G26">
        <v>14</v>
      </c>
      <c r="H26">
        <v>14</v>
      </c>
      <c r="I26">
        <v>0</v>
      </c>
      <c r="J26">
        <v>0</v>
      </c>
      <c r="K26">
        <v>0</v>
      </c>
      <c r="L26">
        <v>0</v>
      </c>
    </row>
    <row r="27" spans="1:12" x14ac:dyDescent="0.25">
      <c r="A27" t="s">
        <v>282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</row>
    <row r="28" spans="1:12" x14ac:dyDescent="0.25">
      <c r="A28" t="s">
        <v>283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</row>
    <row r="29" spans="1:12" x14ac:dyDescent="0.25">
      <c r="A29" t="s">
        <v>284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</row>
    <row r="30" spans="1:12" x14ac:dyDescent="0.25">
      <c r="A30" t="s">
        <v>285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</row>
    <row r="31" spans="1:12" x14ac:dyDescent="0.25">
      <c r="A31" t="s">
        <v>265</v>
      </c>
    </row>
    <row r="32" spans="1:12" x14ac:dyDescent="0.25">
      <c r="A32" t="s">
        <v>275</v>
      </c>
    </row>
    <row r="33" spans="1:12" x14ac:dyDescent="0.25">
      <c r="A33" t="s">
        <v>1</v>
      </c>
      <c r="B33">
        <v>502</v>
      </c>
      <c r="C33">
        <v>92</v>
      </c>
      <c r="D33">
        <v>17</v>
      </c>
      <c r="E33">
        <v>92</v>
      </c>
      <c r="F33">
        <v>300</v>
      </c>
      <c r="G33">
        <v>502</v>
      </c>
      <c r="H33">
        <v>110</v>
      </c>
      <c r="I33">
        <v>58</v>
      </c>
      <c r="J33">
        <v>127</v>
      </c>
      <c r="K33">
        <v>173</v>
      </c>
      <c r="L33">
        <v>35</v>
      </c>
    </row>
    <row r="34" spans="1:12" x14ac:dyDescent="0.25">
      <c r="A34" t="s">
        <v>276</v>
      </c>
      <c r="B34">
        <v>352</v>
      </c>
      <c r="C34">
        <v>12</v>
      </c>
      <c r="D34">
        <v>0</v>
      </c>
      <c r="E34">
        <v>87</v>
      </c>
      <c r="F34">
        <v>254</v>
      </c>
      <c r="G34">
        <v>352</v>
      </c>
      <c r="H34">
        <v>12</v>
      </c>
      <c r="I34">
        <v>52</v>
      </c>
      <c r="J34">
        <v>115</v>
      </c>
      <c r="K34">
        <v>139</v>
      </c>
      <c r="L34">
        <v>35</v>
      </c>
    </row>
    <row r="35" spans="1:12" x14ac:dyDescent="0.25">
      <c r="A35" t="s">
        <v>277</v>
      </c>
      <c r="B35">
        <v>104</v>
      </c>
      <c r="C35">
        <v>52</v>
      </c>
      <c r="D35">
        <v>12</v>
      </c>
      <c r="E35">
        <v>6</v>
      </c>
      <c r="F35">
        <v>35</v>
      </c>
      <c r="G35">
        <v>104</v>
      </c>
      <c r="H35">
        <v>63</v>
      </c>
      <c r="I35">
        <v>6</v>
      </c>
      <c r="J35">
        <v>6</v>
      </c>
      <c r="K35">
        <v>29</v>
      </c>
      <c r="L35">
        <v>0</v>
      </c>
    </row>
    <row r="36" spans="1:12" x14ac:dyDescent="0.25">
      <c r="A36" t="s">
        <v>278</v>
      </c>
      <c r="B36">
        <v>35</v>
      </c>
      <c r="C36">
        <v>23</v>
      </c>
      <c r="D36">
        <v>6</v>
      </c>
      <c r="E36">
        <v>0</v>
      </c>
      <c r="F36">
        <v>6</v>
      </c>
      <c r="G36">
        <v>35</v>
      </c>
      <c r="H36">
        <v>29</v>
      </c>
      <c r="I36">
        <v>0</v>
      </c>
      <c r="J36">
        <v>6</v>
      </c>
      <c r="K36">
        <v>0</v>
      </c>
      <c r="L36">
        <v>0</v>
      </c>
    </row>
    <row r="37" spans="1:12" x14ac:dyDescent="0.25">
      <c r="A37" t="s">
        <v>279</v>
      </c>
      <c r="B37">
        <v>12</v>
      </c>
      <c r="C37">
        <v>6</v>
      </c>
      <c r="D37">
        <v>0</v>
      </c>
      <c r="E37">
        <v>0</v>
      </c>
      <c r="F37">
        <v>6</v>
      </c>
      <c r="G37">
        <v>12</v>
      </c>
      <c r="H37">
        <v>6</v>
      </c>
      <c r="I37">
        <v>0</v>
      </c>
      <c r="J37">
        <v>0</v>
      </c>
      <c r="K37">
        <v>6</v>
      </c>
      <c r="L37">
        <v>0</v>
      </c>
    </row>
    <row r="38" spans="1:12" x14ac:dyDescent="0.25">
      <c r="A38" t="s">
        <v>280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</row>
    <row r="39" spans="1:12" x14ac:dyDescent="0.25">
      <c r="A39" t="s">
        <v>281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</row>
    <row r="40" spans="1:12" x14ac:dyDescent="0.25">
      <c r="A40" t="s">
        <v>282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</row>
    <row r="41" spans="1:12" x14ac:dyDescent="0.25">
      <c r="A41" t="s">
        <v>283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</row>
    <row r="42" spans="1:12" x14ac:dyDescent="0.25">
      <c r="A42" t="s">
        <v>284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</row>
    <row r="43" spans="1:12" x14ac:dyDescent="0.25">
      <c r="A43" t="s">
        <v>285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</row>
    <row r="44" spans="1:12" x14ac:dyDescent="0.25">
      <c r="A44" t="s">
        <v>266</v>
      </c>
    </row>
    <row r="45" spans="1:12" x14ac:dyDescent="0.25">
      <c r="A45" t="s">
        <v>275</v>
      </c>
    </row>
    <row r="46" spans="1:12" x14ac:dyDescent="0.25">
      <c r="A46" t="s">
        <v>1</v>
      </c>
      <c r="B46">
        <v>78</v>
      </c>
      <c r="C46">
        <v>27</v>
      </c>
      <c r="D46">
        <v>4</v>
      </c>
      <c r="E46">
        <v>11</v>
      </c>
      <c r="F46">
        <v>36</v>
      </c>
      <c r="G46">
        <v>78</v>
      </c>
      <c r="H46">
        <v>31</v>
      </c>
      <c r="I46">
        <v>7</v>
      </c>
      <c r="J46">
        <v>9</v>
      </c>
      <c r="K46">
        <v>25</v>
      </c>
      <c r="L46">
        <v>5</v>
      </c>
    </row>
    <row r="47" spans="1:12" x14ac:dyDescent="0.25">
      <c r="A47" t="s">
        <v>276</v>
      </c>
      <c r="B47">
        <v>46</v>
      </c>
      <c r="C47">
        <v>4</v>
      </c>
      <c r="D47">
        <v>2</v>
      </c>
      <c r="E47">
        <v>9</v>
      </c>
      <c r="F47">
        <v>31</v>
      </c>
      <c r="G47">
        <v>46</v>
      </c>
      <c r="H47">
        <v>5</v>
      </c>
      <c r="I47">
        <v>5</v>
      </c>
      <c r="J47">
        <v>9</v>
      </c>
      <c r="K47">
        <v>22</v>
      </c>
      <c r="L47">
        <v>4</v>
      </c>
    </row>
    <row r="48" spans="1:12" x14ac:dyDescent="0.25">
      <c r="A48" t="s">
        <v>277</v>
      </c>
      <c r="B48">
        <v>20</v>
      </c>
      <c r="C48">
        <v>11</v>
      </c>
      <c r="D48">
        <v>2</v>
      </c>
      <c r="E48">
        <v>2</v>
      </c>
      <c r="F48">
        <v>5</v>
      </c>
      <c r="G48">
        <v>20</v>
      </c>
      <c r="H48">
        <v>13</v>
      </c>
      <c r="I48">
        <v>2</v>
      </c>
      <c r="J48">
        <v>0</v>
      </c>
      <c r="K48">
        <v>4</v>
      </c>
      <c r="L48">
        <v>2</v>
      </c>
    </row>
    <row r="49" spans="1:12" x14ac:dyDescent="0.25">
      <c r="A49" t="s">
        <v>278</v>
      </c>
      <c r="B49">
        <v>9</v>
      </c>
      <c r="C49">
        <v>9</v>
      </c>
      <c r="D49">
        <v>0</v>
      </c>
      <c r="E49">
        <v>0</v>
      </c>
      <c r="F49">
        <v>0</v>
      </c>
      <c r="G49">
        <v>9</v>
      </c>
      <c r="H49">
        <v>9</v>
      </c>
      <c r="I49">
        <v>0</v>
      </c>
      <c r="J49">
        <v>0</v>
      </c>
      <c r="K49">
        <v>0</v>
      </c>
      <c r="L49">
        <v>0</v>
      </c>
    </row>
    <row r="50" spans="1:12" x14ac:dyDescent="0.25">
      <c r="A50" t="s">
        <v>279</v>
      </c>
      <c r="B50">
        <v>4</v>
      </c>
      <c r="C50">
        <v>4</v>
      </c>
      <c r="D50">
        <v>0</v>
      </c>
      <c r="E50">
        <v>0</v>
      </c>
      <c r="F50">
        <v>0</v>
      </c>
      <c r="G50">
        <v>4</v>
      </c>
      <c r="H50">
        <v>4</v>
      </c>
      <c r="I50">
        <v>0</v>
      </c>
      <c r="J50">
        <v>0</v>
      </c>
      <c r="K50">
        <v>0</v>
      </c>
      <c r="L50">
        <v>0</v>
      </c>
    </row>
    <row r="51" spans="1:12" x14ac:dyDescent="0.25">
      <c r="A51" t="s">
        <v>280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</row>
    <row r="52" spans="1:12" x14ac:dyDescent="0.25">
      <c r="A52" t="s">
        <v>281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</row>
    <row r="53" spans="1:12" x14ac:dyDescent="0.25">
      <c r="A53" t="s">
        <v>282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</row>
    <row r="54" spans="1:12" x14ac:dyDescent="0.25">
      <c r="A54" t="s">
        <v>283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</row>
    <row r="55" spans="1:12" x14ac:dyDescent="0.25">
      <c r="A55" t="s">
        <v>284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</row>
    <row r="56" spans="1:12" x14ac:dyDescent="0.25">
      <c r="A56" t="s">
        <v>285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</row>
    <row r="57" spans="1:12" x14ac:dyDescent="0.25">
      <c r="A57" t="s">
        <v>267</v>
      </c>
    </row>
    <row r="58" spans="1:12" x14ac:dyDescent="0.25">
      <c r="A58" t="s">
        <v>275</v>
      </c>
    </row>
    <row r="59" spans="1:12" x14ac:dyDescent="0.25">
      <c r="A59" t="s">
        <v>1</v>
      </c>
      <c r="B59">
        <v>255</v>
      </c>
      <c r="C59">
        <v>35</v>
      </c>
      <c r="D59">
        <v>12</v>
      </c>
      <c r="E59">
        <v>17</v>
      </c>
      <c r="F59">
        <v>191</v>
      </c>
      <c r="G59">
        <v>255</v>
      </c>
      <c r="H59">
        <v>46</v>
      </c>
      <c r="I59">
        <v>174</v>
      </c>
      <c r="J59">
        <v>0</v>
      </c>
      <c r="K59">
        <v>35</v>
      </c>
      <c r="L59">
        <v>0</v>
      </c>
    </row>
    <row r="60" spans="1:12" x14ac:dyDescent="0.25">
      <c r="A60" t="s">
        <v>276</v>
      </c>
      <c r="B60">
        <v>174</v>
      </c>
      <c r="C60">
        <v>6</v>
      </c>
      <c r="D60">
        <v>12</v>
      </c>
      <c r="E60">
        <v>12</v>
      </c>
      <c r="F60">
        <v>145</v>
      </c>
      <c r="G60">
        <v>174</v>
      </c>
      <c r="H60">
        <v>17</v>
      </c>
      <c r="I60">
        <v>133</v>
      </c>
      <c r="J60">
        <v>0</v>
      </c>
      <c r="K60">
        <v>23</v>
      </c>
      <c r="L60">
        <v>0</v>
      </c>
    </row>
    <row r="61" spans="1:12" x14ac:dyDescent="0.25">
      <c r="A61" t="s">
        <v>277</v>
      </c>
      <c r="B61">
        <v>64</v>
      </c>
      <c r="C61">
        <v>12</v>
      </c>
      <c r="D61">
        <v>0</v>
      </c>
      <c r="E61">
        <v>6</v>
      </c>
      <c r="F61">
        <v>46</v>
      </c>
      <c r="G61">
        <v>64</v>
      </c>
      <c r="H61">
        <v>12</v>
      </c>
      <c r="I61">
        <v>41</v>
      </c>
      <c r="J61">
        <v>0</v>
      </c>
      <c r="K61">
        <v>12</v>
      </c>
      <c r="L61">
        <v>0</v>
      </c>
    </row>
    <row r="62" spans="1:12" x14ac:dyDescent="0.25">
      <c r="A62" t="s">
        <v>278</v>
      </c>
      <c r="B62">
        <v>6</v>
      </c>
      <c r="C62">
        <v>6</v>
      </c>
      <c r="D62">
        <v>0</v>
      </c>
      <c r="E62">
        <v>0</v>
      </c>
      <c r="F62">
        <v>0</v>
      </c>
      <c r="G62">
        <v>6</v>
      </c>
      <c r="H62">
        <v>6</v>
      </c>
      <c r="I62">
        <v>0</v>
      </c>
      <c r="J62">
        <v>0</v>
      </c>
      <c r="K62">
        <v>0</v>
      </c>
      <c r="L62">
        <v>0</v>
      </c>
    </row>
    <row r="63" spans="1:12" x14ac:dyDescent="0.25">
      <c r="A63" t="s">
        <v>279</v>
      </c>
      <c r="B63">
        <v>12</v>
      </c>
      <c r="C63">
        <v>12</v>
      </c>
      <c r="D63">
        <v>0</v>
      </c>
      <c r="E63">
        <v>0</v>
      </c>
      <c r="F63">
        <v>0</v>
      </c>
      <c r="G63">
        <v>12</v>
      </c>
      <c r="H63">
        <v>12</v>
      </c>
      <c r="I63">
        <v>0</v>
      </c>
      <c r="J63">
        <v>0</v>
      </c>
      <c r="K63">
        <v>0</v>
      </c>
      <c r="L63">
        <v>0</v>
      </c>
    </row>
    <row r="64" spans="1:12" x14ac:dyDescent="0.25">
      <c r="A64" t="s">
        <v>280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</row>
    <row r="65" spans="1:12" x14ac:dyDescent="0.25">
      <c r="A65" t="s">
        <v>281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</row>
    <row r="66" spans="1:12" x14ac:dyDescent="0.25">
      <c r="A66" t="s">
        <v>282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</row>
    <row r="67" spans="1:12" x14ac:dyDescent="0.25">
      <c r="A67" t="s">
        <v>283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</row>
    <row r="68" spans="1:12" x14ac:dyDescent="0.25">
      <c r="A68" t="s">
        <v>284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</row>
    <row r="69" spans="1:12" x14ac:dyDescent="0.25">
      <c r="A69" t="s">
        <v>285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9"/>
  <sheetViews>
    <sheetView workbookViewId="0">
      <selection activeCell="B11" sqref="B11"/>
    </sheetView>
  </sheetViews>
  <sheetFormatPr defaultRowHeight="15" x14ac:dyDescent="0.25"/>
  <cols>
    <col min="1" max="6" width="18.140625" customWidth="1"/>
  </cols>
  <sheetData>
    <row r="1" spans="1:6" x14ac:dyDescent="0.25">
      <c r="A1" t="s">
        <v>286</v>
      </c>
    </row>
    <row r="2" spans="1:6" x14ac:dyDescent="0.25">
      <c r="B2" t="s">
        <v>287</v>
      </c>
    </row>
    <row r="3" spans="1:6" x14ac:dyDescent="0.25">
      <c r="B3" t="s">
        <v>1</v>
      </c>
      <c r="C3" t="s">
        <v>288</v>
      </c>
      <c r="D3" t="s">
        <v>289</v>
      </c>
      <c r="E3" t="s">
        <v>290</v>
      </c>
      <c r="F3" t="s">
        <v>291</v>
      </c>
    </row>
    <row r="4" spans="1:6" x14ac:dyDescent="0.25">
      <c r="A4" t="s">
        <v>263</v>
      </c>
    </row>
    <row r="5" spans="1:6" x14ac:dyDescent="0.25">
      <c r="A5" t="s">
        <v>73</v>
      </c>
    </row>
    <row r="6" spans="1:6" x14ac:dyDescent="0.25">
      <c r="A6" t="s">
        <v>258</v>
      </c>
    </row>
    <row r="7" spans="1:6" x14ac:dyDescent="0.25">
      <c r="A7" t="s">
        <v>1</v>
      </c>
      <c r="B7">
        <v>1985</v>
      </c>
      <c r="C7">
        <v>452</v>
      </c>
      <c r="D7">
        <v>166</v>
      </c>
      <c r="E7">
        <v>465</v>
      </c>
      <c r="F7">
        <v>903</v>
      </c>
    </row>
    <row r="8" spans="1:6" x14ac:dyDescent="0.25">
      <c r="A8" t="s">
        <v>248</v>
      </c>
      <c r="B8">
        <v>57</v>
      </c>
      <c r="C8">
        <v>12</v>
      </c>
      <c r="D8">
        <v>10</v>
      </c>
      <c r="E8">
        <v>5</v>
      </c>
      <c r="F8">
        <v>30</v>
      </c>
    </row>
    <row r="9" spans="1:6" x14ac:dyDescent="0.25">
      <c r="A9" t="s">
        <v>249</v>
      </c>
      <c r="B9">
        <v>57</v>
      </c>
      <c r="C9">
        <v>5</v>
      </c>
      <c r="D9">
        <v>19</v>
      </c>
      <c r="E9">
        <v>19</v>
      </c>
      <c r="F9">
        <v>14</v>
      </c>
    </row>
    <row r="10" spans="1:6" x14ac:dyDescent="0.25">
      <c r="A10" t="s">
        <v>239</v>
      </c>
      <c r="B10">
        <v>95</v>
      </c>
      <c r="C10">
        <v>11</v>
      </c>
      <c r="D10">
        <v>14</v>
      </c>
      <c r="E10">
        <v>19</v>
      </c>
      <c r="F10">
        <v>51</v>
      </c>
    </row>
    <row r="11" spans="1:6" x14ac:dyDescent="0.25">
      <c r="A11" t="s">
        <v>240</v>
      </c>
      <c r="B11">
        <v>34</v>
      </c>
      <c r="C11">
        <v>5</v>
      </c>
      <c r="D11">
        <v>0</v>
      </c>
      <c r="E11">
        <v>14</v>
      </c>
      <c r="F11">
        <v>15</v>
      </c>
    </row>
    <row r="12" spans="1:6" x14ac:dyDescent="0.25">
      <c r="A12" t="s">
        <v>250</v>
      </c>
      <c r="B12">
        <v>67</v>
      </c>
      <c r="C12">
        <v>19</v>
      </c>
      <c r="D12">
        <v>14</v>
      </c>
      <c r="E12">
        <v>14</v>
      </c>
      <c r="F12">
        <v>20</v>
      </c>
    </row>
    <row r="13" spans="1:6" x14ac:dyDescent="0.25">
      <c r="A13" t="s">
        <v>251</v>
      </c>
      <c r="B13">
        <v>23</v>
      </c>
      <c r="C13">
        <v>0</v>
      </c>
      <c r="D13">
        <v>5</v>
      </c>
      <c r="E13">
        <v>5</v>
      </c>
      <c r="F13">
        <v>13</v>
      </c>
    </row>
    <row r="14" spans="1:6" x14ac:dyDescent="0.25">
      <c r="A14" t="s">
        <v>232</v>
      </c>
      <c r="B14">
        <v>110</v>
      </c>
      <c r="C14">
        <v>30</v>
      </c>
      <c r="D14">
        <v>10</v>
      </c>
      <c r="E14">
        <v>29</v>
      </c>
      <c r="F14">
        <v>40</v>
      </c>
    </row>
    <row r="15" spans="1:6" x14ac:dyDescent="0.25">
      <c r="A15" t="s">
        <v>233</v>
      </c>
      <c r="B15">
        <v>98</v>
      </c>
      <c r="C15">
        <v>34</v>
      </c>
      <c r="D15">
        <v>9</v>
      </c>
      <c r="E15">
        <v>19</v>
      </c>
      <c r="F15">
        <v>36</v>
      </c>
    </row>
    <row r="16" spans="1:6" x14ac:dyDescent="0.25">
      <c r="A16" t="s">
        <v>234</v>
      </c>
      <c r="B16">
        <v>297</v>
      </c>
      <c r="C16">
        <v>67</v>
      </c>
      <c r="D16">
        <v>19</v>
      </c>
      <c r="E16">
        <v>121</v>
      </c>
      <c r="F16">
        <v>90</v>
      </c>
    </row>
    <row r="17" spans="1:6" x14ac:dyDescent="0.25">
      <c r="A17" t="s">
        <v>252</v>
      </c>
      <c r="B17">
        <v>344</v>
      </c>
      <c r="C17">
        <v>105</v>
      </c>
      <c r="D17">
        <v>25</v>
      </c>
      <c r="E17">
        <v>82</v>
      </c>
      <c r="F17">
        <v>133</v>
      </c>
    </row>
    <row r="18" spans="1:6" x14ac:dyDescent="0.25">
      <c r="A18" t="s">
        <v>253</v>
      </c>
      <c r="B18">
        <v>211</v>
      </c>
      <c r="C18">
        <v>52</v>
      </c>
      <c r="D18">
        <v>14</v>
      </c>
      <c r="E18">
        <v>30</v>
      </c>
      <c r="F18">
        <v>114</v>
      </c>
    </row>
    <row r="19" spans="1:6" x14ac:dyDescent="0.25">
      <c r="A19" t="s">
        <v>254</v>
      </c>
      <c r="B19">
        <v>396</v>
      </c>
      <c r="C19">
        <v>87</v>
      </c>
      <c r="D19">
        <v>11</v>
      </c>
      <c r="E19">
        <v>61</v>
      </c>
      <c r="F19">
        <v>238</v>
      </c>
    </row>
    <row r="20" spans="1:6" x14ac:dyDescent="0.25">
      <c r="A20" t="s">
        <v>255</v>
      </c>
      <c r="B20">
        <v>145</v>
      </c>
      <c r="C20">
        <v>15</v>
      </c>
      <c r="D20">
        <v>15</v>
      </c>
      <c r="E20">
        <v>22</v>
      </c>
      <c r="F20">
        <v>92</v>
      </c>
    </row>
    <row r="21" spans="1:6" x14ac:dyDescent="0.25">
      <c r="A21" t="s">
        <v>256</v>
      </c>
      <c r="B21">
        <v>52</v>
      </c>
      <c r="C21">
        <v>10</v>
      </c>
      <c r="D21">
        <v>0</v>
      </c>
      <c r="E21">
        <v>25</v>
      </c>
      <c r="F21">
        <v>17</v>
      </c>
    </row>
    <row r="22" spans="1:6" x14ac:dyDescent="0.25">
      <c r="A22" t="s">
        <v>264</v>
      </c>
    </row>
    <row r="23" spans="1:6" x14ac:dyDescent="0.25">
      <c r="A23" t="s">
        <v>258</v>
      </c>
    </row>
    <row r="24" spans="1:6" x14ac:dyDescent="0.25">
      <c r="A24" t="s">
        <v>1</v>
      </c>
      <c r="B24">
        <v>1132</v>
      </c>
      <c r="C24">
        <v>269</v>
      </c>
      <c r="D24">
        <v>137</v>
      </c>
      <c r="E24">
        <v>349</v>
      </c>
      <c r="F24">
        <v>377</v>
      </c>
    </row>
    <row r="25" spans="1:6" x14ac:dyDescent="0.25">
      <c r="A25" t="s">
        <v>248</v>
      </c>
      <c r="B25">
        <v>19</v>
      </c>
      <c r="C25">
        <v>0</v>
      </c>
      <c r="D25">
        <v>5</v>
      </c>
      <c r="E25">
        <v>5</v>
      </c>
      <c r="F25">
        <v>9</v>
      </c>
    </row>
    <row r="26" spans="1:6" x14ac:dyDescent="0.25">
      <c r="A26" t="s">
        <v>249</v>
      </c>
      <c r="B26">
        <v>57</v>
      </c>
      <c r="C26">
        <v>5</v>
      </c>
      <c r="D26">
        <v>19</v>
      </c>
      <c r="E26">
        <v>19</v>
      </c>
      <c r="F26">
        <v>14</v>
      </c>
    </row>
    <row r="27" spans="1:6" x14ac:dyDescent="0.25">
      <c r="A27" t="s">
        <v>239</v>
      </c>
      <c r="B27">
        <v>57</v>
      </c>
      <c r="C27">
        <v>9</v>
      </c>
      <c r="D27">
        <v>14</v>
      </c>
      <c r="E27">
        <v>19</v>
      </c>
      <c r="F27">
        <v>14</v>
      </c>
    </row>
    <row r="28" spans="1:6" x14ac:dyDescent="0.25">
      <c r="A28" t="s">
        <v>240</v>
      </c>
      <c r="B28">
        <v>19</v>
      </c>
      <c r="C28">
        <v>5</v>
      </c>
      <c r="D28">
        <v>0</v>
      </c>
      <c r="E28">
        <v>14</v>
      </c>
      <c r="F28">
        <v>0</v>
      </c>
    </row>
    <row r="29" spans="1:6" x14ac:dyDescent="0.25">
      <c r="A29" t="s">
        <v>250</v>
      </c>
      <c r="B29">
        <v>61</v>
      </c>
      <c r="C29">
        <v>19</v>
      </c>
      <c r="D29">
        <v>14</v>
      </c>
      <c r="E29">
        <v>14</v>
      </c>
      <c r="F29">
        <v>14</v>
      </c>
    </row>
    <row r="30" spans="1:6" x14ac:dyDescent="0.25">
      <c r="A30" t="s">
        <v>251</v>
      </c>
      <c r="B30">
        <v>19</v>
      </c>
      <c r="C30">
        <v>0</v>
      </c>
      <c r="D30">
        <v>5</v>
      </c>
      <c r="E30">
        <v>5</v>
      </c>
      <c r="F30">
        <v>9</v>
      </c>
    </row>
    <row r="31" spans="1:6" x14ac:dyDescent="0.25">
      <c r="A31" t="s">
        <v>232</v>
      </c>
      <c r="B31">
        <v>75</v>
      </c>
      <c r="C31">
        <v>19</v>
      </c>
      <c r="D31">
        <v>5</v>
      </c>
      <c r="E31">
        <v>24</v>
      </c>
      <c r="F31">
        <v>28</v>
      </c>
    </row>
    <row r="32" spans="1:6" x14ac:dyDescent="0.25">
      <c r="A32" t="s">
        <v>233</v>
      </c>
      <c r="B32">
        <v>85</v>
      </c>
      <c r="C32">
        <v>28</v>
      </c>
      <c r="D32">
        <v>9</v>
      </c>
      <c r="E32">
        <v>19</v>
      </c>
      <c r="F32">
        <v>28</v>
      </c>
    </row>
    <row r="33" spans="1:6" x14ac:dyDescent="0.25">
      <c r="A33" t="s">
        <v>234</v>
      </c>
      <c r="B33">
        <v>212</v>
      </c>
      <c r="C33">
        <v>38</v>
      </c>
      <c r="D33">
        <v>19</v>
      </c>
      <c r="E33">
        <v>104</v>
      </c>
      <c r="F33">
        <v>52</v>
      </c>
    </row>
    <row r="34" spans="1:6" x14ac:dyDescent="0.25">
      <c r="A34" t="s">
        <v>252</v>
      </c>
      <c r="B34">
        <v>198</v>
      </c>
      <c r="C34">
        <v>57</v>
      </c>
      <c r="D34">
        <v>19</v>
      </c>
      <c r="E34">
        <v>47</v>
      </c>
      <c r="F34">
        <v>75</v>
      </c>
    </row>
    <row r="35" spans="1:6" x14ac:dyDescent="0.25">
      <c r="A35" t="s">
        <v>253</v>
      </c>
      <c r="B35">
        <v>90</v>
      </c>
      <c r="C35">
        <v>24</v>
      </c>
      <c r="D35">
        <v>14</v>
      </c>
      <c r="E35">
        <v>19</v>
      </c>
      <c r="F35">
        <v>33</v>
      </c>
    </row>
    <row r="36" spans="1:6" x14ac:dyDescent="0.25">
      <c r="A36" t="s">
        <v>254</v>
      </c>
      <c r="B36">
        <v>160</v>
      </c>
      <c r="C36">
        <v>52</v>
      </c>
      <c r="D36">
        <v>5</v>
      </c>
      <c r="E36">
        <v>38</v>
      </c>
      <c r="F36">
        <v>66</v>
      </c>
    </row>
    <row r="37" spans="1:6" x14ac:dyDescent="0.25">
      <c r="A37" t="s">
        <v>255</v>
      </c>
      <c r="B37">
        <v>57</v>
      </c>
      <c r="C37">
        <v>9</v>
      </c>
      <c r="D37">
        <v>9</v>
      </c>
      <c r="E37">
        <v>5</v>
      </c>
      <c r="F37">
        <v>33</v>
      </c>
    </row>
    <row r="38" spans="1:6" x14ac:dyDescent="0.25">
      <c r="A38" t="s">
        <v>256</v>
      </c>
      <c r="B38">
        <v>24</v>
      </c>
      <c r="C38">
        <v>5</v>
      </c>
      <c r="D38">
        <v>0</v>
      </c>
      <c r="E38">
        <v>19</v>
      </c>
      <c r="F38">
        <v>0</v>
      </c>
    </row>
    <row r="39" spans="1:6" x14ac:dyDescent="0.25">
      <c r="A39" t="s">
        <v>265</v>
      </c>
    </row>
    <row r="40" spans="1:6" x14ac:dyDescent="0.25">
      <c r="A40" t="s">
        <v>258</v>
      </c>
    </row>
    <row r="41" spans="1:6" x14ac:dyDescent="0.25">
      <c r="A41" t="s">
        <v>1</v>
      </c>
      <c r="B41">
        <v>519</v>
      </c>
      <c r="C41">
        <v>144</v>
      </c>
      <c r="D41">
        <v>23</v>
      </c>
      <c r="E41">
        <v>75</v>
      </c>
      <c r="F41">
        <v>277</v>
      </c>
    </row>
    <row r="42" spans="1:6" x14ac:dyDescent="0.25">
      <c r="A42" t="s">
        <v>248</v>
      </c>
      <c r="B42">
        <v>35</v>
      </c>
      <c r="C42">
        <v>12</v>
      </c>
      <c r="D42">
        <v>6</v>
      </c>
      <c r="E42">
        <v>0</v>
      </c>
      <c r="F42">
        <v>17</v>
      </c>
    </row>
    <row r="43" spans="1:6" x14ac:dyDescent="0.25">
      <c r="A43" t="s">
        <v>249</v>
      </c>
      <c r="B43">
        <v>0</v>
      </c>
      <c r="C43">
        <v>0</v>
      </c>
      <c r="D43">
        <v>0</v>
      </c>
      <c r="E43">
        <v>0</v>
      </c>
      <c r="F43">
        <v>0</v>
      </c>
    </row>
    <row r="44" spans="1:6" x14ac:dyDescent="0.25">
      <c r="A44" t="s">
        <v>239</v>
      </c>
      <c r="B44">
        <v>35</v>
      </c>
      <c r="C44">
        <v>0</v>
      </c>
      <c r="D44">
        <v>0</v>
      </c>
      <c r="E44">
        <v>0</v>
      </c>
      <c r="F44">
        <v>35</v>
      </c>
    </row>
    <row r="45" spans="1:6" x14ac:dyDescent="0.25">
      <c r="A45" t="s">
        <v>240</v>
      </c>
      <c r="B45">
        <v>6</v>
      </c>
      <c r="C45">
        <v>0</v>
      </c>
      <c r="D45">
        <v>0</v>
      </c>
      <c r="E45">
        <v>0</v>
      </c>
      <c r="F45">
        <v>6</v>
      </c>
    </row>
    <row r="46" spans="1:6" x14ac:dyDescent="0.25">
      <c r="A46" t="s">
        <v>250</v>
      </c>
      <c r="B46">
        <v>6</v>
      </c>
      <c r="C46">
        <v>0</v>
      </c>
      <c r="D46">
        <v>0</v>
      </c>
      <c r="E46">
        <v>0</v>
      </c>
      <c r="F46">
        <v>6</v>
      </c>
    </row>
    <row r="47" spans="1:6" x14ac:dyDescent="0.25">
      <c r="A47" t="s">
        <v>251</v>
      </c>
      <c r="B47">
        <v>0</v>
      </c>
      <c r="C47">
        <v>0</v>
      </c>
      <c r="D47">
        <v>0</v>
      </c>
      <c r="E47">
        <v>0</v>
      </c>
      <c r="F47">
        <v>0</v>
      </c>
    </row>
    <row r="48" spans="1:6" x14ac:dyDescent="0.25">
      <c r="A48" t="s">
        <v>232</v>
      </c>
      <c r="B48">
        <v>35</v>
      </c>
      <c r="C48">
        <v>12</v>
      </c>
      <c r="D48">
        <v>6</v>
      </c>
      <c r="E48">
        <v>6</v>
      </c>
      <c r="F48">
        <v>12</v>
      </c>
    </row>
    <row r="49" spans="1:6" x14ac:dyDescent="0.25">
      <c r="A49" t="s">
        <v>233</v>
      </c>
      <c r="B49">
        <v>12</v>
      </c>
      <c r="C49">
        <v>6</v>
      </c>
      <c r="D49">
        <v>0</v>
      </c>
      <c r="E49">
        <v>0</v>
      </c>
      <c r="F49">
        <v>6</v>
      </c>
    </row>
    <row r="50" spans="1:6" x14ac:dyDescent="0.25">
      <c r="A50" t="s">
        <v>234</v>
      </c>
      <c r="B50">
        <v>69</v>
      </c>
      <c r="C50">
        <v>29</v>
      </c>
      <c r="D50">
        <v>0</v>
      </c>
      <c r="E50">
        <v>17</v>
      </c>
      <c r="F50">
        <v>23</v>
      </c>
    </row>
    <row r="51" spans="1:6" x14ac:dyDescent="0.25">
      <c r="A51" t="s">
        <v>252</v>
      </c>
      <c r="B51">
        <v>115</v>
      </c>
      <c r="C51">
        <v>40</v>
      </c>
      <c r="D51">
        <v>6</v>
      </c>
      <c r="E51">
        <v>23</v>
      </c>
      <c r="F51">
        <v>46</v>
      </c>
    </row>
    <row r="52" spans="1:6" x14ac:dyDescent="0.25">
      <c r="A52" t="s">
        <v>253</v>
      </c>
      <c r="B52">
        <v>58</v>
      </c>
      <c r="C52">
        <v>12</v>
      </c>
      <c r="D52">
        <v>0</v>
      </c>
      <c r="E52">
        <v>0</v>
      </c>
      <c r="F52">
        <v>46</v>
      </c>
    </row>
    <row r="53" spans="1:6" x14ac:dyDescent="0.25">
      <c r="A53" t="s">
        <v>254</v>
      </c>
      <c r="B53">
        <v>87</v>
      </c>
      <c r="C53">
        <v>23</v>
      </c>
      <c r="D53">
        <v>0</v>
      </c>
      <c r="E53">
        <v>12</v>
      </c>
      <c r="F53">
        <v>52</v>
      </c>
    </row>
    <row r="54" spans="1:6" x14ac:dyDescent="0.25">
      <c r="A54" t="s">
        <v>255</v>
      </c>
      <c r="B54">
        <v>52</v>
      </c>
      <c r="C54">
        <v>6</v>
      </c>
      <c r="D54">
        <v>6</v>
      </c>
      <c r="E54">
        <v>12</v>
      </c>
      <c r="F54">
        <v>29</v>
      </c>
    </row>
    <row r="55" spans="1:6" x14ac:dyDescent="0.25">
      <c r="A55" t="s">
        <v>256</v>
      </c>
      <c r="B55">
        <v>12</v>
      </c>
      <c r="C55">
        <v>6</v>
      </c>
      <c r="D55">
        <v>0</v>
      </c>
      <c r="E55">
        <v>6</v>
      </c>
      <c r="F55">
        <v>0</v>
      </c>
    </row>
    <row r="56" spans="1:6" x14ac:dyDescent="0.25">
      <c r="A56" t="s">
        <v>266</v>
      </c>
    </row>
    <row r="57" spans="1:6" x14ac:dyDescent="0.25">
      <c r="A57" t="s">
        <v>258</v>
      </c>
    </row>
    <row r="58" spans="1:6" x14ac:dyDescent="0.25">
      <c r="A58" t="s">
        <v>1</v>
      </c>
      <c r="B58">
        <v>78</v>
      </c>
      <c r="C58">
        <v>4</v>
      </c>
      <c r="D58">
        <v>0</v>
      </c>
      <c r="E58">
        <v>0</v>
      </c>
      <c r="F58">
        <v>75</v>
      </c>
    </row>
    <row r="59" spans="1:6" x14ac:dyDescent="0.25">
      <c r="A59" t="s">
        <v>248</v>
      </c>
      <c r="B59">
        <v>4</v>
      </c>
      <c r="C59">
        <v>0</v>
      </c>
      <c r="D59">
        <v>0</v>
      </c>
      <c r="E59">
        <v>0</v>
      </c>
      <c r="F59">
        <v>4</v>
      </c>
    </row>
    <row r="60" spans="1:6" x14ac:dyDescent="0.25">
      <c r="A60" t="s">
        <v>249</v>
      </c>
      <c r="B60">
        <v>0</v>
      </c>
      <c r="C60">
        <v>0</v>
      </c>
      <c r="D60">
        <v>0</v>
      </c>
      <c r="E60">
        <v>0</v>
      </c>
      <c r="F60">
        <v>0</v>
      </c>
    </row>
    <row r="61" spans="1:6" x14ac:dyDescent="0.25">
      <c r="A61" t="s">
        <v>239</v>
      </c>
      <c r="B61">
        <v>4</v>
      </c>
      <c r="C61">
        <v>2</v>
      </c>
      <c r="D61">
        <v>0</v>
      </c>
      <c r="E61">
        <v>0</v>
      </c>
      <c r="F61">
        <v>2</v>
      </c>
    </row>
    <row r="62" spans="1:6" x14ac:dyDescent="0.25">
      <c r="A62" t="s">
        <v>240</v>
      </c>
      <c r="B62">
        <v>4</v>
      </c>
      <c r="C62">
        <v>0</v>
      </c>
      <c r="D62">
        <v>0</v>
      </c>
      <c r="E62">
        <v>0</v>
      </c>
      <c r="F62">
        <v>4</v>
      </c>
    </row>
    <row r="63" spans="1:6" x14ac:dyDescent="0.25">
      <c r="A63" t="s">
        <v>250</v>
      </c>
      <c r="B63">
        <v>0</v>
      </c>
      <c r="C63">
        <v>0</v>
      </c>
      <c r="D63">
        <v>0</v>
      </c>
      <c r="E63">
        <v>0</v>
      </c>
      <c r="F63">
        <v>0</v>
      </c>
    </row>
    <row r="64" spans="1:6" x14ac:dyDescent="0.25">
      <c r="A64" t="s">
        <v>251</v>
      </c>
      <c r="B64">
        <v>4</v>
      </c>
      <c r="C64">
        <v>0</v>
      </c>
      <c r="D64">
        <v>0</v>
      </c>
      <c r="E64">
        <v>0</v>
      </c>
      <c r="F64">
        <v>4</v>
      </c>
    </row>
    <row r="65" spans="1:6" x14ac:dyDescent="0.25">
      <c r="A65" t="s">
        <v>232</v>
      </c>
      <c r="B65">
        <v>0</v>
      </c>
      <c r="C65">
        <v>0</v>
      </c>
      <c r="D65">
        <v>0</v>
      </c>
      <c r="E65">
        <v>0</v>
      </c>
      <c r="F65">
        <v>0</v>
      </c>
    </row>
    <row r="66" spans="1:6" x14ac:dyDescent="0.25">
      <c r="A66" t="s">
        <v>233</v>
      </c>
      <c r="B66">
        <v>2</v>
      </c>
      <c r="C66">
        <v>0</v>
      </c>
      <c r="D66">
        <v>0</v>
      </c>
      <c r="E66">
        <v>0</v>
      </c>
      <c r="F66">
        <v>2</v>
      </c>
    </row>
    <row r="67" spans="1:6" x14ac:dyDescent="0.25">
      <c r="A67" t="s">
        <v>234</v>
      </c>
      <c r="B67">
        <v>4</v>
      </c>
      <c r="C67">
        <v>0</v>
      </c>
      <c r="D67">
        <v>0</v>
      </c>
      <c r="E67">
        <v>0</v>
      </c>
      <c r="F67">
        <v>4</v>
      </c>
    </row>
    <row r="68" spans="1:6" x14ac:dyDescent="0.25">
      <c r="A68" t="s">
        <v>252</v>
      </c>
      <c r="B68">
        <v>7</v>
      </c>
      <c r="C68">
        <v>2</v>
      </c>
      <c r="D68">
        <v>0</v>
      </c>
      <c r="E68">
        <v>0</v>
      </c>
      <c r="F68">
        <v>5</v>
      </c>
    </row>
    <row r="69" spans="1:6" x14ac:dyDescent="0.25">
      <c r="A69" t="s">
        <v>253</v>
      </c>
      <c r="B69">
        <v>5</v>
      </c>
      <c r="C69">
        <v>0</v>
      </c>
      <c r="D69">
        <v>0</v>
      </c>
      <c r="E69">
        <v>0</v>
      </c>
      <c r="F69">
        <v>5</v>
      </c>
    </row>
    <row r="70" spans="1:6" x14ac:dyDescent="0.25">
      <c r="A70" t="s">
        <v>254</v>
      </c>
      <c r="B70">
        <v>27</v>
      </c>
      <c r="C70">
        <v>0</v>
      </c>
      <c r="D70">
        <v>0</v>
      </c>
      <c r="E70">
        <v>0</v>
      </c>
      <c r="F70">
        <v>27</v>
      </c>
    </row>
    <row r="71" spans="1:6" x14ac:dyDescent="0.25">
      <c r="A71" t="s">
        <v>255</v>
      </c>
      <c r="B71">
        <v>7</v>
      </c>
      <c r="C71">
        <v>0</v>
      </c>
      <c r="D71">
        <v>0</v>
      </c>
      <c r="E71">
        <v>0</v>
      </c>
      <c r="F71">
        <v>7</v>
      </c>
    </row>
    <row r="72" spans="1:6" x14ac:dyDescent="0.25">
      <c r="A72" t="s">
        <v>256</v>
      </c>
      <c r="B72">
        <v>11</v>
      </c>
      <c r="C72">
        <v>0</v>
      </c>
      <c r="D72">
        <v>0</v>
      </c>
      <c r="E72">
        <v>0</v>
      </c>
      <c r="F72">
        <v>11</v>
      </c>
    </row>
    <row r="73" spans="1:6" x14ac:dyDescent="0.25">
      <c r="A73" t="s">
        <v>267</v>
      </c>
    </row>
    <row r="74" spans="1:6" x14ac:dyDescent="0.25">
      <c r="A74" t="s">
        <v>258</v>
      </c>
    </row>
    <row r="75" spans="1:6" x14ac:dyDescent="0.25">
      <c r="A75" t="s">
        <v>1</v>
      </c>
      <c r="B75">
        <v>255</v>
      </c>
      <c r="C75">
        <v>35</v>
      </c>
      <c r="D75">
        <v>6</v>
      </c>
      <c r="E75">
        <v>41</v>
      </c>
      <c r="F75">
        <v>174</v>
      </c>
    </row>
    <row r="76" spans="1:6" x14ac:dyDescent="0.25">
      <c r="A76" t="s">
        <v>248</v>
      </c>
      <c r="B76">
        <v>0</v>
      </c>
      <c r="C76">
        <v>0</v>
      </c>
      <c r="D76">
        <v>0</v>
      </c>
      <c r="E76">
        <v>0</v>
      </c>
      <c r="F76">
        <v>0</v>
      </c>
    </row>
    <row r="77" spans="1:6" x14ac:dyDescent="0.25">
      <c r="A77" t="s">
        <v>249</v>
      </c>
      <c r="B77">
        <v>0</v>
      </c>
      <c r="C77">
        <v>0</v>
      </c>
      <c r="D77">
        <v>0</v>
      </c>
      <c r="E77">
        <v>0</v>
      </c>
      <c r="F77">
        <v>0</v>
      </c>
    </row>
    <row r="78" spans="1:6" x14ac:dyDescent="0.25">
      <c r="A78" t="s">
        <v>239</v>
      </c>
      <c r="B78">
        <v>0</v>
      </c>
      <c r="C78">
        <v>0</v>
      </c>
      <c r="D78">
        <v>0</v>
      </c>
      <c r="E78">
        <v>0</v>
      </c>
      <c r="F78">
        <v>0</v>
      </c>
    </row>
    <row r="79" spans="1:6" x14ac:dyDescent="0.25">
      <c r="A79" t="s">
        <v>240</v>
      </c>
      <c r="B79">
        <v>6</v>
      </c>
      <c r="C79">
        <v>0</v>
      </c>
      <c r="D79">
        <v>0</v>
      </c>
      <c r="E79">
        <v>0</v>
      </c>
      <c r="F79">
        <v>6</v>
      </c>
    </row>
    <row r="80" spans="1:6" x14ac:dyDescent="0.25">
      <c r="A80" t="s">
        <v>250</v>
      </c>
      <c r="B80">
        <v>0</v>
      </c>
      <c r="C80">
        <v>0</v>
      </c>
      <c r="D80">
        <v>0</v>
      </c>
      <c r="E80">
        <v>0</v>
      </c>
      <c r="F80">
        <v>0</v>
      </c>
    </row>
    <row r="81" spans="1:6" x14ac:dyDescent="0.25">
      <c r="A81" t="s">
        <v>251</v>
      </c>
      <c r="B81">
        <v>0</v>
      </c>
      <c r="C81">
        <v>0</v>
      </c>
      <c r="D81">
        <v>0</v>
      </c>
      <c r="E81">
        <v>0</v>
      </c>
      <c r="F81">
        <v>0</v>
      </c>
    </row>
    <row r="82" spans="1:6" x14ac:dyDescent="0.25">
      <c r="A82" t="s">
        <v>232</v>
      </c>
      <c r="B82">
        <v>0</v>
      </c>
      <c r="C82">
        <v>0</v>
      </c>
      <c r="D82">
        <v>0</v>
      </c>
      <c r="E82">
        <v>0</v>
      </c>
      <c r="F82">
        <v>0</v>
      </c>
    </row>
    <row r="83" spans="1:6" x14ac:dyDescent="0.25">
      <c r="A83" t="s">
        <v>233</v>
      </c>
      <c r="B83">
        <v>0</v>
      </c>
      <c r="C83">
        <v>0</v>
      </c>
      <c r="D83">
        <v>0</v>
      </c>
      <c r="E83">
        <v>0</v>
      </c>
      <c r="F83">
        <v>0</v>
      </c>
    </row>
    <row r="84" spans="1:6" x14ac:dyDescent="0.25">
      <c r="A84" t="s">
        <v>234</v>
      </c>
      <c r="B84">
        <v>12</v>
      </c>
      <c r="C84">
        <v>0</v>
      </c>
      <c r="D84">
        <v>0</v>
      </c>
      <c r="E84">
        <v>0</v>
      </c>
      <c r="F84">
        <v>12</v>
      </c>
    </row>
    <row r="85" spans="1:6" x14ac:dyDescent="0.25">
      <c r="A85" t="s">
        <v>252</v>
      </c>
      <c r="B85">
        <v>23</v>
      </c>
      <c r="C85">
        <v>6</v>
      </c>
      <c r="D85">
        <v>0</v>
      </c>
      <c r="E85">
        <v>12</v>
      </c>
      <c r="F85">
        <v>6</v>
      </c>
    </row>
    <row r="86" spans="1:6" x14ac:dyDescent="0.25">
      <c r="A86" t="s">
        <v>253</v>
      </c>
      <c r="B86">
        <v>58</v>
      </c>
      <c r="C86">
        <v>17</v>
      </c>
      <c r="D86">
        <v>0</v>
      </c>
      <c r="E86">
        <v>12</v>
      </c>
      <c r="F86">
        <v>29</v>
      </c>
    </row>
    <row r="87" spans="1:6" x14ac:dyDescent="0.25">
      <c r="A87" t="s">
        <v>254</v>
      </c>
      <c r="B87">
        <v>122</v>
      </c>
      <c r="C87">
        <v>12</v>
      </c>
      <c r="D87">
        <v>6</v>
      </c>
      <c r="E87">
        <v>12</v>
      </c>
      <c r="F87">
        <v>93</v>
      </c>
    </row>
    <row r="88" spans="1:6" x14ac:dyDescent="0.25">
      <c r="A88" t="s">
        <v>255</v>
      </c>
      <c r="B88">
        <v>29</v>
      </c>
      <c r="C88">
        <v>0</v>
      </c>
      <c r="D88">
        <v>0</v>
      </c>
      <c r="E88">
        <v>6</v>
      </c>
      <c r="F88">
        <v>23</v>
      </c>
    </row>
    <row r="89" spans="1:6" x14ac:dyDescent="0.25">
      <c r="A89" t="s">
        <v>256</v>
      </c>
      <c r="B89">
        <v>6</v>
      </c>
      <c r="C89">
        <v>0</v>
      </c>
      <c r="D89">
        <v>0</v>
      </c>
      <c r="E89">
        <v>0</v>
      </c>
      <c r="F89">
        <v>6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9"/>
  <sheetViews>
    <sheetView workbookViewId="0">
      <selection sqref="A1:L89"/>
    </sheetView>
  </sheetViews>
  <sheetFormatPr defaultRowHeight="15" x14ac:dyDescent="0.25"/>
  <cols>
    <col min="1" max="1" width="22.28515625" customWidth="1"/>
  </cols>
  <sheetData>
    <row r="1" spans="1:12" x14ac:dyDescent="0.25">
      <c r="A1" t="s">
        <v>292</v>
      </c>
    </row>
    <row r="2" spans="1:12" x14ac:dyDescent="0.25">
      <c r="B2" t="s">
        <v>293</v>
      </c>
    </row>
    <row r="3" spans="1:12" x14ac:dyDescent="0.25">
      <c r="B3" t="s">
        <v>1</v>
      </c>
      <c r="C3" t="s">
        <v>276</v>
      </c>
      <c r="D3" t="s">
        <v>277</v>
      </c>
      <c r="E3" t="s">
        <v>278</v>
      </c>
      <c r="F3" t="s">
        <v>279</v>
      </c>
      <c r="G3" t="s">
        <v>280</v>
      </c>
      <c r="H3" t="s">
        <v>281</v>
      </c>
      <c r="I3" t="s">
        <v>282</v>
      </c>
      <c r="J3" t="s">
        <v>283</v>
      </c>
      <c r="K3" t="s">
        <v>284</v>
      </c>
      <c r="L3" t="s">
        <v>285</v>
      </c>
    </row>
    <row r="4" spans="1:12" x14ac:dyDescent="0.25">
      <c r="A4" t="s">
        <v>263</v>
      </c>
    </row>
    <row r="5" spans="1:12" x14ac:dyDescent="0.25">
      <c r="A5" t="s">
        <v>73</v>
      </c>
    </row>
    <row r="6" spans="1:12" x14ac:dyDescent="0.25">
      <c r="A6" t="s">
        <v>258</v>
      </c>
    </row>
    <row r="7" spans="1:12" x14ac:dyDescent="0.25">
      <c r="A7" t="s">
        <v>1</v>
      </c>
      <c r="B7">
        <v>1985</v>
      </c>
      <c r="C7">
        <v>1097</v>
      </c>
      <c r="D7">
        <v>472</v>
      </c>
      <c r="E7">
        <v>314</v>
      </c>
      <c r="F7">
        <v>69</v>
      </c>
      <c r="G7">
        <v>19</v>
      </c>
      <c r="H7">
        <v>14</v>
      </c>
      <c r="I7">
        <v>0</v>
      </c>
      <c r="J7">
        <v>0</v>
      </c>
      <c r="K7">
        <v>0</v>
      </c>
      <c r="L7">
        <v>0</v>
      </c>
    </row>
    <row r="8" spans="1:12" x14ac:dyDescent="0.25">
      <c r="A8" t="s">
        <v>248</v>
      </c>
      <c r="B8">
        <v>57</v>
      </c>
      <c r="C8">
        <v>42</v>
      </c>
      <c r="D8">
        <v>6</v>
      </c>
      <c r="E8">
        <v>9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</row>
    <row r="9" spans="1:12" x14ac:dyDescent="0.25">
      <c r="A9" t="s">
        <v>249</v>
      </c>
      <c r="B9">
        <v>57</v>
      </c>
      <c r="C9">
        <v>47</v>
      </c>
      <c r="D9">
        <v>5</v>
      </c>
      <c r="E9">
        <v>5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</row>
    <row r="10" spans="1:12" x14ac:dyDescent="0.25">
      <c r="A10" t="s">
        <v>239</v>
      </c>
      <c r="B10">
        <v>95</v>
      </c>
      <c r="C10">
        <v>60</v>
      </c>
      <c r="D10">
        <v>30</v>
      </c>
      <c r="E10">
        <v>5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</row>
    <row r="11" spans="1:12" x14ac:dyDescent="0.25">
      <c r="A11" t="s">
        <v>240</v>
      </c>
      <c r="B11">
        <v>34</v>
      </c>
      <c r="C11">
        <v>6</v>
      </c>
      <c r="D11">
        <v>19</v>
      </c>
      <c r="E11">
        <v>5</v>
      </c>
      <c r="F11">
        <v>0</v>
      </c>
      <c r="G11">
        <v>0</v>
      </c>
      <c r="H11">
        <v>5</v>
      </c>
      <c r="I11">
        <v>0</v>
      </c>
      <c r="J11">
        <v>0</v>
      </c>
      <c r="K11">
        <v>0</v>
      </c>
      <c r="L11">
        <v>0</v>
      </c>
    </row>
    <row r="12" spans="1:12" x14ac:dyDescent="0.25">
      <c r="A12" t="s">
        <v>250</v>
      </c>
      <c r="B12">
        <v>67</v>
      </c>
      <c r="C12">
        <v>14</v>
      </c>
      <c r="D12">
        <v>44</v>
      </c>
      <c r="E12">
        <v>9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</row>
    <row r="13" spans="1:12" x14ac:dyDescent="0.25">
      <c r="A13" t="s">
        <v>251</v>
      </c>
      <c r="B13">
        <v>23</v>
      </c>
      <c r="C13">
        <v>14</v>
      </c>
      <c r="D13">
        <v>2</v>
      </c>
      <c r="E13">
        <v>7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</row>
    <row r="14" spans="1:12" x14ac:dyDescent="0.25">
      <c r="A14" t="s">
        <v>232</v>
      </c>
      <c r="B14">
        <v>110</v>
      </c>
      <c r="C14">
        <v>42</v>
      </c>
      <c r="D14">
        <v>49</v>
      </c>
      <c r="E14">
        <v>19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</row>
    <row r="15" spans="1:12" x14ac:dyDescent="0.25">
      <c r="A15" t="s">
        <v>233</v>
      </c>
      <c r="B15">
        <v>98</v>
      </c>
      <c r="C15">
        <v>45</v>
      </c>
      <c r="D15">
        <v>24</v>
      </c>
      <c r="E15">
        <v>20</v>
      </c>
      <c r="F15">
        <v>5</v>
      </c>
      <c r="G15">
        <v>5</v>
      </c>
      <c r="H15">
        <v>0</v>
      </c>
      <c r="I15">
        <v>0</v>
      </c>
      <c r="J15">
        <v>0</v>
      </c>
      <c r="K15">
        <v>0</v>
      </c>
      <c r="L15">
        <v>0</v>
      </c>
    </row>
    <row r="16" spans="1:12" x14ac:dyDescent="0.25">
      <c r="A16" t="s">
        <v>234</v>
      </c>
      <c r="B16">
        <v>297</v>
      </c>
      <c r="C16">
        <v>176</v>
      </c>
      <c r="D16">
        <v>64</v>
      </c>
      <c r="E16">
        <v>42</v>
      </c>
      <c r="F16">
        <v>5</v>
      </c>
      <c r="G16">
        <v>5</v>
      </c>
      <c r="H16">
        <v>5</v>
      </c>
      <c r="I16">
        <v>0</v>
      </c>
      <c r="J16">
        <v>0</v>
      </c>
      <c r="K16">
        <v>0</v>
      </c>
      <c r="L16">
        <v>0</v>
      </c>
    </row>
    <row r="17" spans="1:12" x14ac:dyDescent="0.25">
      <c r="A17" t="s">
        <v>252</v>
      </c>
      <c r="B17">
        <v>344</v>
      </c>
      <c r="C17">
        <v>187</v>
      </c>
      <c r="D17">
        <v>59</v>
      </c>
      <c r="E17">
        <v>82</v>
      </c>
      <c r="F17">
        <v>15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</row>
    <row r="18" spans="1:12" x14ac:dyDescent="0.25">
      <c r="A18" t="s">
        <v>253</v>
      </c>
      <c r="B18">
        <v>211</v>
      </c>
      <c r="C18">
        <v>122</v>
      </c>
      <c r="D18">
        <v>39</v>
      </c>
      <c r="E18">
        <v>39</v>
      </c>
      <c r="F18">
        <v>11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</row>
    <row r="19" spans="1:12" x14ac:dyDescent="0.25">
      <c r="A19" t="s">
        <v>254</v>
      </c>
      <c r="B19">
        <v>396</v>
      </c>
      <c r="C19">
        <v>247</v>
      </c>
      <c r="D19">
        <v>78</v>
      </c>
      <c r="E19">
        <v>47</v>
      </c>
      <c r="F19">
        <v>24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</row>
    <row r="20" spans="1:12" x14ac:dyDescent="0.25">
      <c r="A20" t="s">
        <v>255</v>
      </c>
      <c r="B20">
        <v>145</v>
      </c>
      <c r="C20">
        <v>79</v>
      </c>
      <c r="D20">
        <v>39</v>
      </c>
      <c r="E20">
        <v>12</v>
      </c>
      <c r="F20">
        <v>6</v>
      </c>
      <c r="G20">
        <v>5</v>
      </c>
      <c r="H20">
        <v>5</v>
      </c>
      <c r="I20">
        <v>0</v>
      </c>
      <c r="J20">
        <v>0</v>
      </c>
      <c r="K20">
        <v>0</v>
      </c>
      <c r="L20">
        <v>0</v>
      </c>
    </row>
    <row r="21" spans="1:12" x14ac:dyDescent="0.25">
      <c r="A21" t="s">
        <v>256</v>
      </c>
      <c r="B21">
        <v>52</v>
      </c>
      <c r="C21">
        <v>16</v>
      </c>
      <c r="D21">
        <v>13</v>
      </c>
      <c r="E21">
        <v>13</v>
      </c>
      <c r="F21">
        <v>5</v>
      </c>
      <c r="G21">
        <v>5</v>
      </c>
      <c r="H21">
        <v>0</v>
      </c>
      <c r="I21">
        <v>0</v>
      </c>
      <c r="J21">
        <v>0</v>
      </c>
      <c r="K21">
        <v>0</v>
      </c>
      <c r="L21">
        <v>0</v>
      </c>
    </row>
    <row r="22" spans="1:12" x14ac:dyDescent="0.25">
      <c r="A22" t="s">
        <v>264</v>
      </c>
    </row>
    <row r="23" spans="1:12" x14ac:dyDescent="0.25">
      <c r="A23" t="s">
        <v>258</v>
      </c>
    </row>
    <row r="24" spans="1:12" x14ac:dyDescent="0.25">
      <c r="A24" t="s">
        <v>1</v>
      </c>
      <c r="B24">
        <v>1132</v>
      </c>
      <c r="C24">
        <v>514</v>
      </c>
      <c r="D24">
        <v>278</v>
      </c>
      <c r="E24">
        <v>264</v>
      </c>
      <c r="F24">
        <v>42</v>
      </c>
      <c r="G24">
        <v>19</v>
      </c>
      <c r="H24">
        <v>14</v>
      </c>
      <c r="I24">
        <v>0</v>
      </c>
      <c r="J24">
        <v>0</v>
      </c>
      <c r="K24">
        <v>0</v>
      </c>
      <c r="L24">
        <v>0</v>
      </c>
    </row>
    <row r="25" spans="1:12" x14ac:dyDescent="0.25">
      <c r="A25" t="s">
        <v>248</v>
      </c>
      <c r="B25">
        <v>19</v>
      </c>
      <c r="C25">
        <v>9</v>
      </c>
      <c r="D25">
        <v>0</v>
      </c>
      <c r="E25">
        <v>9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</row>
    <row r="26" spans="1:12" x14ac:dyDescent="0.25">
      <c r="A26" t="s">
        <v>249</v>
      </c>
      <c r="B26">
        <v>57</v>
      </c>
      <c r="C26">
        <v>47</v>
      </c>
      <c r="D26">
        <v>5</v>
      </c>
      <c r="E26">
        <v>5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</row>
    <row r="27" spans="1:12" x14ac:dyDescent="0.25">
      <c r="A27" t="s">
        <v>239</v>
      </c>
      <c r="B27">
        <v>57</v>
      </c>
      <c r="C27">
        <v>33</v>
      </c>
      <c r="D27">
        <v>19</v>
      </c>
      <c r="E27">
        <v>5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</row>
    <row r="28" spans="1:12" x14ac:dyDescent="0.25">
      <c r="A28" t="s">
        <v>240</v>
      </c>
      <c r="B28">
        <v>19</v>
      </c>
      <c r="C28">
        <v>0</v>
      </c>
      <c r="D28">
        <v>9</v>
      </c>
      <c r="E28">
        <v>5</v>
      </c>
      <c r="F28">
        <v>0</v>
      </c>
      <c r="G28">
        <v>0</v>
      </c>
      <c r="H28">
        <v>5</v>
      </c>
      <c r="I28">
        <v>0</v>
      </c>
      <c r="J28">
        <v>0</v>
      </c>
      <c r="K28">
        <v>0</v>
      </c>
      <c r="L28">
        <v>0</v>
      </c>
    </row>
    <row r="29" spans="1:12" x14ac:dyDescent="0.25">
      <c r="A29" t="s">
        <v>250</v>
      </c>
      <c r="B29">
        <v>61</v>
      </c>
      <c r="C29">
        <v>14</v>
      </c>
      <c r="D29">
        <v>38</v>
      </c>
      <c r="E29">
        <v>9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</row>
    <row r="30" spans="1:12" x14ac:dyDescent="0.25">
      <c r="A30" t="s">
        <v>251</v>
      </c>
      <c r="B30">
        <v>19</v>
      </c>
      <c r="C30">
        <v>14</v>
      </c>
      <c r="D30">
        <v>0</v>
      </c>
      <c r="E30">
        <v>5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</row>
    <row r="31" spans="1:12" x14ac:dyDescent="0.25">
      <c r="A31" t="s">
        <v>232</v>
      </c>
      <c r="B31">
        <v>75</v>
      </c>
      <c r="C31">
        <v>19</v>
      </c>
      <c r="D31">
        <v>38</v>
      </c>
      <c r="E31">
        <v>19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</row>
    <row r="32" spans="1:12" x14ac:dyDescent="0.25">
      <c r="A32" t="s">
        <v>233</v>
      </c>
      <c r="B32">
        <v>85</v>
      </c>
      <c r="C32">
        <v>38</v>
      </c>
      <c r="D32">
        <v>24</v>
      </c>
      <c r="E32">
        <v>14</v>
      </c>
      <c r="F32">
        <v>5</v>
      </c>
      <c r="G32">
        <v>5</v>
      </c>
      <c r="H32">
        <v>0</v>
      </c>
      <c r="I32">
        <v>0</v>
      </c>
      <c r="J32">
        <v>0</v>
      </c>
      <c r="K32">
        <v>0</v>
      </c>
      <c r="L32">
        <v>0</v>
      </c>
    </row>
    <row r="33" spans="1:12" x14ac:dyDescent="0.25">
      <c r="A33" t="s">
        <v>234</v>
      </c>
      <c r="B33">
        <v>212</v>
      </c>
      <c r="C33">
        <v>99</v>
      </c>
      <c r="D33">
        <v>57</v>
      </c>
      <c r="E33">
        <v>42</v>
      </c>
      <c r="F33">
        <v>5</v>
      </c>
      <c r="G33">
        <v>5</v>
      </c>
      <c r="H33">
        <v>5</v>
      </c>
      <c r="I33">
        <v>0</v>
      </c>
      <c r="J33">
        <v>0</v>
      </c>
      <c r="K33">
        <v>0</v>
      </c>
      <c r="L33">
        <v>0</v>
      </c>
    </row>
    <row r="34" spans="1:12" x14ac:dyDescent="0.25">
      <c r="A34" t="s">
        <v>252</v>
      </c>
      <c r="B34">
        <v>198</v>
      </c>
      <c r="C34">
        <v>66</v>
      </c>
      <c r="D34">
        <v>52</v>
      </c>
      <c r="E34">
        <v>71</v>
      </c>
      <c r="F34">
        <v>9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</row>
    <row r="35" spans="1:12" x14ac:dyDescent="0.25">
      <c r="A35" t="s">
        <v>253</v>
      </c>
      <c r="B35">
        <v>90</v>
      </c>
      <c r="C35">
        <v>38</v>
      </c>
      <c r="D35">
        <v>14</v>
      </c>
      <c r="E35">
        <v>33</v>
      </c>
      <c r="F35">
        <v>5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</row>
    <row r="36" spans="1:12" x14ac:dyDescent="0.25">
      <c r="A36" t="s">
        <v>254</v>
      </c>
      <c r="B36">
        <v>160</v>
      </c>
      <c r="C36">
        <v>90</v>
      </c>
      <c r="D36">
        <v>19</v>
      </c>
      <c r="E36">
        <v>38</v>
      </c>
      <c r="F36">
        <v>14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</row>
    <row r="37" spans="1:12" x14ac:dyDescent="0.25">
      <c r="A37" t="s">
        <v>255</v>
      </c>
      <c r="B37">
        <v>57</v>
      </c>
      <c r="C37">
        <v>42</v>
      </c>
      <c r="D37">
        <v>5</v>
      </c>
      <c r="E37">
        <v>0</v>
      </c>
      <c r="F37">
        <v>0</v>
      </c>
      <c r="G37">
        <v>5</v>
      </c>
      <c r="H37">
        <v>5</v>
      </c>
      <c r="I37">
        <v>0</v>
      </c>
      <c r="J37">
        <v>0</v>
      </c>
      <c r="K37">
        <v>0</v>
      </c>
      <c r="L37">
        <v>0</v>
      </c>
    </row>
    <row r="38" spans="1:12" x14ac:dyDescent="0.25">
      <c r="A38" t="s">
        <v>256</v>
      </c>
      <c r="B38">
        <v>24</v>
      </c>
      <c r="C38">
        <v>5</v>
      </c>
      <c r="D38">
        <v>0</v>
      </c>
      <c r="E38">
        <v>9</v>
      </c>
      <c r="F38">
        <v>5</v>
      </c>
      <c r="G38">
        <v>5</v>
      </c>
      <c r="H38">
        <v>0</v>
      </c>
      <c r="I38">
        <v>0</v>
      </c>
      <c r="J38">
        <v>0</v>
      </c>
      <c r="K38">
        <v>0</v>
      </c>
      <c r="L38">
        <v>0</v>
      </c>
    </row>
    <row r="39" spans="1:12" x14ac:dyDescent="0.25">
      <c r="A39" t="s">
        <v>265</v>
      </c>
    </row>
    <row r="40" spans="1:12" x14ac:dyDescent="0.25">
      <c r="A40" t="s">
        <v>258</v>
      </c>
    </row>
    <row r="41" spans="1:12" x14ac:dyDescent="0.25">
      <c r="A41" t="s">
        <v>1</v>
      </c>
      <c r="B41">
        <v>519</v>
      </c>
      <c r="C41">
        <v>364</v>
      </c>
      <c r="D41">
        <v>110</v>
      </c>
      <c r="E41">
        <v>35</v>
      </c>
      <c r="F41">
        <v>12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</row>
    <row r="42" spans="1:12" x14ac:dyDescent="0.25">
      <c r="A42" t="s">
        <v>248</v>
      </c>
      <c r="B42">
        <v>35</v>
      </c>
      <c r="C42">
        <v>29</v>
      </c>
      <c r="D42">
        <v>6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</row>
    <row r="43" spans="1:12" x14ac:dyDescent="0.25">
      <c r="A43" t="s">
        <v>249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</row>
    <row r="44" spans="1:12" x14ac:dyDescent="0.25">
      <c r="A44" t="s">
        <v>239</v>
      </c>
      <c r="B44">
        <v>35</v>
      </c>
      <c r="C44">
        <v>23</v>
      </c>
      <c r="D44">
        <v>12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</row>
    <row r="45" spans="1:12" x14ac:dyDescent="0.25">
      <c r="A45" t="s">
        <v>240</v>
      </c>
      <c r="B45">
        <v>6</v>
      </c>
      <c r="C45">
        <v>0</v>
      </c>
      <c r="D45">
        <v>6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</row>
    <row r="46" spans="1:12" x14ac:dyDescent="0.25">
      <c r="A46" t="s">
        <v>250</v>
      </c>
      <c r="B46">
        <v>6</v>
      </c>
      <c r="C46">
        <v>0</v>
      </c>
      <c r="D46">
        <v>6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</row>
    <row r="47" spans="1:12" x14ac:dyDescent="0.25">
      <c r="A47" t="s">
        <v>251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</row>
    <row r="48" spans="1:12" x14ac:dyDescent="0.25">
      <c r="A48" t="s">
        <v>232</v>
      </c>
      <c r="B48">
        <v>35</v>
      </c>
      <c r="C48">
        <v>23</v>
      </c>
      <c r="D48">
        <v>12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</row>
    <row r="49" spans="1:12" x14ac:dyDescent="0.25">
      <c r="A49" t="s">
        <v>233</v>
      </c>
      <c r="B49">
        <v>12</v>
      </c>
      <c r="C49">
        <v>6</v>
      </c>
      <c r="D49">
        <v>0</v>
      </c>
      <c r="E49">
        <v>6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</row>
    <row r="50" spans="1:12" x14ac:dyDescent="0.25">
      <c r="A50" t="s">
        <v>234</v>
      </c>
      <c r="B50">
        <v>69</v>
      </c>
      <c r="C50">
        <v>69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</row>
    <row r="51" spans="1:12" x14ac:dyDescent="0.25">
      <c r="A51" t="s">
        <v>252</v>
      </c>
      <c r="B51">
        <v>115</v>
      </c>
      <c r="C51">
        <v>92</v>
      </c>
      <c r="D51">
        <v>6</v>
      </c>
      <c r="E51">
        <v>12</v>
      </c>
      <c r="F51">
        <v>6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</row>
    <row r="52" spans="1:12" x14ac:dyDescent="0.25">
      <c r="A52" t="s">
        <v>253</v>
      </c>
      <c r="B52">
        <v>58</v>
      </c>
      <c r="C52">
        <v>40</v>
      </c>
      <c r="D52">
        <v>12</v>
      </c>
      <c r="E52">
        <v>6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</row>
    <row r="53" spans="1:12" x14ac:dyDescent="0.25">
      <c r="A53" t="s">
        <v>254</v>
      </c>
      <c r="B53">
        <v>87</v>
      </c>
      <c r="C53">
        <v>52</v>
      </c>
      <c r="D53">
        <v>35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</row>
    <row r="54" spans="1:12" x14ac:dyDescent="0.25">
      <c r="A54" t="s">
        <v>255</v>
      </c>
      <c r="B54">
        <v>52</v>
      </c>
      <c r="C54">
        <v>23</v>
      </c>
      <c r="D54">
        <v>12</v>
      </c>
      <c r="E54">
        <v>12</v>
      </c>
      <c r="F54">
        <v>6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</row>
    <row r="55" spans="1:12" x14ac:dyDescent="0.25">
      <c r="A55" t="s">
        <v>256</v>
      </c>
      <c r="B55">
        <v>12</v>
      </c>
      <c r="C55">
        <v>6</v>
      </c>
      <c r="D55">
        <v>6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</row>
    <row r="56" spans="1:12" x14ac:dyDescent="0.25">
      <c r="A56" t="s">
        <v>266</v>
      </c>
    </row>
    <row r="57" spans="1:12" x14ac:dyDescent="0.25">
      <c r="A57" t="s">
        <v>258</v>
      </c>
    </row>
    <row r="58" spans="1:12" x14ac:dyDescent="0.25">
      <c r="A58" t="s">
        <v>1</v>
      </c>
      <c r="B58">
        <v>78</v>
      </c>
      <c r="C58">
        <v>46</v>
      </c>
      <c r="D58">
        <v>20</v>
      </c>
      <c r="E58">
        <v>9</v>
      </c>
      <c r="F58">
        <v>4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</row>
    <row r="59" spans="1:12" x14ac:dyDescent="0.25">
      <c r="A59" t="s">
        <v>248</v>
      </c>
      <c r="B59">
        <v>4</v>
      </c>
      <c r="C59">
        <v>4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</row>
    <row r="60" spans="1:12" x14ac:dyDescent="0.25">
      <c r="A60" t="s">
        <v>249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</row>
    <row r="61" spans="1:12" x14ac:dyDescent="0.25">
      <c r="A61" t="s">
        <v>239</v>
      </c>
      <c r="B61">
        <v>4</v>
      </c>
      <c r="C61">
        <v>4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</row>
    <row r="62" spans="1:12" x14ac:dyDescent="0.25">
      <c r="A62" t="s">
        <v>240</v>
      </c>
      <c r="B62">
        <v>4</v>
      </c>
      <c r="C62">
        <v>0</v>
      </c>
      <c r="D62">
        <v>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</row>
    <row r="63" spans="1:12" x14ac:dyDescent="0.25">
      <c r="A63" t="s">
        <v>250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</row>
    <row r="64" spans="1:12" x14ac:dyDescent="0.25">
      <c r="A64" t="s">
        <v>251</v>
      </c>
      <c r="B64">
        <v>4</v>
      </c>
      <c r="C64">
        <v>0</v>
      </c>
      <c r="D64">
        <v>2</v>
      </c>
      <c r="E64">
        <v>2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</row>
    <row r="65" spans="1:12" x14ac:dyDescent="0.25">
      <c r="A65" t="s">
        <v>232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</row>
    <row r="66" spans="1:12" x14ac:dyDescent="0.25">
      <c r="A66" t="s">
        <v>233</v>
      </c>
      <c r="B66">
        <v>2</v>
      </c>
      <c r="C66">
        <v>2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</row>
    <row r="67" spans="1:12" x14ac:dyDescent="0.25">
      <c r="A67" t="s">
        <v>234</v>
      </c>
      <c r="B67">
        <v>4</v>
      </c>
      <c r="C67">
        <v>2</v>
      </c>
      <c r="D67">
        <v>2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</row>
    <row r="68" spans="1:12" x14ac:dyDescent="0.25">
      <c r="A68" t="s">
        <v>252</v>
      </c>
      <c r="B68">
        <v>7</v>
      </c>
      <c r="C68">
        <v>5</v>
      </c>
      <c r="D68">
        <v>2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</row>
    <row r="69" spans="1:12" x14ac:dyDescent="0.25">
      <c r="A69" t="s">
        <v>253</v>
      </c>
      <c r="B69">
        <v>5</v>
      </c>
      <c r="C69">
        <v>4</v>
      </c>
      <c r="D69">
        <v>2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</row>
    <row r="70" spans="1:12" x14ac:dyDescent="0.25">
      <c r="A70" t="s">
        <v>254</v>
      </c>
      <c r="B70">
        <v>27</v>
      </c>
      <c r="C70">
        <v>13</v>
      </c>
      <c r="D70">
        <v>7</v>
      </c>
      <c r="E70">
        <v>4</v>
      </c>
      <c r="F70">
        <v>4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</row>
    <row r="71" spans="1:12" x14ac:dyDescent="0.25">
      <c r="A71" t="s">
        <v>255</v>
      </c>
      <c r="B71">
        <v>7</v>
      </c>
      <c r="C71">
        <v>7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</row>
    <row r="72" spans="1:12" x14ac:dyDescent="0.25">
      <c r="A72" t="s">
        <v>256</v>
      </c>
      <c r="B72">
        <v>11</v>
      </c>
      <c r="C72">
        <v>5</v>
      </c>
      <c r="D72">
        <v>2</v>
      </c>
      <c r="E72">
        <v>4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</row>
    <row r="73" spans="1:12" x14ac:dyDescent="0.25">
      <c r="A73" t="s">
        <v>267</v>
      </c>
    </row>
    <row r="74" spans="1:12" x14ac:dyDescent="0.25">
      <c r="A74" t="s">
        <v>258</v>
      </c>
    </row>
    <row r="75" spans="1:12" x14ac:dyDescent="0.25">
      <c r="A75" t="s">
        <v>1</v>
      </c>
      <c r="B75">
        <v>255</v>
      </c>
      <c r="C75">
        <v>174</v>
      </c>
      <c r="D75">
        <v>64</v>
      </c>
      <c r="E75">
        <v>6</v>
      </c>
      <c r="F75">
        <v>12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</row>
    <row r="76" spans="1:12" x14ac:dyDescent="0.25">
      <c r="A76" t="s">
        <v>248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</row>
    <row r="77" spans="1:12" x14ac:dyDescent="0.25">
      <c r="A77" t="s">
        <v>249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</row>
    <row r="78" spans="1:12" x14ac:dyDescent="0.25">
      <c r="A78" t="s">
        <v>239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</row>
    <row r="79" spans="1:12" x14ac:dyDescent="0.25">
      <c r="A79" t="s">
        <v>240</v>
      </c>
      <c r="B79">
        <v>6</v>
      </c>
      <c r="C79">
        <v>6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</row>
    <row r="80" spans="1:12" x14ac:dyDescent="0.25">
      <c r="A80" t="s">
        <v>250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</row>
    <row r="81" spans="1:12" x14ac:dyDescent="0.25">
      <c r="A81" t="s">
        <v>251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</row>
    <row r="82" spans="1:12" x14ac:dyDescent="0.25">
      <c r="A82" t="s">
        <v>232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</row>
    <row r="83" spans="1:12" x14ac:dyDescent="0.25">
      <c r="A83" t="s">
        <v>233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</row>
    <row r="84" spans="1:12" x14ac:dyDescent="0.25">
      <c r="A84" t="s">
        <v>234</v>
      </c>
      <c r="B84">
        <v>12</v>
      </c>
      <c r="C84">
        <v>6</v>
      </c>
      <c r="D84">
        <v>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</row>
    <row r="85" spans="1:12" x14ac:dyDescent="0.25">
      <c r="A85" t="s">
        <v>252</v>
      </c>
      <c r="B85">
        <v>23</v>
      </c>
      <c r="C85">
        <v>23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</row>
    <row r="86" spans="1:12" x14ac:dyDescent="0.25">
      <c r="A86" t="s">
        <v>253</v>
      </c>
      <c r="B86">
        <v>58</v>
      </c>
      <c r="C86">
        <v>41</v>
      </c>
      <c r="D86">
        <v>12</v>
      </c>
      <c r="E86">
        <v>0</v>
      </c>
      <c r="F86">
        <v>6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</row>
    <row r="87" spans="1:12" x14ac:dyDescent="0.25">
      <c r="A87" t="s">
        <v>254</v>
      </c>
      <c r="B87">
        <v>122</v>
      </c>
      <c r="C87">
        <v>93</v>
      </c>
      <c r="D87">
        <v>17</v>
      </c>
      <c r="E87">
        <v>6</v>
      </c>
      <c r="F87">
        <v>6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</row>
    <row r="88" spans="1:12" x14ac:dyDescent="0.25">
      <c r="A88" t="s">
        <v>255</v>
      </c>
      <c r="B88">
        <v>29</v>
      </c>
      <c r="C88">
        <v>6</v>
      </c>
      <c r="D88">
        <v>23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</row>
    <row r="89" spans="1:12" x14ac:dyDescent="0.25">
      <c r="A89" t="s">
        <v>256</v>
      </c>
      <c r="B89">
        <v>6</v>
      </c>
      <c r="C89">
        <v>0</v>
      </c>
      <c r="D89">
        <v>6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6"/>
  <sheetViews>
    <sheetView workbookViewId="0">
      <selection sqref="A1:S46"/>
    </sheetView>
  </sheetViews>
  <sheetFormatPr defaultRowHeight="15" x14ac:dyDescent="0.25"/>
  <sheetData>
    <row r="1" spans="1:19" x14ac:dyDescent="0.25">
      <c r="A1" t="s">
        <v>294</v>
      </c>
    </row>
    <row r="2" spans="1:19" x14ac:dyDescent="0.25">
      <c r="B2" t="s">
        <v>0</v>
      </c>
    </row>
    <row r="3" spans="1:19" x14ac:dyDescent="0.25">
      <c r="B3" t="s">
        <v>1</v>
      </c>
      <c r="H3" t="s">
        <v>2</v>
      </c>
      <c r="N3" t="s">
        <v>3</v>
      </c>
    </row>
    <row r="4" spans="1:19" x14ac:dyDescent="0.25">
      <c r="B4" t="s">
        <v>269</v>
      </c>
      <c r="H4" t="s">
        <v>269</v>
      </c>
      <c r="N4" t="s">
        <v>269</v>
      </c>
    </row>
    <row r="5" spans="1:19" x14ac:dyDescent="0.25">
      <c r="B5" t="s">
        <v>1</v>
      </c>
      <c r="C5" t="s">
        <v>270</v>
      </c>
      <c r="D5" t="s">
        <v>271</v>
      </c>
      <c r="E5" t="s">
        <v>272</v>
      </c>
      <c r="F5" t="s">
        <v>273</v>
      </c>
      <c r="G5" t="s">
        <v>274</v>
      </c>
      <c r="H5" t="s">
        <v>1</v>
      </c>
      <c r="I5" t="s">
        <v>270</v>
      </c>
      <c r="J5" t="s">
        <v>271</v>
      </c>
      <c r="K5" t="s">
        <v>272</v>
      </c>
      <c r="L5" t="s">
        <v>273</v>
      </c>
      <c r="M5" t="s">
        <v>274</v>
      </c>
      <c r="N5" t="s">
        <v>1</v>
      </c>
      <c r="O5" t="s">
        <v>270</v>
      </c>
      <c r="P5" t="s">
        <v>271</v>
      </c>
      <c r="Q5" t="s">
        <v>272</v>
      </c>
      <c r="R5" t="s">
        <v>273</v>
      </c>
      <c r="S5" t="s">
        <v>274</v>
      </c>
    </row>
    <row r="6" spans="1:19" x14ac:dyDescent="0.25">
      <c r="A6" t="s">
        <v>263</v>
      </c>
    </row>
    <row r="7" spans="1:19" x14ac:dyDescent="0.25">
      <c r="A7" t="s">
        <v>73</v>
      </c>
    </row>
    <row r="8" spans="1:19" x14ac:dyDescent="0.25">
      <c r="A8" t="s">
        <v>295</v>
      </c>
    </row>
    <row r="9" spans="1:19" x14ac:dyDescent="0.25">
      <c r="A9" t="s">
        <v>1</v>
      </c>
      <c r="B9">
        <v>5550</v>
      </c>
      <c r="C9">
        <v>1959</v>
      </c>
      <c r="D9">
        <v>526</v>
      </c>
      <c r="E9">
        <v>411</v>
      </c>
      <c r="F9">
        <v>2371</v>
      </c>
      <c r="G9">
        <v>284</v>
      </c>
      <c r="H9">
        <v>2788</v>
      </c>
      <c r="I9">
        <v>1030</v>
      </c>
      <c r="J9">
        <v>310</v>
      </c>
      <c r="K9">
        <v>315</v>
      </c>
      <c r="L9">
        <v>1019</v>
      </c>
      <c r="M9">
        <v>114</v>
      </c>
      <c r="N9">
        <v>2762</v>
      </c>
      <c r="O9">
        <v>929</v>
      </c>
      <c r="P9">
        <v>216</v>
      </c>
      <c r="Q9">
        <v>96</v>
      </c>
      <c r="R9">
        <v>1352</v>
      </c>
      <c r="S9">
        <v>170</v>
      </c>
    </row>
    <row r="10" spans="1:19" x14ac:dyDescent="0.25">
      <c r="A10" t="s">
        <v>169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</row>
    <row r="11" spans="1:19" x14ac:dyDescent="0.25">
      <c r="A11" t="s">
        <v>170</v>
      </c>
      <c r="B11">
        <v>2018</v>
      </c>
      <c r="C11">
        <v>724</v>
      </c>
      <c r="D11">
        <v>112</v>
      </c>
      <c r="E11">
        <v>185</v>
      </c>
      <c r="F11">
        <v>900</v>
      </c>
      <c r="G11">
        <v>96</v>
      </c>
      <c r="H11">
        <v>1026</v>
      </c>
      <c r="I11">
        <v>391</v>
      </c>
      <c r="J11">
        <v>15</v>
      </c>
      <c r="K11">
        <v>137</v>
      </c>
      <c r="L11">
        <v>442</v>
      </c>
      <c r="M11">
        <v>41</v>
      </c>
      <c r="N11">
        <v>991</v>
      </c>
      <c r="O11">
        <v>333</v>
      </c>
      <c r="P11">
        <v>97</v>
      </c>
      <c r="Q11">
        <v>48</v>
      </c>
      <c r="R11">
        <v>459</v>
      </c>
      <c r="S11">
        <v>55</v>
      </c>
    </row>
    <row r="12" spans="1:19" x14ac:dyDescent="0.25">
      <c r="A12" t="s">
        <v>171</v>
      </c>
      <c r="B12">
        <v>2127</v>
      </c>
      <c r="C12">
        <v>877</v>
      </c>
      <c r="D12">
        <v>233</v>
      </c>
      <c r="E12">
        <v>174</v>
      </c>
      <c r="F12">
        <v>741</v>
      </c>
      <c r="G12">
        <v>102</v>
      </c>
      <c r="H12">
        <v>1062</v>
      </c>
      <c r="I12">
        <v>443</v>
      </c>
      <c r="J12">
        <v>150</v>
      </c>
      <c r="K12">
        <v>135</v>
      </c>
      <c r="L12">
        <v>280</v>
      </c>
      <c r="M12">
        <v>54</v>
      </c>
      <c r="N12">
        <v>1065</v>
      </c>
      <c r="O12">
        <v>433</v>
      </c>
      <c r="P12">
        <v>83</v>
      </c>
      <c r="Q12">
        <v>39</v>
      </c>
      <c r="R12">
        <v>461</v>
      </c>
      <c r="S12">
        <v>49</v>
      </c>
    </row>
    <row r="13" spans="1:19" x14ac:dyDescent="0.25">
      <c r="A13" t="s">
        <v>172</v>
      </c>
      <c r="B13">
        <v>892</v>
      </c>
      <c r="C13">
        <v>225</v>
      </c>
      <c r="D13">
        <v>167</v>
      </c>
      <c r="E13">
        <v>52</v>
      </c>
      <c r="F13">
        <v>363</v>
      </c>
      <c r="G13">
        <v>85</v>
      </c>
      <c r="H13">
        <v>473</v>
      </c>
      <c r="I13">
        <v>124</v>
      </c>
      <c r="J13">
        <v>145</v>
      </c>
      <c r="K13">
        <v>43</v>
      </c>
      <c r="L13">
        <v>142</v>
      </c>
      <c r="M13">
        <v>19</v>
      </c>
      <c r="N13">
        <v>419</v>
      </c>
      <c r="O13">
        <v>101</v>
      </c>
      <c r="P13">
        <v>22</v>
      </c>
      <c r="Q13">
        <v>9</v>
      </c>
      <c r="R13">
        <v>221</v>
      </c>
      <c r="S13">
        <v>66</v>
      </c>
    </row>
    <row r="14" spans="1:19" x14ac:dyDescent="0.25">
      <c r="A14" t="s">
        <v>173</v>
      </c>
      <c r="B14">
        <v>513</v>
      </c>
      <c r="C14">
        <v>133</v>
      </c>
      <c r="D14">
        <v>14</v>
      </c>
      <c r="E14">
        <v>0</v>
      </c>
      <c r="F14">
        <v>366</v>
      </c>
      <c r="G14">
        <v>0</v>
      </c>
      <c r="H14">
        <v>227</v>
      </c>
      <c r="I14">
        <v>72</v>
      </c>
      <c r="J14">
        <v>0</v>
      </c>
      <c r="K14">
        <v>0</v>
      </c>
      <c r="L14">
        <v>155</v>
      </c>
      <c r="M14">
        <v>0</v>
      </c>
      <c r="N14">
        <v>287</v>
      </c>
      <c r="O14">
        <v>61</v>
      </c>
      <c r="P14">
        <v>14</v>
      </c>
      <c r="Q14">
        <v>0</v>
      </c>
      <c r="R14">
        <v>211</v>
      </c>
      <c r="S14">
        <v>0</v>
      </c>
    </row>
    <row r="15" spans="1:19" x14ac:dyDescent="0.25">
      <c r="A15" t="s">
        <v>264</v>
      </c>
    </row>
    <row r="16" spans="1:19" x14ac:dyDescent="0.25">
      <c r="A16" t="s">
        <v>295</v>
      </c>
    </row>
    <row r="17" spans="1:19" x14ac:dyDescent="0.25">
      <c r="A17" t="s">
        <v>1</v>
      </c>
      <c r="B17">
        <v>3133</v>
      </c>
      <c r="C17">
        <v>1293</v>
      </c>
      <c r="D17">
        <v>151</v>
      </c>
      <c r="E17">
        <v>142</v>
      </c>
      <c r="F17">
        <v>1434</v>
      </c>
      <c r="G17">
        <v>113</v>
      </c>
      <c r="H17">
        <v>1524</v>
      </c>
      <c r="I17">
        <v>712</v>
      </c>
      <c r="J17">
        <v>52</v>
      </c>
      <c r="K17">
        <v>66</v>
      </c>
      <c r="L17">
        <v>628</v>
      </c>
      <c r="M17">
        <v>66</v>
      </c>
      <c r="N17">
        <v>1609</v>
      </c>
      <c r="O17">
        <v>580</v>
      </c>
      <c r="P17">
        <v>99</v>
      </c>
      <c r="Q17">
        <v>75</v>
      </c>
      <c r="R17">
        <v>807</v>
      </c>
      <c r="S17">
        <v>47</v>
      </c>
    </row>
    <row r="18" spans="1:19" x14ac:dyDescent="0.25">
      <c r="A18" t="s">
        <v>169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</row>
    <row r="19" spans="1:19" x14ac:dyDescent="0.25">
      <c r="A19" t="s">
        <v>170</v>
      </c>
      <c r="B19">
        <v>1071</v>
      </c>
      <c r="C19">
        <v>434</v>
      </c>
      <c r="D19">
        <v>42</v>
      </c>
      <c r="E19">
        <v>61</v>
      </c>
      <c r="F19">
        <v>481</v>
      </c>
      <c r="G19">
        <v>52</v>
      </c>
      <c r="H19">
        <v>495</v>
      </c>
      <c r="I19">
        <v>241</v>
      </c>
      <c r="J19">
        <v>9</v>
      </c>
      <c r="K19">
        <v>28</v>
      </c>
      <c r="L19">
        <v>193</v>
      </c>
      <c r="M19">
        <v>24</v>
      </c>
      <c r="N19">
        <v>576</v>
      </c>
      <c r="O19">
        <v>193</v>
      </c>
      <c r="P19">
        <v>33</v>
      </c>
      <c r="Q19">
        <v>33</v>
      </c>
      <c r="R19">
        <v>288</v>
      </c>
      <c r="S19">
        <v>28</v>
      </c>
    </row>
    <row r="20" spans="1:19" x14ac:dyDescent="0.25">
      <c r="A20" t="s">
        <v>171</v>
      </c>
      <c r="B20">
        <v>1269</v>
      </c>
      <c r="C20">
        <v>618</v>
      </c>
      <c r="D20">
        <v>66</v>
      </c>
      <c r="E20">
        <v>57</v>
      </c>
      <c r="F20">
        <v>481</v>
      </c>
      <c r="G20">
        <v>47</v>
      </c>
      <c r="H20">
        <v>646</v>
      </c>
      <c r="I20">
        <v>340</v>
      </c>
      <c r="J20">
        <v>28</v>
      </c>
      <c r="K20">
        <v>24</v>
      </c>
      <c r="L20">
        <v>212</v>
      </c>
      <c r="M20">
        <v>42</v>
      </c>
      <c r="N20">
        <v>623</v>
      </c>
      <c r="O20">
        <v>278</v>
      </c>
      <c r="P20">
        <v>38</v>
      </c>
      <c r="Q20">
        <v>33</v>
      </c>
      <c r="R20">
        <v>269</v>
      </c>
      <c r="S20">
        <v>5</v>
      </c>
    </row>
    <row r="21" spans="1:19" x14ac:dyDescent="0.25">
      <c r="A21" t="s">
        <v>172</v>
      </c>
      <c r="B21">
        <v>448</v>
      </c>
      <c r="C21">
        <v>123</v>
      </c>
      <c r="D21">
        <v>28</v>
      </c>
      <c r="E21">
        <v>24</v>
      </c>
      <c r="F21">
        <v>259</v>
      </c>
      <c r="G21">
        <v>14</v>
      </c>
      <c r="H21">
        <v>217</v>
      </c>
      <c r="I21">
        <v>75</v>
      </c>
      <c r="J21">
        <v>14</v>
      </c>
      <c r="K21">
        <v>14</v>
      </c>
      <c r="L21">
        <v>113</v>
      </c>
      <c r="M21">
        <v>0</v>
      </c>
      <c r="N21">
        <v>231</v>
      </c>
      <c r="O21">
        <v>47</v>
      </c>
      <c r="P21">
        <v>14</v>
      </c>
      <c r="Q21">
        <v>9</v>
      </c>
      <c r="R21">
        <v>146</v>
      </c>
      <c r="S21">
        <v>14</v>
      </c>
    </row>
    <row r="22" spans="1:19" x14ac:dyDescent="0.25">
      <c r="A22" t="s">
        <v>173</v>
      </c>
      <c r="B22">
        <v>344</v>
      </c>
      <c r="C22">
        <v>118</v>
      </c>
      <c r="D22">
        <v>14</v>
      </c>
      <c r="E22">
        <v>0</v>
      </c>
      <c r="F22">
        <v>212</v>
      </c>
      <c r="G22">
        <v>0</v>
      </c>
      <c r="H22">
        <v>165</v>
      </c>
      <c r="I22">
        <v>57</v>
      </c>
      <c r="J22">
        <v>0</v>
      </c>
      <c r="K22">
        <v>0</v>
      </c>
      <c r="L22">
        <v>109</v>
      </c>
      <c r="M22">
        <v>0</v>
      </c>
      <c r="N22">
        <v>179</v>
      </c>
      <c r="O22">
        <v>61</v>
      </c>
      <c r="P22">
        <v>14</v>
      </c>
      <c r="Q22">
        <v>0</v>
      </c>
      <c r="R22">
        <v>104</v>
      </c>
      <c r="S22">
        <v>0</v>
      </c>
    </row>
    <row r="23" spans="1:19" x14ac:dyDescent="0.25">
      <c r="A23" t="s">
        <v>265</v>
      </c>
    </row>
    <row r="24" spans="1:19" x14ac:dyDescent="0.25">
      <c r="A24" t="s">
        <v>295</v>
      </c>
    </row>
    <row r="25" spans="1:19" x14ac:dyDescent="0.25">
      <c r="A25" t="s">
        <v>1</v>
      </c>
      <c r="B25">
        <v>1483</v>
      </c>
      <c r="C25">
        <v>398</v>
      </c>
      <c r="D25">
        <v>173</v>
      </c>
      <c r="E25">
        <v>231</v>
      </c>
      <c r="F25">
        <v>589</v>
      </c>
      <c r="G25">
        <v>92</v>
      </c>
      <c r="H25">
        <v>820</v>
      </c>
      <c r="I25">
        <v>196</v>
      </c>
      <c r="J25">
        <v>69</v>
      </c>
      <c r="K25">
        <v>219</v>
      </c>
      <c r="L25">
        <v>294</v>
      </c>
      <c r="M25">
        <v>40</v>
      </c>
      <c r="N25">
        <v>664</v>
      </c>
      <c r="O25">
        <v>202</v>
      </c>
      <c r="P25">
        <v>104</v>
      </c>
      <c r="Q25">
        <v>12</v>
      </c>
      <c r="R25">
        <v>294</v>
      </c>
      <c r="S25">
        <v>52</v>
      </c>
    </row>
    <row r="26" spans="1:19" x14ac:dyDescent="0.25">
      <c r="A26" t="s">
        <v>169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</row>
    <row r="27" spans="1:19" x14ac:dyDescent="0.25">
      <c r="A27" t="s">
        <v>170</v>
      </c>
      <c r="B27">
        <v>606</v>
      </c>
      <c r="C27">
        <v>139</v>
      </c>
      <c r="D27">
        <v>69</v>
      </c>
      <c r="E27">
        <v>87</v>
      </c>
      <c r="F27">
        <v>294</v>
      </c>
      <c r="G27">
        <v>17</v>
      </c>
      <c r="H27">
        <v>364</v>
      </c>
      <c r="I27">
        <v>75</v>
      </c>
      <c r="J27">
        <v>6</v>
      </c>
      <c r="K27">
        <v>81</v>
      </c>
      <c r="L27">
        <v>185</v>
      </c>
      <c r="M27">
        <v>17</v>
      </c>
      <c r="N27">
        <v>242</v>
      </c>
      <c r="O27">
        <v>63</v>
      </c>
      <c r="P27">
        <v>63</v>
      </c>
      <c r="Q27">
        <v>6</v>
      </c>
      <c r="R27">
        <v>110</v>
      </c>
      <c r="S27">
        <v>0</v>
      </c>
    </row>
    <row r="28" spans="1:19" x14ac:dyDescent="0.25">
      <c r="A28" t="s">
        <v>171</v>
      </c>
      <c r="B28">
        <v>508</v>
      </c>
      <c r="C28">
        <v>196</v>
      </c>
      <c r="D28">
        <v>46</v>
      </c>
      <c r="E28">
        <v>115</v>
      </c>
      <c r="F28">
        <v>115</v>
      </c>
      <c r="G28">
        <v>35</v>
      </c>
      <c r="H28">
        <v>260</v>
      </c>
      <c r="I28">
        <v>87</v>
      </c>
      <c r="J28">
        <v>12</v>
      </c>
      <c r="K28">
        <v>110</v>
      </c>
      <c r="L28">
        <v>46</v>
      </c>
      <c r="M28">
        <v>6</v>
      </c>
      <c r="N28">
        <v>248</v>
      </c>
      <c r="O28">
        <v>110</v>
      </c>
      <c r="P28">
        <v>35</v>
      </c>
      <c r="Q28">
        <v>6</v>
      </c>
      <c r="R28">
        <v>69</v>
      </c>
      <c r="S28">
        <v>29</v>
      </c>
    </row>
    <row r="29" spans="1:19" x14ac:dyDescent="0.25">
      <c r="A29" t="s">
        <v>172</v>
      </c>
      <c r="B29">
        <v>248</v>
      </c>
      <c r="C29">
        <v>52</v>
      </c>
      <c r="D29">
        <v>58</v>
      </c>
      <c r="E29">
        <v>29</v>
      </c>
      <c r="F29">
        <v>69</v>
      </c>
      <c r="G29">
        <v>40</v>
      </c>
      <c r="H29">
        <v>150</v>
      </c>
      <c r="I29">
        <v>23</v>
      </c>
      <c r="J29">
        <v>52</v>
      </c>
      <c r="K29">
        <v>29</v>
      </c>
      <c r="L29">
        <v>29</v>
      </c>
      <c r="M29">
        <v>17</v>
      </c>
      <c r="N29">
        <v>98</v>
      </c>
      <c r="O29">
        <v>29</v>
      </c>
      <c r="P29">
        <v>6</v>
      </c>
      <c r="Q29">
        <v>0</v>
      </c>
      <c r="R29">
        <v>40</v>
      </c>
      <c r="S29">
        <v>23</v>
      </c>
    </row>
    <row r="30" spans="1:19" x14ac:dyDescent="0.25">
      <c r="A30" t="s">
        <v>173</v>
      </c>
      <c r="B30">
        <v>121</v>
      </c>
      <c r="C30">
        <v>12</v>
      </c>
      <c r="D30">
        <v>0</v>
      </c>
      <c r="E30">
        <v>0</v>
      </c>
      <c r="F30">
        <v>110</v>
      </c>
      <c r="G30">
        <v>0</v>
      </c>
      <c r="H30">
        <v>46</v>
      </c>
      <c r="I30">
        <v>12</v>
      </c>
      <c r="J30">
        <v>0</v>
      </c>
      <c r="K30">
        <v>0</v>
      </c>
      <c r="L30">
        <v>35</v>
      </c>
      <c r="M30">
        <v>0</v>
      </c>
      <c r="N30">
        <v>75</v>
      </c>
      <c r="O30">
        <v>0</v>
      </c>
      <c r="P30">
        <v>0</v>
      </c>
      <c r="Q30">
        <v>0</v>
      </c>
      <c r="R30">
        <v>75</v>
      </c>
      <c r="S30">
        <v>0</v>
      </c>
    </row>
    <row r="31" spans="1:19" x14ac:dyDescent="0.25">
      <c r="A31" t="s">
        <v>266</v>
      </c>
    </row>
    <row r="32" spans="1:19" x14ac:dyDescent="0.25">
      <c r="A32" t="s">
        <v>295</v>
      </c>
    </row>
    <row r="33" spans="1:19" x14ac:dyDescent="0.25">
      <c r="A33" t="s">
        <v>1</v>
      </c>
      <c r="B33">
        <v>188</v>
      </c>
      <c r="C33">
        <v>71</v>
      </c>
      <c r="D33">
        <v>16</v>
      </c>
      <c r="E33">
        <v>27</v>
      </c>
      <c r="F33">
        <v>58</v>
      </c>
      <c r="G33">
        <v>15</v>
      </c>
      <c r="H33">
        <v>86</v>
      </c>
      <c r="I33">
        <v>35</v>
      </c>
      <c r="J33">
        <v>4</v>
      </c>
      <c r="K33">
        <v>18</v>
      </c>
      <c r="L33">
        <v>22</v>
      </c>
      <c r="M33">
        <v>7</v>
      </c>
      <c r="N33">
        <v>102</v>
      </c>
      <c r="O33">
        <v>36</v>
      </c>
      <c r="P33">
        <v>13</v>
      </c>
      <c r="Q33">
        <v>9</v>
      </c>
      <c r="R33">
        <v>36</v>
      </c>
      <c r="S33">
        <v>7</v>
      </c>
    </row>
    <row r="34" spans="1:19" x14ac:dyDescent="0.25">
      <c r="A34" t="s">
        <v>169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</row>
    <row r="35" spans="1:19" x14ac:dyDescent="0.25">
      <c r="A35" t="s">
        <v>170</v>
      </c>
      <c r="B35">
        <v>80</v>
      </c>
      <c r="C35">
        <v>42</v>
      </c>
      <c r="D35">
        <v>0</v>
      </c>
      <c r="E35">
        <v>25</v>
      </c>
      <c r="F35">
        <v>9</v>
      </c>
      <c r="G35">
        <v>4</v>
      </c>
      <c r="H35">
        <v>40</v>
      </c>
      <c r="I35">
        <v>24</v>
      </c>
      <c r="J35">
        <v>0</v>
      </c>
      <c r="K35">
        <v>16</v>
      </c>
      <c r="L35">
        <v>0</v>
      </c>
      <c r="M35">
        <v>0</v>
      </c>
      <c r="N35">
        <v>40</v>
      </c>
      <c r="O35">
        <v>18</v>
      </c>
      <c r="P35">
        <v>0</v>
      </c>
      <c r="Q35">
        <v>9</v>
      </c>
      <c r="R35">
        <v>9</v>
      </c>
      <c r="S35">
        <v>4</v>
      </c>
    </row>
    <row r="36" spans="1:19" x14ac:dyDescent="0.25">
      <c r="A36" t="s">
        <v>171</v>
      </c>
      <c r="B36">
        <v>78</v>
      </c>
      <c r="C36">
        <v>22</v>
      </c>
      <c r="D36">
        <v>11</v>
      </c>
      <c r="E36">
        <v>2</v>
      </c>
      <c r="F36">
        <v>35</v>
      </c>
      <c r="G36">
        <v>9</v>
      </c>
      <c r="H36">
        <v>35</v>
      </c>
      <c r="I36">
        <v>5</v>
      </c>
      <c r="J36">
        <v>0</v>
      </c>
      <c r="K36">
        <v>2</v>
      </c>
      <c r="L36">
        <v>22</v>
      </c>
      <c r="M36">
        <v>5</v>
      </c>
      <c r="N36">
        <v>44</v>
      </c>
      <c r="O36">
        <v>16</v>
      </c>
      <c r="P36">
        <v>11</v>
      </c>
      <c r="Q36">
        <v>0</v>
      </c>
      <c r="R36">
        <v>13</v>
      </c>
      <c r="S36">
        <v>4</v>
      </c>
    </row>
    <row r="37" spans="1:19" x14ac:dyDescent="0.25">
      <c r="A37" t="s">
        <v>172</v>
      </c>
      <c r="B37">
        <v>16</v>
      </c>
      <c r="C37">
        <v>4</v>
      </c>
      <c r="D37">
        <v>5</v>
      </c>
      <c r="E37">
        <v>0</v>
      </c>
      <c r="F37">
        <v>5</v>
      </c>
      <c r="G37">
        <v>2</v>
      </c>
      <c r="H37">
        <v>7</v>
      </c>
      <c r="I37">
        <v>2</v>
      </c>
      <c r="J37">
        <v>4</v>
      </c>
      <c r="K37">
        <v>0</v>
      </c>
      <c r="L37">
        <v>0</v>
      </c>
      <c r="M37">
        <v>2</v>
      </c>
      <c r="N37">
        <v>9</v>
      </c>
      <c r="O37">
        <v>2</v>
      </c>
      <c r="P37">
        <v>2</v>
      </c>
      <c r="Q37">
        <v>0</v>
      </c>
      <c r="R37">
        <v>5</v>
      </c>
      <c r="S37">
        <v>0</v>
      </c>
    </row>
    <row r="38" spans="1:19" x14ac:dyDescent="0.25">
      <c r="A38" t="s">
        <v>173</v>
      </c>
      <c r="B38">
        <v>13</v>
      </c>
      <c r="C38">
        <v>4</v>
      </c>
      <c r="D38">
        <v>0</v>
      </c>
      <c r="E38">
        <v>0</v>
      </c>
      <c r="F38">
        <v>9</v>
      </c>
      <c r="G38">
        <v>0</v>
      </c>
      <c r="H38">
        <v>4</v>
      </c>
      <c r="I38">
        <v>4</v>
      </c>
      <c r="J38">
        <v>0</v>
      </c>
      <c r="K38">
        <v>0</v>
      </c>
      <c r="L38">
        <v>0</v>
      </c>
      <c r="M38">
        <v>0</v>
      </c>
      <c r="N38">
        <v>9</v>
      </c>
      <c r="O38">
        <v>0</v>
      </c>
      <c r="P38">
        <v>0</v>
      </c>
      <c r="Q38">
        <v>0</v>
      </c>
      <c r="R38">
        <v>9</v>
      </c>
      <c r="S38">
        <v>0</v>
      </c>
    </row>
    <row r="39" spans="1:19" x14ac:dyDescent="0.25">
      <c r="A39" t="s">
        <v>267</v>
      </c>
    </row>
    <row r="40" spans="1:19" x14ac:dyDescent="0.25">
      <c r="A40" t="s">
        <v>295</v>
      </c>
    </row>
    <row r="41" spans="1:19" x14ac:dyDescent="0.25">
      <c r="A41" t="s">
        <v>1</v>
      </c>
      <c r="B41">
        <v>746</v>
      </c>
      <c r="C41">
        <v>197</v>
      </c>
      <c r="D41">
        <v>185</v>
      </c>
      <c r="E41">
        <v>12</v>
      </c>
      <c r="F41">
        <v>289</v>
      </c>
      <c r="G41">
        <v>64</v>
      </c>
      <c r="H41">
        <v>359</v>
      </c>
      <c r="I41">
        <v>87</v>
      </c>
      <c r="J41">
        <v>185</v>
      </c>
      <c r="K41">
        <v>12</v>
      </c>
      <c r="L41">
        <v>75</v>
      </c>
      <c r="M41">
        <v>0</v>
      </c>
      <c r="N41">
        <v>388</v>
      </c>
      <c r="O41">
        <v>110</v>
      </c>
      <c r="P41">
        <v>0</v>
      </c>
      <c r="Q41">
        <v>0</v>
      </c>
      <c r="R41">
        <v>214</v>
      </c>
      <c r="S41">
        <v>64</v>
      </c>
    </row>
    <row r="42" spans="1:19" x14ac:dyDescent="0.25">
      <c r="A42" t="s">
        <v>169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</row>
    <row r="43" spans="1:19" x14ac:dyDescent="0.25">
      <c r="A43" t="s">
        <v>170</v>
      </c>
      <c r="B43">
        <v>260</v>
      </c>
      <c r="C43">
        <v>110</v>
      </c>
      <c r="D43">
        <v>0</v>
      </c>
      <c r="E43">
        <v>12</v>
      </c>
      <c r="F43">
        <v>116</v>
      </c>
      <c r="G43">
        <v>23</v>
      </c>
      <c r="H43">
        <v>127</v>
      </c>
      <c r="I43">
        <v>52</v>
      </c>
      <c r="J43">
        <v>0</v>
      </c>
      <c r="K43">
        <v>12</v>
      </c>
      <c r="L43">
        <v>64</v>
      </c>
      <c r="M43">
        <v>0</v>
      </c>
      <c r="N43">
        <v>133</v>
      </c>
      <c r="O43">
        <v>58</v>
      </c>
      <c r="P43">
        <v>0</v>
      </c>
      <c r="Q43">
        <v>0</v>
      </c>
      <c r="R43">
        <v>52</v>
      </c>
      <c r="S43">
        <v>23</v>
      </c>
    </row>
    <row r="44" spans="1:19" x14ac:dyDescent="0.25">
      <c r="A44" t="s">
        <v>171</v>
      </c>
      <c r="B44">
        <v>272</v>
      </c>
      <c r="C44">
        <v>41</v>
      </c>
      <c r="D44">
        <v>110</v>
      </c>
      <c r="E44">
        <v>0</v>
      </c>
      <c r="F44">
        <v>110</v>
      </c>
      <c r="G44">
        <v>12</v>
      </c>
      <c r="H44">
        <v>122</v>
      </c>
      <c r="I44">
        <v>12</v>
      </c>
      <c r="J44">
        <v>110</v>
      </c>
      <c r="K44">
        <v>0</v>
      </c>
      <c r="L44">
        <v>0</v>
      </c>
      <c r="M44">
        <v>0</v>
      </c>
      <c r="N44">
        <v>150</v>
      </c>
      <c r="O44">
        <v>29</v>
      </c>
      <c r="P44">
        <v>0</v>
      </c>
      <c r="Q44">
        <v>0</v>
      </c>
      <c r="R44">
        <v>110</v>
      </c>
      <c r="S44">
        <v>12</v>
      </c>
    </row>
    <row r="45" spans="1:19" x14ac:dyDescent="0.25">
      <c r="A45" t="s">
        <v>172</v>
      </c>
      <c r="B45">
        <v>179</v>
      </c>
      <c r="C45">
        <v>46</v>
      </c>
      <c r="D45">
        <v>75</v>
      </c>
      <c r="E45">
        <v>0</v>
      </c>
      <c r="F45">
        <v>29</v>
      </c>
      <c r="G45">
        <v>29</v>
      </c>
      <c r="H45">
        <v>98</v>
      </c>
      <c r="I45">
        <v>23</v>
      </c>
      <c r="J45">
        <v>75</v>
      </c>
      <c r="K45">
        <v>0</v>
      </c>
      <c r="L45">
        <v>0</v>
      </c>
      <c r="M45">
        <v>0</v>
      </c>
      <c r="N45">
        <v>81</v>
      </c>
      <c r="O45">
        <v>23</v>
      </c>
      <c r="P45">
        <v>0</v>
      </c>
      <c r="Q45">
        <v>0</v>
      </c>
      <c r="R45">
        <v>29</v>
      </c>
      <c r="S45">
        <v>29</v>
      </c>
    </row>
    <row r="46" spans="1:19" x14ac:dyDescent="0.25">
      <c r="A46" t="s">
        <v>173</v>
      </c>
      <c r="B46">
        <v>35</v>
      </c>
      <c r="C46">
        <v>0</v>
      </c>
      <c r="D46">
        <v>0</v>
      </c>
      <c r="E46">
        <v>0</v>
      </c>
      <c r="F46">
        <v>35</v>
      </c>
      <c r="G46">
        <v>0</v>
      </c>
      <c r="H46">
        <v>12</v>
      </c>
      <c r="I46">
        <v>0</v>
      </c>
      <c r="J46">
        <v>0</v>
      </c>
      <c r="K46">
        <v>0</v>
      </c>
      <c r="L46">
        <v>12</v>
      </c>
      <c r="M46">
        <v>0</v>
      </c>
      <c r="N46">
        <v>23</v>
      </c>
      <c r="O46">
        <v>0</v>
      </c>
      <c r="P46">
        <v>0</v>
      </c>
      <c r="Q46">
        <v>0</v>
      </c>
      <c r="R46">
        <v>23</v>
      </c>
      <c r="S46">
        <v>0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9"/>
  <sheetViews>
    <sheetView workbookViewId="0">
      <selection sqref="A1:R99"/>
    </sheetView>
  </sheetViews>
  <sheetFormatPr defaultRowHeight="15" x14ac:dyDescent="0.25"/>
  <sheetData>
    <row r="1" spans="1:18" x14ac:dyDescent="0.25">
      <c r="A1" t="s">
        <v>296</v>
      </c>
    </row>
    <row r="2" spans="1:18" x14ac:dyDescent="0.25">
      <c r="B2" t="s">
        <v>297</v>
      </c>
    </row>
    <row r="3" spans="1:18" x14ac:dyDescent="0.25">
      <c r="B3" t="s">
        <v>1</v>
      </c>
      <c r="C3">
        <v>0</v>
      </c>
      <c r="D3">
        <v>1</v>
      </c>
      <c r="E3">
        <v>2</v>
      </c>
      <c r="F3">
        <v>3</v>
      </c>
      <c r="G3">
        <v>4</v>
      </c>
      <c r="H3">
        <v>5</v>
      </c>
      <c r="I3">
        <v>6</v>
      </c>
      <c r="J3">
        <v>7</v>
      </c>
      <c r="K3">
        <v>8</v>
      </c>
      <c r="L3">
        <v>9</v>
      </c>
      <c r="M3">
        <v>10</v>
      </c>
      <c r="N3">
        <v>11</v>
      </c>
      <c r="O3">
        <v>12</v>
      </c>
      <c r="P3">
        <v>13</v>
      </c>
      <c r="Q3">
        <v>14</v>
      </c>
      <c r="R3" t="s">
        <v>298</v>
      </c>
    </row>
    <row r="4" spans="1:18" x14ac:dyDescent="0.25">
      <c r="A4" t="s">
        <v>263</v>
      </c>
    </row>
    <row r="5" spans="1:18" x14ac:dyDescent="0.25">
      <c r="A5" t="s">
        <v>73</v>
      </c>
    </row>
    <row r="6" spans="1:18" x14ac:dyDescent="0.25">
      <c r="A6" t="s">
        <v>299</v>
      </c>
    </row>
    <row r="7" spans="1:18" x14ac:dyDescent="0.25">
      <c r="A7" t="s">
        <v>1</v>
      </c>
      <c r="B7">
        <v>1985</v>
      </c>
      <c r="C7">
        <v>154</v>
      </c>
      <c r="D7">
        <v>321</v>
      </c>
      <c r="E7">
        <v>409</v>
      </c>
      <c r="F7">
        <v>313</v>
      </c>
      <c r="G7">
        <v>297</v>
      </c>
      <c r="H7">
        <v>243</v>
      </c>
      <c r="I7">
        <v>170</v>
      </c>
      <c r="J7">
        <v>37</v>
      </c>
      <c r="K7">
        <v>26</v>
      </c>
      <c r="L7">
        <v>6</v>
      </c>
      <c r="M7">
        <v>0</v>
      </c>
      <c r="N7">
        <v>5</v>
      </c>
      <c r="O7">
        <v>0</v>
      </c>
      <c r="P7">
        <v>0</v>
      </c>
      <c r="Q7">
        <v>0</v>
      </c>
      <c r="R7">
        <v>6</v>
      </c>
    </row>
    <row r="8" spans="1:18" x14ac:dyDescent="0.25">
      <c r="A8">
        <v>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</row>
    <row r="9" spans="1:18" x14ac:dyDescent="0.25">
      <c r="A9">
        <v>1</v>
      </c>
      <c r="B9">
        <v>222</v>
      </c>
      <c r="C9">
        <v>72</v>
      </c>
      <c r="D9">
        <v>151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</row>
    <row r="10" spans="1:18" x14ac:dyDescent="0.25">
      <c r="A10">
        <v>2</v>
      </c>
      <c r="B10">
        <v>396</v>
      </c>
      <c r="C10">
        <v>69</v>
      </c>
      <c r="D10">
        <v>82</v>
      </c>
      <c r="E10">
        <v>245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</row>
    <row r="11" spans="1:18" x14ac:dyDescent="0.25">
      <c r="A11">
        <v>3</v>
      </c>
      <c r="B11">
        <v>265</v>
      </c>
      <c r="C11">
        <v>11</v>
      </c>
      <c r="D11">
        <v>67</v>
      </c>
      <c r="E11">
        <v>103</v>
      </c>
      <c r="F11">
        <v>83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</row>
    <row r="12" spans="1:18" x14ac:dyDescent="0.25">
      <c r="A12">
        <v>4</v>
      </c>
      <c r="B12">
        <v>304</v>
      </c>
      <c r="C12">
        <v>2</v>
      </c>
      <c r="D12">
        <v>11</v>
      </c>
      <c r="E12">
        <v>42</v>
      </c>
      <c r="F12">
        <v>89</v>
      </c>
      <c r="G12">
        <v>160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</row>
    <row r="13" spans="1:18" x14ac:dyDescent="0.25">
      <c r="A13">
        <v>5</v>
      </c>
      <c r="B13">
        <v>317</v>
      </c>
      <c r="C13">
        <v>0</v>
      </c>
      <c r="D13">
        <v>0</v>
      </c>
      <c r="E13">
        <v>5</v>
      </c>
      <c r="F13">
        <v>101</v>
      </c>
      <c r="G13">
        <v>75</v>
      </c>
      <c r="H13">
        <v>136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</row>
    <row r="14" spans="1:18" x14ac:dyDescent="0.25">
      <c r="A14">
        <v>6</v>
      </c>
      <c r="B14">
        <v>326</v>
      </c>
      <c r="C14">
        <v>0</v>
      </c>
      <c r="D14">
        <v>9</v>
      </c>
      <c r="E14">
        <v>14</v>
      </c>
      <c r="F14">
        <v>39</v>
      </c>
      <c r="G14">
        <v>47</v>
      </c>
      <c r="H14">
        <v>93</v>
      </c>
      <c r="I14">
        <v>122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</row>
    <row r="15" spans="1:18" x14ac:dyDescent="0.25">
      <c r="A15">
        <v>7</v>
      </c>
      <c r="B15">
        <v>72</v>
      </c>
      <c r="C15">
        <v>0</v>
      </c>
      <c r="D15">
        <v>0</v>
      </c>
      <c r="E15">
        <v>0</v>
      </c>
      <c r="F15">
        <v>0</v>
      </c>
      <c r="G15">
        <v>5</v>
      </c>
      <c r="H15">
        <v>13</v>
      </c>
      <c r="I15">
        <v>31</v>
      </c>
      <c r="J15">
        <v>22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</row>
    <row r="16" spans="1:18" x14ac:dyDescent="0.25">
      <c r="A16">
        <v>8</v>
      </c>
      <c r="B16">
        <v>37</v>
      </c>
      <c r="C16">
        <v>0</v>
      </c>
      <c r="D16">
        <v>0</v>
      </c>
      <c r="E16">
        <v>0</v>
      </c>
      <c r="F16">
        <v>0</v>
      </c>
      <c r="G16">
        <v>5</v>
      </c>
      <c r="H16">
        <v>0</v>
      </c>
      <c r="I16">
        <v>11</v>
      </c>
      <c r="J16">
        <v>6</v>
      </c>
      <c r="K16">
        <v>16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</row>
    <row r="17" spans="1:18" x14ac:dyDescent="0.25">
      <c r="A17">
        <v>9</v>
      </c>
      <c r="B17">
        <v>29</v>
      </c>
      <c r="C17">
        <v>0</v>
      </c>
      <c r="D17">
        <v>0</v>
      </c>
      <c r="E17">
        <v>0</v>
      </c>
      <c r="F17">
        <v>0</v>
      </c>
      <c r="G17">
        <v>5</v>
      </c>
      <c r="H17">
        <v>0</v>
      </c>
      <c r="I17">
        <v>6</v>
      </c>
      <c r="J17">
        <v>9</v>
      </c>
      <c r="K17">
        <v>9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</row>
    <row r="18" spans="1:18" x14ac:dyDescent="0.25">
      <c r="A18">
        <v>10</v>
      </c>
      <c r="B18">
        <v>6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6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</row>
    <row r="19" spans="1:18" x14ac:dyDescent="0.25">
      <c r="A19">
        <v>11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</row>
    <row r="20" spans="1:18" x14ac:dyDescent="0.25">
      <c r="A20">
        <v>12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</row>
    <row r="21" spans="1:18" x14ac:dyDescent="0.25">
      <c r="A21">
        <v>13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</row>
    <row r="22" spans="1:18" x14ac:dyDescent="0.25">
      <c r="A22">
        <v>14</v>
      </c>
      <c r="B22">
        <v>5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5</v>
      </c>
      <c r="O22">
        <v>0</v>
      </c>
      <c r="P22">
        <v>0</v>
      </c>
      <c r="Q22">
        <v>0</v>
      </c>
      <c r="R22">
        <v>0</v>
      </c>
    </row>
    <row r="23" spans="1:18" x14ac:dyDescent="0.25">
      <c r="A23" t="s">
        <v>298</v>
      </c>
      <c r="B23">
        <v>6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6</v>
      </c>
    </row>
    <row r="24" spans="1:18" x14ac:dyDescent="0.25">
      <c r="A24" t="s">
        <v>264</v>
      </c>
    </row>
    <row r="25" spans="1:18" x14ac:dyDescent="0.25">
      <c r="A25" t="s">
        <v>299</v>
      </c>
    </row>
    <row r="26" spans="1:18" x14ac:dyDescent="0.25">
      <c r="A26" t="s">
        <v>1</v>
      </c>
      <c r="B26">
        <v>1132</v>
      </c>
      <c r="C26">
        <v>85</v>
      </c>
      <c r="D26">
        <v>250</v>
      </c>
      <c r="E26">
        <v>274</v>
      </c>
      <c r="F26">
        <v>189</v>
      </c>
      <c r="G26">
        <v>160</v>
      </c>
      <c r="H26">
        <v>66</v>
      </c>
      <c r="I26">
        <v>75</v>
      </c>
      <c r="J26">
        <v>14</v>
      </c>
      <c r="K26">
        <v>14</v>
      </c>
      <c r="L26">
        <v>0</v>
      </c>
      <c r="M26">
        <v>0</v>
      </c>
      <c r="N26">
        <v>5</v>
      </c>
      <c r="O26">
        <v>0</v>
      </c>
      <c r="P26">
        <v>0</v>
      </c>
      <c r="Q26">
        <v>0</v>
      </c>
      <c r="R26">
        <v>0</v>
      </c>
    </row>
    <row r="27" spans="1:18" x14ac:dyDescent="0.25">
      <c r="A27">
        <v>0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</row>
    <row r="28" spans="1:18" x14ac:dyDescent="0.25">
      <c r="A28">
        <v>1</v>
      </c>
      <c r="B28">
        <v>113</v>
      </c>
      <c r="C28">
        <v>14</v>
      </c>
      <c r="D28">
        <v>99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</row>
    <row r="29" spans="1:18" x14ac:dyDescent="0.25">
      <c r="A29">
        <v>2</v>
      </c>
      <c r="B29">
        <v>297</v>
      </c>
      <c r="C29">
        <v>61</v>
      </c>
      <c r="D29">
        <v>71</v>
      </c>
      <c r="E29">
        <v>165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</row>
    <row r="30" spans="1:18" x14ac:dyDescent="0.25">
      <c r="A30">
        <v>3</v>
      </c>
      <c r="B30">
        <v>179</v>
      </c>
      <c r="C30">
        <v>9</v>
      </c>
      <c r="D30">
        <v>61</v>
      </c>
      <c r="E30">
        <v>61</v>
      </c>
      <c r="F30">
        <v>47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</row>
    <row r="31" spans="1:18" x14ac:dyDescent="0.25">
      <c r="A31">
        <v>4</v>
      </c>
      <c r="B31">
        <v>151</v>
      </c>
      <c r="C31">
        <v>0</v>
      </c>
      <c r="D31">
        <v>9</v>
      </c>
      <c r="E31">
        <v>28</v>
      </c>
      <c r="F31">
        <v>47</v>
      </c>
      <c r="G31">
        <v>66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</row>
    <row r="32" spans="1:18" x14ac:dyDescent="0.25">
      <c r="A32">
        <v>5</v>
      </c>
      <c r="B32">
        <v>156</v>
      </c>
      <c r="C32">
        <v>0</v>
      </c>
      <c r="D32">
        <v>0</v>
      </c>
      <c r="E32">
        <v>5</v>
      </c>
      <c r="F32">
        <v>80</v>
      </c>
      <c r="G32">
        <v>52</v>
      </c>
      <c r="H32">
        <v>19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</row>
    <row r="33" spans="1:18" x14ac:dyDescent="0.25">
      <c r="A33">
        <v>6</v>
      </c>
      <c r="B33">
        <v>170</v>
      </c>
      <c r="C33">
        <v>0</v>
      </c>
      <c r="D33">
        <v>9</v>
      </c>
      <c r="E33">
        <v>14</v>
      </c>
      <c r="F33">
        <v>14</v>
      </c>
      <c r="G33">
        <v>28</v>
      </c>
      <c r="H33">
        <v>47</v>
      </c>
      <c r="I33">
        <v>57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</row>
    <row r="34" spans="1:18" x14ac:dyDescent="0.25">
      <c r="A34">
        <v>7</v>
      </c>
      <c r="B34">
        <v>24</v>
      </c>
      <c r="C34">
        <v>0</v>
      </c>
      <c r="D34">
        <v>0</v>
      </c>
      <c r="E34">
        <v>0</v>
      </c>
      <c r="F34">
        <v>0</v>
      </c>
      <c r="G34">
        <v>5</v>
      </c>
      <c r="H34">
        <v>0</v>
      </c>
      <c r="I34">
        <v>14</v>
      </c>
      <c r="J34">
        <v>5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</row>
    <row r="35" spans="1:18" x14ac:dyDescent="0.25">
      <c r="A35">
        <v>8</v>
      </c>
      <c r="B35">
        <v>14</v>
      </c>
      <c r="C35">
        <v>0</v>
      </c>
      <c r="D35">
        <v>0</v>
      </c>
      <c r="E35">
        <v>0</v>
      </c>
      <c r="F35">
        <v>0</v>
      </c>
      <c r="G35">
        <v>5</v>
      </c>
      <c r="H35">
        <v>0</v>
      </c>
      <c r="I35">
        <v>5</v>
      </c>
      <c r="J35">
        <v>0</v>
      </c>
      <c r="K35">
        <v>5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</row>
    <row r="36" spans="1:18" x14ac:dyDescent="0.25">
      <c r="A36">
        <v>9</v>
      </c>
      <c r="B36">
        <v>24</v>
      </c>
      <c r="C36">
        <v>0</v>
      </c>
      <c r="D36">
        <v>0</v>
      </c>
      <c r="E36">
        <v>0</v>
      </c>
      <c r="F36">
        <v>0</v>
      </c>
      <c r="G36">
        <v>5</v>
      </c>
      <c r="H36">
        <v>0</v>
      </c>
      <c r="I36">
        <v>0</v>
      </c>
      <c r="J36">
        <v>9</v>
      </c>
      <c r="K36">
        <v>9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</row>
    <row r="37" spans="1:18" x14ac:dyDescent="0.25">
      <c r="A37">
        <v>10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</row>
    <row r="38" spans="1:18" x14ac:dyDescent="0.25">
      <c r="A38">
        <v>11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</row>
    <row r="39" spans="1:18" x14ac:dyDescent="0.25">
      <c r="A39">
        <v>12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</row>
    <row r="40" spans="1:18" x14ac:dyDescent="0.25">
      <c r="A40">
        <v>13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</row>
    <row r="41" spans="1:18" x14ac:dyDescent="0.25">
      <c r="A41">
        <v>14</v>
      </c>
      <c r="B41">
        <v>5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5</v>
      </c>
      <c r="O41">
        <v>0</v>
      </c>
      <c r="P41">
        <v>0</v>
      </c>
      <c r="Q41">
        <v>0</v>
      </c>
      <c r="R41">
        <v>0</v>
      </c>
    </row>
    <row r="42" spans="1:18" x14ac:dyDescent="0.25">
      <c r="A42" t="s">
        <v>298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</row>
    <row r="43" spans="1:18" x14ac:dyDescent="0.25">
      <c r="A43" t="s">
        <v>265</v>
      </c>
    </row>
    <row r="44" spans="1:18" x14ac:dyDescent="0.25">
      <c r="A44" t="s">
        <v>299</v>
      </c>
    </row>
    <row r="45" spans="1:18" x14ac:dyDescent="0.25">
      <c r="A45" t="s">
        <v>1</v>
      </c>
      <c r="B45">
        <v>519</v>
      </c>
      <c r="C45">
        <v>58</v>
      </c>
      <c r="D45">
        <v>58</v>
      </c>
      <c r="E45">
        <v>81</v>
      </c>
      <c r="F45">
        <v>58</v>
      </c>
      <c r="G45">
        <v>98</v>
      </c>
      <c r="H45">
        <v>98</v>
      </c>
      <c r="I45">
        <v>40</v>
      </c>
      <c r="J45">
        <v>17</v>
      </c>
      <c r="K45">
        <v>0</v>
      </c>
      <c r="L45">
        <v>6</v>
      </c>
      <c r="M45">
        <v>0</v>
      </c>
      <c r="N45">
        <v>0</v>
      </c>
      <c r="O45">
        <v>0</v>
      </c>
      <c r="P45">
        <v>0</v>
      </c>
      <c r="Q45">
        <v>0</v>
      </c>
      <c r="R45">
        <v>6</v>
      </c>
    </row>
    <row r="46" spans="1:18" x14ac:dyDescent="0.25">
      <c r="A46">
        <v>0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</row>
    <row r="47" spans="1:18" x14ac:dyDescent="0.25">
      <c r="A47">
        <v>1</v>
      </c>
      <c r="B47">
        <v>98</v>
      </c>
      <c r="C47">
        <v>52</v>
      </c>
      <c r="D47">
        <v>46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</row>
    <row r="48" spans="1:18" x14ac:dyDescent="0.25">
      <c r="A48">
        <v>2</v>
      </c>
      <c r="B48">
        <v>63</v>
      </c>
      <c r="C48">
        <v>6</v>
      </c>
      <c r="D48">
        <v>6</v>
      </c>
      <c r="E48">
        <v>52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</row>
    <row r="49" spans="1:18" x14ac:dyDescent="0.25">
      <c r="A49">
        <v>3</v>
      </c>
      <c r="B49">
        <v>35</v>
      </c>
      <c r="C49">
        <v>0</v>
      </c>
      <c r="D49">
        <v>6</v>
      </c>
      <c r="E49">
        <v>17</v>
      </c>
      <c r="F49">
        <v>12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</row>
    <row r="50" spans="1:18" x14ac:dyDescent="0.25">
      <c r="A50">
        <v>4</v>
      </c>
      <c r="B50">
        <v>110</v>
      </c>
      <c r="C50">
        <v>0</v>
      </c>
      <c r="D50">
        <v>0</v>
      </c>
      <c r="E50">
        <v>12</v>
      </c>
      <c r="F50">
        <v>29</v>
      </c>
      <c r="G50">
        <v>69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</row>
    <row r="51" spans="1:18" x14ac:dyDescent="0.25">
      <c r="A51">
        <v>5</v>
      </c>
      <c r="B51">
        <v>81</v>
      </c>
      <c r="C51">
        <v>0</v>
      </c>
      <c r="D51">
        <v>0</v>
      </c>
      <c r="E51">
        <v>0</v>
      </c>
      <c r="F51">
        <v>6</v>
      </c>
      <c r="G51">
        <v>12</v>
      </c>
      <c r="H51">
        <v>63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</row>
    <row r="52" spans="1:18" x14ac:dyDescent="0.25">
      <c r="A52">
        <v>6</v>
      </c>
      <c r="B52">
        <v>87</v>
      </c>
      <c r="C52">
        <v>0</v>
      </c>
      <c r="D52">
        <v>0</v>
      </c>
      <c r="E52">
        <v>0</v>
      </c>
      <c r="F52">
        <v>12</v>
      </c>
      <c r="G52">
        <v>17</v>
      </c>
      <c r="H52">
        <v>23</v>
      </c>
      <c r="I52">
        <v>35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</row>
    <row r="53" spans="1:18" x14ac:dyDescent="0.25">
      <c r="A53">
        <v>7</v>
      </c>
      <c r="B53">
        <v>29</v>
      </c>
      <c r="C53">
        <v>0</v>
      </c>
      <c r="D53">
        <v>0</v>
      </c>
      <c r="E53">
        <v>0</v>
      </c>
      <c r="F53">
        <v>0</v>
      </c>
      <c r="G53">
        <v>0</v>
      </c>
      <c r="H53">
        <v>12</v>
      </c>
      <c r="I53">
        <v>6</v>
      </c>
      <c r="J53">
        <v>12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</row>
    <row r="54" spans="1:18" x14ac:dyDescent="0.25">
      <c r="A54">
        <v>8</v>
      </c>
      <c r="B54">
        <v>6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6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</row>
    <row r="55" spans="1:18" x14ac:dyDescent="0.25">
      <c r="A55">
        <v>9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</row>
    <row r="56" spans="1:18" x14ac:dyDescent="0.25">
      <c r="A56">
        <v>10</v>
      </c>
      <c r="B56">
        <v>6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6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</row>
    <row r="57" spans="1:18" x14ac:dyDescent="0.25">
      <c r="A57">
        <v>11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</row>
    <row r="58" spans="1:18" x14ac:dyDescent="0.25">
      <c r="A58">
        <v>12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</row>
    <row r="59" spans="1:18" x14ac:dyDescent="0.25">
      <c r="A59">
        <v>13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</row>
    <row r="60" spans="1:18" x14ac:dyDescent="0.25">
      <c r="A60">
        <v>14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</row>
    <row r="61" spans="1:18" x14ac:dyDescent="0.25">
      <c r="A61" t="s">
        <v>298</v>
      </c>
      <c r="B61">
        <v>6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6</v>
      </c>
    </row>
    <row r="62" spans="1:18" x14ac:dyDescent="0.25">
      <c r="A62" t="s">
        <v>266</v>
      </c>
    </row>
    <row r="63" spans="1:18" x14ac:dyDescent="0.25">
      <c r="A63" t="s">
        <v>299</v>
      </c>
    </row>
    <row r="64" spans="1:18" x14ac:dyDescent="0.25">
      <c r="A64" t="s">
        <v>1</v>
      </c>
      <c r="B64">
        <v>78</v>
      </c>
      <c r="C64">
        <v>11</v>
      </c>
      <c r="D64">
        <v>13</v>
      </c>
      <c r="E64">
        <v>20</v>
      </c>
      <c r="F64">
        <v>15</v>
      </c>
      <c r="G64">
        <v>9</v>
      </c>
      <c r="H64">
        <v>9</v>
      </c>
      <c r="I64">
        <v>2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</row>
    <row r="65" spans="1:18" x14ac:dyDescent="0.25">
      <c r="A65">
        <v>0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</row>
    <row r="66" spans="1:18" x14ac:dyDescent="0.25">
      <c r="A66">
        <v>1</v>
      </c>
      <c r="B66">
        <v>11</v>
      </c>
      <c r="C66">
        <v>5</v>
      </c>
      <c r="D66">
        <v>5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</row>
    <row r="67" spans="1:18" x14ac:dyDescent="0.25">
      <c r="A67">
        <v>2</v>
      </c>
      <c r="B67">
        <v>18</v>
      </c>
      <c r="C67">
        <v>2</v>
      </c>
      <c r="D67">
        <v>5</v>
      </c>
      <c r="E67">
        <v>11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</row>
    <row r="68" spans="1:18" x14ac:dyDescent="0.25">
      <c r="A68">
        <v>3</v>
      </c>
      <c r="B68">
        <v>16</v>
      </c>
      <c r="C68">
        <v>2</v>
      </c>
      <c r="D68">
        <v>0</v>
      </c>
      <c r="E68">
        <v>7</v>
      </c>
      <c r="F68">
        <v>7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</row>
    <row r="69" spans="1:18" x14ac:dyDescent="0.25">
      <c r="A69">
        <v>4</v>
      </c>
      <c r="B69">
        <v>15</v>
      </c>
      <c r="C69">
        <v>2</v>
      </c>
      <c r="D69">
        <v>2</v>
      </c>
      <c r="E69">
        <v>2</v>
      </c>
      <c r="F69">
        <v>2</v>
      </c>
      <c r="G69">
        <v>7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</row>
    <row r="70" spans="1:18" x14ac:dyDescent="0.25">
      <c r="A70">
        <v>5</v>
      </c>
      <c r="B70">
        <v>11</v>
      </c>
      <c r="C70">
        <v>0</v>
      </c>
      <c r="D70">
        <v>0</v>
      </c>
      <c r="E70">
        <v>0</v>
      </c>
      <c r="F70">
        <v>4</v>
      </c>
      <c r="G70">
        <v>0</v>
      </c>
      <c r="H70">
        <v>7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</row>
    <row r="71" spans="1:18" x14ac:dyDescent="0.25">
      <c r="A71">
        <v>6</v>
      </c>
      <c r="B71">
        <v>5</v>
      </c>
      <c r="C71">
        <v>0</v>
      </c>
      <c r="D71">
        <v>0</v>
      </c>
      <c r="E71">
        <v>0</v>
      </c>
      <c r="F71">
        <v>2</v>
      </c>
      <c r="G71">
        <v>2</v>
      </c>
      <c r="H71">
        <v>0</v>
      </c>
      <c r="I71">
        <v>2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</row>
    <row r="72" spans="1:18" x14ac:dyDescent="0.25">
      <c r="A72">
        <v>7</v>
      </c>
      <c r="B72">
        <v>2</v>
      </c>
      <c r="C72">
        <v>0</v>
      </c>
      <c r="D72">
        <v>0</v>
      </c>
      <c r="E72">
        <v>0</v>
      </c>
      <c r="F72">
        <v>0</v>
      </c>
      <c r="G72">
        <v>0</v>
      </c>
      <c r="H72">
        <v>2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</row>
    <row r="73" spans="1:18" x14ac:dyDescent="0.25">
      <c r="A73">
        <v>8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</row>
    <row r="74" spans="1:18" x14ac:dyDescent="0.25">
      <c r="A74">
        <v>9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</row>
    <row r="75" spans="1:18" x14ac:dyDescent="0.25">
      <c r="A75">
        <v>10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</row>
    <row r="76" spans="1:18" x14ac:dyDescent="0.25">
      <c r="A76">
        <v>11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</row>
    <row r="77" spans="1:18" x14ac:dyDescent="0.25">
      <c r="A77">
        <v>12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</row>
    <row r="78" spans="1:18" x14ac:dyDescent="0.25">
      <c r="A78">
        <v>13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</row>
    <row r="79" spans="1:18" x14ac:dyDescent="0.25">
      <c r="A79">
        <v>14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</row>
    <row r="80" spans="1:18" x14ac:dyDescent="0.25">
      <c r="A80" t="s">
        <v>298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</row>
    <row r="81" spans="1:18" x14ac:dyDescent="0.25">
      <c r="A81" t="s">
        <v>267</v>
      </c>
    </row>
    <row r="82" spans="1:18" x14ac:dyDescent="0.25">
      <c r="A82" t="s">
        <v>299</v>
      </c>
    </row>
    <row r="83" spans="1:18" x14ac:dyDescent="0.25">
      <c r="A83" t="s">
        <v>1</v>
      </c>
      <c r="B83">
        <v>255</v>
      </c>
      <c r="C83">
        <v>0</v>
      </c>
      <c r="D83">
        <v>0</v>
      </c>
      <c r="E83">
        <v>35</v>
      </c>
      <c r="F83">
        <v>52</v>
      </c>
      <c r="G83">
        <v>29</v>
      </c>
      <c r="H83">
        <v>69</v>
      </c>
      <c r="I83">
        <v>52</v>
      </c>
      <c r="J83">
        <v>6</v>
      </c>
      <c r="K83">
        <v>12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</row>
    <row r="84" spans="1:18" x14ac:dyDescent="0.25">
      <c r="A84">
        <v>0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</row>
    <row r="85" spans="1:18" x14ac:dyDescent="0.25">
      <c r="A85">
        <v>1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</row>
    <row r="86" spans="1:18" x14ac:dyDescent="0.25">
      <c r="A86">
        <v>2</v>
      </c>
      <c r="B86">
        <v>17</v>
      </c>
      <c r="C86">
        <v>0</v>
      </c>
      <c r="D86">
        <v>0</v>
      </c>
      <c r="E86">
        <v>17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</row>
    <row r="87" spans="1:18" x14ac:dyDescent="0.25">
      <c r="A87">
        <v>3</v>
      </c>
      <c r="B87">
        <v>35</v>
      </c>
      <c r="C87">
        <v>0</v>
      </c>
      <c r="D87">
        <v>0</v>
      </c>
      <c r="E87">
        <v>17</v>
      </c>
      <c r="F87">
        <v>17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</row>
    <row r="88" spans="1:18" x14ac:dyDescent="0.25">
      <c r="A88">
        <v>4</v>
      </c>
      <c r="B88">
        <v>29</v>
      </c>
      <c r="C88">
        <v>0</v>
      </c>
      <c r="D88">
        <v>0</v>
      </c>
      <c r="E88">
        <v>0</v>
      </c>
      <c r="F88">
        <v>12</v>
      </c>
      <c r="G88">
        <v>17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</row>
    <row r="89" spans="1:18" x14ac:dyDescent="0.25">
      <c r="A89">
        <v>5</v>
      </c>
      <c r="B89">
        <v>69</v>
      </c>
      <c r="C89">
        <v>0</v>
      </c>
      <c r="D89">
        <v>0</v>
      </c>
      <c r="E89">
        <v>0</v>
      </c>
      <c r="F89">
        <v>12</v>
      </c>
      <c r="G89">
        <v>12</v>
      </c>
      <c r="H89">
        <v>46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</row>
    <row r="90" spans="1:18" x14ac:dyDescent="0.25">
      <c r="A90">
        <v>6</v>
      </c>
      <c r="B90">
        <v>64</v>
      </c>
      <c r="C90">
        <v>0</v>
      </c>
      <c r="D90">
        <v>0</v>
      </c>
      <c r="E90">
        <v>0</v>
      </c>
      <c r="F90">
        <v>12</v>
      </c>
      <c r="G90">
        <v>0</v>
      </c>
      <c r="H90">
        <v>23</v>
      </c>
      <c r="I90">
        <v>29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</row>
    <row r="91" spans="1:18" x14ac:dyDescent="0.25">
      <c r="A91">
        <v>7</v>
      </c>
      <c r="B91">
        <v>17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12</v>
      </c>
      <c r="J91">
        <v>6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</row>
    <row r="92" spans="1:18" x14ac:dyDescent="0.25">
      <c r="A92">
        <v>8</v>
      </c>
      <c r="B92">
        <v>17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6</v>
      </c>
      <c r="J92">
        <v>0</v>
      </c>
      <c r="K92">
        <v>12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</row>
    <row r="93" spans="1:18" x14ac:dyDescent="0.25">
      <c r="A93">
        <v>9</v>
      </c>
      <c r="B93">
        <v>6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6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</row>
    <row r="94" spans="1:18" x14ac:dyDescent="0.25">
      <c r="A94">
        <v>10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</row>
    <row r="95" spans="1:18" x14ac:dyDescent="0.25">
      <c r="A95">
        <v>11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</row>
    <row r="96" spans="1:18" x14ac:dyDescent="0.25">
      <c r="A96">
        <v>12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</row>
    <row r="97" spans="1:18" x14ac:dyDescent="0.25">
      <c r="A97">
        <v>13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</row>
    <row r="98" spans="1:18" x14ac:dyDescent="0.25">
      <c r="A98">
        <v>14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</row>
    <row r="99" spans="1:18" x14ac:dyDescent="0.25">
      <c r="A99" t="s">
        <v>298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9"/>
  <sheetViews>
    <sheetView workbookViewId="0"/>
  </sheetViews>
  <sheetFormatPr defaultRowHeight="15" x14ac:dyDescent="0.25"/>
  <sheetData>
    <row r="1" spans="1:12" x14ac:dyDescent="0.25">
      <c r="A1" t="s">
        <v>300</v>
      </c>
    </row>
    <row r="2" spans="1:12" x14ac:dyDescent="0.25">
      <c r="B2" t="s">
        <v>293</v>
      </c>
    </row>
    <row r="3" spans="1:12" x14ac:dyDescent="0.25">
      <c r="B3" t="s">
        <v>1</v>
      </c>
      <c r="C3" t="s">
        <v>276</v>
      </c>
      <c r="D3" t="s">
        <v>277</v>
      </c>
      <c r="E3" t="s">
        <v>278</v>
      </c>
      <c r="F3" t="s">
        <v>279</v>
      </c>
      <c r="G3" t="s">
        <v>280</v>
      </c>
      <c r="H3" t="s">
        <v>281</v>
      </c>
      <c r="I3" t="s">
        <v>282</v>
      </c>
      <c r="J3" t="s">
        <v>283</v>
      </c>
      <c r="K3" t="s">
        <v>284</v>
      </c>
      <c r="L3" t="s">
        <v>285</v>
      </c>
    </row>
    <row r="4" spans="1:12" x14ac:dyDescent="0.25">
      <c r="A4" t="s">
        <v>263</v>
      </c>
    </row>
    <row r="5" spans="1:12" x14ac:dyDescent="0.25">
      <c r="A5" t="s">
        <v>73</v>
      </c>
    </row>
    <row r="6" spans="1:12" x14ac:dyDescent="0.25">
      <c r="A6" t="s">
        <v>299</v>
      </c>
    </row>
    <row r="7" spans="1:12" x14ac:dyDescent="0.25">
      <c r="A7" t="s">
        <v>1</v>
      </c>
      <c r="B7">
        <v>1985</v>
      </c>
      <c r="C7">
        <v>1097</v>
      </c>
      <c r="D7">
        <v>472</v>
      </c>
      <c r="E7">
        <v>314</v>
      </c>
      <c r="F7">
        <v>69</v>
      </c>
      <c r="G7">
        <v>19</v>
      </c>
      <c r="H7">
        <v>14</v>
      </c>
      <c r="I7">
        <v>0</v>
      </c>
      <c r="J7">
        <v>0</v>
      </c>
      <c r="K7">
        <v>0</v>
      </c>
      <c r="L7">
        <v>0</v>
      </c>
    </row>
    <row r="8" spans="1:12" x14ac:dyDescent="0.25">
      <c r="A8">
        <v>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</row>
    <row r="9" spans="1:12" x14ac:dyDescent="0.25">
      <c r="A9">
        <v>1</v>
      </c>
      <c r="B9">
        <v>222</v>
      </c>
      <c r="C9">
        <v>174</v>
      </c>
      <c r="D9">
        <v>48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</row>
    <row r="10" spans="1:12" x14ac:dyDescent="0.25">
      <c r="A10">
        <v>2</v>
      </c>
      <c r="B10">
        <v>396</v>
      </c>
      <c r="C10">
        <v>255</v>
      </c>
      <c r="D10">
        <v>73</v>
      </c>
      <c r="E10">
        <v>69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</row>
    <row r="11" spans="1:12" x14ac:dyDescent="0.25">
      <c r="A11">
        <v>3</v>
      </c>
      <c r="B11">
        <v>265</v>
      </c>
      <c r="C11">
        <v>91</v>
      </c>
      <c r="D11">
        <v>96</v>
      </c>
      <c r="E11">
        <v>67</v>
      </c>
      <c r="F11">
        <v>11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</row>
    <row r="12" spans="1:12" x14ac:dyDescent="0.25">
      <c r="A12">
        <v>4</v>
      </c>
      <c r="B12">
        <v>304</v>
      </c>
      <c r="C12">
        <v>184</v>
      </c>
      <c r="D12">
        <v>83</v>
      </c>
      <c r="E12">
        <v>33</v>
      </c>
      <c r="F12">
        <v>5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</row>
    <row r="13" spans="1:12" x14ac:dyDescent="0.25">
      <c r="A13">
        <v>5</v>
      </c>
      <c r="B13">
        <v>317</v>
      </c>
      <c r="C13">
        <v>167</v>
      </c>
      <c r="D13">
        <v>57</v>
      </c>
      <c r="E13">
        <v>88</v>
      </c>
      <c r="F13">
        <v>5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</row>
    <row r="14" spans="1:12" x14ac:dyDescent="0.25">
      <c r="A14">
        <v>6</v>
      </c>
      <c r="B14">
        <v>326</v>
      </c>
      <c r="C14">
        <v>165</v>
      </c>
      <c r="D14">
        <v>62</v>
      </c>
      <c r="E14">
        <v>42</v>
      </c>
      <c r="F14">
        <v>33</v>
      </c>
      <c r="G14">
        <v>14</v>
      </c>
      <c r="H14">
        <v>9</v>
      </c>
      <c r="I14">
        <v>0</v>
      </c>
      <c r="J14">
        <v>0</v>
      </c>
      <c r="K14">
        <v>0</v>
      </c>
      <c r="L14">
        <v>0</v>
      </c>
    </row>
    <row r="15" spans="1:12" x14ac:dyDescent="0.25">
      <c r="A15">
        <v>7</v>
      </c>
      <c r="B15">
        <v>72</v>
      </c>
      <c r="C15">
        <v>34</v>
      </c>
      <c r="D15">
        <v>27</v>
      </c>
      <c r="E15">
        <v>6</v>
      </c>
      <c r="F15">
        <v>5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</row>
    <row r="16" spans="1:12" x14ac:dyDescent="0.25">
      <c r="A16">
        <v>8</v>
      </c>
      <c r="B16">
        <v>37</v>
      </c>
      <c r="C16">
        <v>27</v>
      </c>
      <c r="D16">
        <v>6</v>
      </c>
      <c r="E16">
        <v>0</v>
      </c>
      <c r="F16">
        <v>0</v>
      </c>
      <c r="G16">
        <v>5</v>
      </c>
      <c r="H16">
        <v>0</v>
      </c>
      <c r="I16">
        <v>0</v>
      </c>
      <c r="J16">
        <v>0</v>
      </c>
      <c r="K16">
        <v>0</v>
      </c>
      <c r="L16">
        <v>0</v>
      </c>
    </row>
    <row r="17" spans="1:12" x14ac:dyDescent="0.25">
      <c r="A17">
        <v>9</v>
      </c>
      <c r="B17">
        <v>29</v>
      </c>
      <c r="C17">
        <v>0</v>
      </c>
      <c r="D17">
        <v>9</v>
      </c>
      <c r="E17">
        <v>9</v>
      </c>
      <c r="F17">
        <v>6</v>
      </c>
      <c r="G17">
        <v>0</v>
      </c>
      <c r="H17">
        <v>5</v>
      </c>
      <c r="I17">
        <v>0</v>
      </c>
      <c r="J17">
        <v>0</v>
      </c>
      <c r="K17">
        <v>0</v>
      </c>
      <c r="L17">
        <v>0</v>
      </c>
    </row>
    <row r="18" spans="1:12" x14ac:dyDescent="0.25">
      <c r="A18">
        <v>10</v>
      </c>
      <c r="B18">
        <v>6</v>
      </c>
      <c r="C18">
        <v>0</v>
      </c>
      <c r="D18">
        <v>6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</row>
    <row r="19" spans="1:12" x14ac:dyDescent="0.25">
      <c r="A19">
        <v>11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</row>
    <row r="20" spans="1:12" x14ac:dyDescent="0.25">
      <c r="A20">
        <v>12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</row>
    <row r="21" spans="1:12" x14ac:dyDescent="0.25">
      <c r="A21">
        <v>13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</row>
    <row r="22" spans="1:12" x14ac:dyDescent="0.25">
      <c r="A22">
        <v>14</v>
      </c>
      <c r="B22">
        <v>5</v>
      </c>
      <c r="C22">
        <v>0</v>
      </c>
      <c r="D22">
        <v>0</v>
      </c>
      <c r="E22">
        <v>0</v>
      </c>
      <c r="F22">
        <v>5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</row>
    <row r="23" spans="1:12" x14ac:dyDescent="0.25">
      <c r="A23" t="s">
        <v>298</v>
      </c>
      <c r="B23">
        <v>6</v>
      </c>
      <c r="C23">
        <v>0</v>
      </c>
      <c r="D23">
        <v>6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</row>
    <row r="24" spans="1:12" x14ac:dyDescent="0.25">
      <c r="A24" t="s">
        <v>264</v>
      </c>
    </row>
    <row r="25" spans="1:12" x14ac:dyDescent="0.25">
      <c r="A25" t="s">
        <v>299</v>
      </c>
    </row>
    <row r="26" spans="1:12" x14ac:dyDescent="0.25">
      <c r="A26" t="s">
        <v>1</v>
      </c>
      <c r="B26">
        <v>1132</v>
      </c>
      <c r="C26">
        <v>514</v>
      </c>
      <c r="D26">
        <v>278</v>
      </c>
      <c r="E26">
        <v>264</v>
      </c>
      <c r="F26">
        <v>42</v>
      </c>
      <c r="G26">
        <v>19</v>
      </c>
      <c r="H26">
        <v>14</v>
      </c>
      <c r="I26">
        <v>0</v>
      </c>
      <c r="J26">
        <v>0</v>
      </c>
      <c r="K26">
        <v>0</v>
      </c>
      <c r="L26">
        <v>0</v>
      </c>
    </row>
    <row r="27" spans="1:12" x14ac:dyDescent="0.25">
      <c r="A27">
        <v>0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</row>
    <row r="28" spans="1:12" x14ac:dyDescent="0.25">
      <c r="A28">
        <v>1</v>
      </c>
      <c r="B28">
        <v>113</v>
      </c>
      <c r="C28">
        <v>99</v>
      </c>
      <c r="D28">
        <v>14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</row>
    <row r="29" spans="1:12" x14ac:dyDescent="0.25">
      <c r="A29">
        <v>2</v>
      </c>
      <c r="B29">
        <v>297</v>
      </c>
      <c r="C29">
        <v>175</v>
      </c>
      <c r="D29">
        <v>61</v>
      </c>
      <c r="E29">
        <v>61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</row>
    <row r="30" spans="1:12" x14ac:dyDescent="0.25">
      <c r="A30">
        <v>3</v>
      </c>
      <c r="B30">
        <v>179</v>
      </c>
      <c r="C30">
        <v>47</v>
      </c>
      <c r="D30">
        <v>61</v>
      </c>
      <c r="E30">
        <v>61</v>
      </c>
      <c r="F30">
        <v>9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</row>
    <row r="31" spans="1:12" x14ac:dyDescent="0.25">
      <c r="A31">
        <v>4</v>
      </c>
      <c r="B31">
        <v>151</v>
      </c>
      <c r="C31">
        <v>71</v>
      </c>
      <c r="D31">
        <v>52</v>
      </c>
      <c r="E31">
        <v>24</v>
      </c>
      <c r="F31">
        <v>5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</row>
    <row r="32" spans="1:12" x14ac:dyDescent="0.25">
      <c r="A32">
        <v>5</v>
      </c>
      <c r="B32">
        <v>156</v>
      </c>
      <c r="C32">
        <v>33</v>
      </c>
      <c r="D32">
        <v>38</v>
      </c>
      <c r="E32">
        <v>80</v>
      </c>
      <c r="F32">
        <v>5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</row>
    <row r="33" spans="1:12" x14ac:dyDescent="0.25">
      <c r="A33">
        <v>6</v>
      </c>
      <c r="B33">
        <v>170</v>
      </c>
      <c r="C33">
        <v>71</v>
      </c>
      <c r="D33">
        <v>33</v>
      </c>
      <c r="E33">
        <v>28</v>
      </c>
      <c r="F33">
        <v>14</v>
      </c>
      <c r="G33">
        <v>14</v>
      </c>
      <c r="H33">
        <v>9</v>
      </c>
      <c r="I33">
        <v>0</v>
      </c>
      <c r="J33">
        <v>0</v>
      </c>
      <c r="K33">
        <v>0</v>
      </c>
      <c r="L33">
        <v>0</v>
      </c>
    </row>
    <row r="34" spans="1:12" x14ac:dyDescent="0.25">
      <c r="A34">
        <v>7</v>
      </c>
      <c r="B34">
        <v>24</v>
      </c>
      <c r="C34">
        <v>9</v>
      </c>
      <c r="D34">
        <v>9</v>
      </c>
      <c r="E34">
        <v>0</v>
      </c>
      <c r="F34">
        <v>5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</row>
    <row r="35" spans="1:12" x14ac:dyDescent="0.25">
      <c r="A35">
        <v>8</v>
      </c>
      <c r="B35">
        <v>14</v>
      </c>
      <c r="C35">
        <v>9</v>
      </c>
      <c r="D35">
        <v>0</v>
      </c>
      <c r="E35">
        <v>0</v>
      </c>
      <c r="F35">
        <v>0</v>
      </c>
      <c r="G35">
        <v>5</v>
      </c>
      <c r="H35">
        <v>0</v>
      </c>
      <c r="I35">
        <v>0</v>
      </c>
      <c r="J35">
        <v>0</v>
      </c>
      <c r="K35">
        <v>0</v>
      </c>
      <c r="L35">
        <v>0</v>
      </c>
    </row>
    <row r="36" spans="1:12" x14ac:dyDescent="0.25">
      <c r="A36">
        <v>9</v>
      </c>
      <c r="B36">
        <v>24</v>
      </c>
      <c r="C36">
        <v>0</v>
      </c>
      <c r="D36">
        <v>9</v>
      </c>
      <c r="E36">
        <v>9</v>
      </c>
      <c r="F36">
        <v>0</v>
      </c>
      <c r="G36">
        <v>0</v>
      </c>
      <c r="H36">
        <v>5</v>
      </c>
      <c r="I36">
        <v>0</v>
      </c>
      <c r="J36">
        <v>0</v>
      </c>
      <c r="K36">
        <v>0</v>
      </c>
      <c r="L36">
        <v>0</v>
      </c>
    </row>
    <row r="37" spans="1:12" x14ac:dyDescent="0.25">
      <c r="A37">
        <v>10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</row>
    <row r="38" spans="1:12" x14ac:dyDescent="0.25">
      <c r="A38">
        <v>11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</row>
    <row r="39" spans="1:12" x14ac:dyDescent="0.25">
      <c r="A39">
        <v>12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</row>
    <row r="40" spans="1:12" x14ac:dyDescent="0.25">
      <c r="A40">
        <v>13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</row>
    <row r="41" spans="1:12" x14ac:dyDescent="0.25">
      <c r="A41">
        <v>14</v>
      </c>
      <c r="B41">
        <v>5</v>
      </c>
      <c r="C41">
        <v>0</v>
      </c>
      <c r="D41">
        <v>0</v>
      </c>
      <c r="E41">
        <v>0</v>
      </c>
      <c r="F41">
        <v>5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</row>
    <row r="42" spans="1:12" x14ac:dyDescent="0.25">
      <c r="A42" t="s">
        <v>298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</row>
    <row r="43" spans="1:12" x14ac:dyDescent="0.25">
      <c r="A43" t="s">
        <v>265</v>
      </c>
    </row>
    <row r="44" spans="1:12" x14ac:dyDescent="0.25">
      <c r="A44" t="s">
        <v>299</v>
      </c>
    </row>
    <row r="45" spans="1:12" x14ac:dyDescent="0.25">
      <c r="A45" t="s">
        <v>1</v>
      </c>
      <c r="B45">
        <v>519</v>
      </c>
      <c r="C45">
        <v>364</v>
      </c>
      <c r="D45">
        <v>110</v>
      </c>
      <c r="E45">
        <v>35</v>
      </c>
      <c r="F45">
        <v>12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</row>
    <row r="46" spans="1:12" x14ac:dyDescent="0.25">
      <c r="A46">
        <v>0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</row>
    <row r="47" spans="1:12" x14ac:dyDescent="0.25">
      <c r="A47">
        <v>1</v>
      </c>
      <c r="B47">
        <v>98</v>
      </c>
      <c r="C47">
        <v>69</v>
      </c>
      <c r="D47">
        <v>29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</row>
    <row r="48" spans="1:12" x14ac:dyDescent="0.25">
      <c r="A48">
        <v>2</v>
      </c>
      <c r="B48">
        <v>63</v>
      </c>
      <c r="C48">
        <v>52</v>
      </c>
      <c r="D48">
        <v>6</v>
      </c>
      <c r="E48">
        <v>6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</row>
    <row r="49" spans="1:12" x14ac:dyDescent="0.25">
      <c r="A49">
        <v>3</v>
      </c>
      <c r="B49">
        <v>35</v>
      </c>
      <c r="C49">
        <v>17</v>
      </c>
      <c r="D49">
        <v>12</v>
      </c>
      <c r="E49">
        <v>6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</row>
    <row r="50" spans="1:12" x14ac:dyDescent="0.25">
      <c r="A50">
        <v>4</v>
      </c>
      <c r="B50">
        <v>110</v>
      </c>
      <c r="C50">
        <v>87</v>
      </c>
      <c r="D50">
        <v>17</v>
      </c>
      <c r="E50">
        <v>6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</row>
    <row r="51" spans="1:12" x14ac:dyDescent="0.25">
      <c r="A51">
        <v>5</v>
      </c>
      <c r="B51">
        <v>81</v>
      </c>
      <c r="C51">
        <v>69</v>
      </c>
      <c r="D51">
        <v>12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</row>
    <row r="52" spans="1:12" x14ac:dyDescent="0.25">
      <c r="A52">
        <v>6</v>
      </c>
      <c r="B52">
        <v>87</v>
      </c>
      <c r="C52">
        <v>52</v>
      </c>
      <c r="D52">
        <v>12</v>
      </c>
      <c r="E52">
        <v>12</v>
      </c>
      <c r="F52">
        <v>12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</row>
    <row r="53" spans="1:12" x14ac:dyDescent="0.25">
      <c r="A53">
        <v>7</v>
      </c>
      <c r="B53">
        <v>29</v>
      </c>
      <c r="C53">
        <v>12</v>
      </c>
      <c r="D53">
        <v>12</v>
      </c>
      <c r="E53">
        <v>6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</row>
    <row r="54" spans="1:12" x14ac:dyDescent="0.25">
      <c r="A54">
        <v>8</v>
      </c>
      <c r="B54">
        <v>6</v>
      </c>
      <c r="C54">
        <v>6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</row>
    <row r="55" spans="1:12" x14ac:dyDescent="0.25">
      <c r="A55">
        <v>9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</row>
    <row r="56" spans="1:12" x14ac:dyDescent="0.25">
      <c r="A56">
        <v>10</v>
      </c>
      <c r="B56">
        <v>6</v>
      </c>
      <c r="C56">
        <v>0</v>
      </c>
      <c r="D56">
        <v>6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</row>
    <row r="57" spans="1:12" x14ac:dyDescent="0.25">
      <c r="A57">
        <v>11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</row>
    <row r="58" spans="1:12" x14ac:dyDescent="0.25">
      <c r="A58">
        <v>12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</row>
    <row r="59" spans="1:12" x14ac:dyDescent="0.25">
      <c r="A59">
        <v>13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</row>
    <row r="60" spans="1:12" x14ac:dyDescent="0.25">
      <c r="A60">
        <v>14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</row>
    <row r="61" spans="1:12" x14ac:dyDescent="0.25">
      <c r="A61" t="s">
        <v>298</v>
      </c>
      <c r="B61">
        <v>6</v>
      </c>
      <c r="C61">
        <v>0</v>
      </c>
      <c r="D61">
        <v>6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</row>
    <row r="62" spans="1:12" x14ac:dyDescent="0.25">
      <c r="A62" t="s">
        <v>266</v>
      </c>
    </row>
    <row r="63" spans="1:12" x14ac:dyDescent="0.25">
      <c r="A63" t="s">
        <v>299</v>
      </c>
    </row>
    <row r="64" spans="1:12" x14ac:dyDescent="0.25">
      <c r="A64" t="s">
        <v>1</v>
      </c>
      <c r="B64">
        <v>78</v>
      </c>
      <c r="C64">
        <v>46</v>
      </c>
      <c r="D64">
        <v>20</v>
      </c>
      <c r="E64">
        <v>9</v>
      </c>
      <c r="F64">
        <v>4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</row>
    <row r="65" spans="1:12" x14ac:dyDescent="0.25">
      <c r="A65">
        <v>0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</row>
    <row r="66" spans="1:12" x14ac:dyDescent="0.25">
      <c r="A66">
        <v>1</v>
      </c>
      <c r="B66">
        <v>11</v>
      </c>
      <c r="C66">
        <v>5</v>
      </c>
      <c r="D66">
        <v>5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</row>
    <row r="67" spans="1:12" x14ac:dyDescent="0.25">
      <c r="A67">
        <v>2</v>
      </c>
      <c r="B67">
        <v>18</v>
      </c>
      <c r="C67">
        <v>11</v>
      </c>
      <c r="D67">
        <v>5</v>
      </c>
      <c r="E67">
        <v>2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</row>
    <row r="68" spans="1:12" x14ac:dyDescent="0.25">
      <c r="A68">
        <v>3</v>
      </c>
      <c r="B68">
        <v>16</v>
      </c>
      <c r="C68">
        <v>9</v>
      </c>
      <c r="D68">
        <v>5</v>
      </c>
      <c r="E68">
        <v>0</v>
      </c>
      <c r="F68">
        <v>2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</row>
    <row r="69" spans="1:12" x14ac:dyDescent="0.25">
      <c r="A69">
        <v>4</v>
      </c>
      <c r="B69">
        <v>15</v>
      </c>
      <c r="C69">
        <v>9</v>
      </c>
      <c r="D69">
        <v>2</v>
      </c>
      <c r="E69">
        <v>4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</row>
    <row r="70" spans="1:12" x14ac:dyDescent="0.25">
      <c r="A70">
        <v>5</v>
      </c>
      <c r="B70">
        <v>11</v>
      </c>
      <c r="C70">
        <v>7</v>
      </c>
      <c r="D70">
        <v>2</v>
      </c>
      <c r="E70">
        <v>2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</row>
    <row r="71" spans="1:12" x14ac:dyDescent="0.25">
      <c r="A71">
        <v>6</v>
      </c>
      <c r="B71">
        <v>5</v>
      </c>
      <c r="C71">
        <v>2</v>
      </c>
      <c r="D71">
        <v>0</v>
      </c>
      <c r="E71">
        <v>2</v>
      </c>
      <c r="F71">
        <v>2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</row>
    <row r="72" spans="1:12" x14ac:dyDescent="0.25">
      <c r="A72">
        <v>7</v>
      </c>
      <c r="B72">
        <v>2</v>
      </c>
      <c r="C72">
        <v>2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</row>
    <row r="73" spans="1:12" x14ac:dyDescent="0.25">
      <c r="A73">
        <v>8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</row>
    <row r="74" spans="1:12" x14ac:dyDescent="0.25">
      <c r="A74">
        <v>9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</row>
    <row r="75" spans="1:12" x14ac:dyDescent="0.25">
      <c r="A75">
        <v>10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</row>
    <row r="76" spans="1:12" x14ac:dyDescent="0.25">
      <c r="A76">
        <v>11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</row>
    <row r="77" spans="1:12" x14ac:dyDescent="0.25">
      <c r="A77">
        <v>12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</row>
    <row r="78" spans="1:12" x14ac:dyDescent="0.25">
      <c r="A78">
        <v>13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</row>
    <row r="79" spans="1:12" x14ac:dyDescent="0.25">
      <c r="A79">
        <v>14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</row>
    <row r="80" spans="1:12" x14ac:dyDescent="0.25">
      <c r="A80" t="s">
        <v>298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</row>
    <row r="81" spans="1:12" x14ac:dyDescent="0.25">
      <c r="A81" t="s">
        <v>267</v>
      </c>
    </row>
    <row r="82" spans="1:12" x14ac:dyDescent="0.25">
      <c r="A82" t="s">
        <v>299</v>
      </c>
    </row>
    <row r="83" spans="1:12" x14ac:dyDescent="0.25">
      <c r="A83" t="s">
        <v>1</v>
      </c>
      <c r="B83">
        <v>255</v>
      </c>
      <c r="C83">
        <v>174</v>
      </c>
      <c r="D83">
        <v>64</v>
      </c>
      <c r="E83">
        <v>6</v>
      </c>
      <c r="F83">
        <v>12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</row>
    <row r="84" spans="1:12" x14ac:dyDescent="0.25">
      <c r="A84">
        <v>0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</row>
    <row r="85" spans="1:12" x14ac:dyDescent="0.25">
      <c r="A85">
        <v>1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</row>
    <row r="86" spans="1:12" x14ac:dyDescent="0.25">
      <c r="A86">
        <v>2</v>
      </c>
      <c r="B86">
        <v>17</v>
      </c>
      <c r="C86">
        <v>17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</row>
    <row r="87" spans="1:12" x14ac:dyDescent="0.25">
      <c r="A87">
        <v>3</v>
      </c>
      <c r="B87">
        <v>35</v>
      </c>
      <c r="C87">
        <v>17</v>
      </c>
      <c r="D87">
        <v>17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</row>
    <row r="88" spans="1:12" x14ac:dyDescent="0.25">
      <c r="A88">
        <v>4</v>
      </c>
      <c r="B88">
        <v>29</v>
      </c>
      <c r="C88">
        <v>17</v>
      </c>
      <c r="D88">
        <v>12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</row>
    <row r="89" spans="1:12" x14ac:dyDescent="0.25">
      <c r="A89">
        <v>5</v>
      </c>
      <c r="B89">
        <v>69</v>
      </c>
      <c r="C89">
        <v>58</v>
      </c>
      <c r="D89">
        <v>6</v>
      </c>
      <c r="E89">
        <v>6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</row>
    <row r="90" spans="1:12" x14ac:dyDescent="0.25">
      <c r="A90">
        <v>6</v>
      </c>
      <c r="B90">
        <v>64</v>
      </c>
      <c r="C90">
        <v>41</v>
      </c>
      <c r="D90">
        <v>17</v>
      </c>
      <c r="E90">
        <v>0</v>
      </c>
      <c r="F90">
        <v>6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</row>
    <row r="91" spans="1:12" x14ac:dyDescent="0.25">
      <c r="A91">
        <v>7</v>
      </c>
      <c r="B91">
        <v>17</v>
      </c>
      <c r="C91">
        <v>12</v>
      </c>
      <c r="D91">
        <v>6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</row>
    <row r="92" spans="1:12" x14ac:dyDescent="0.25">
      <c r="A92">
        <v>8</v>
      </c>
      <c r="B92">
        <v>17</v>
      </c>
      <c r="C92">
        <v>12</v>
      </c>
      <c r="D92">
        <v>6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</row>
    <row r="93" spans="1:12" x14ac:dyDescent="0.25">
      <c r="A93">
        <v>9</v>
      </c>
      <c r="B93">
        <v>6</v>
      </c>
      <c r="C93">
        <v>0</v>
      </c>
      <c r="D93">
        <v>0</v>
      </c>
      <c r="E93">
        <v>0</v>
      </c>
      <c r="F93">
        <v>6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</row>
    <row r="94" spans="1:12" x14ac:dyDescent="0.25">
      <c r="A94">
        <v>10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</row>
    <row r="95" spans="1:12" x14ac:dyDescent="0.25">
      <c r="A95">
        <v>11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</row>
    <row r="96" spans="1:12" x14ac:dyDescent="0.25">
      <c r="A96">
        <v>12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</row>
    <row r="97" spans="1:12" x14ac:dyDescent="0.25">
      <c r="A97">
        <v>13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</row>
    <row r="98" spans="1:12" x14ac:dyDescent="0.25">
      <c r="A98">
        <v>14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</row>
    <row r="99" spans="1:12" x14ac:dyDescent="0.25">
      <c r="A99" t="s">
        <v>298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53"/>
  <sheetViews>
    <sheetView view="pageBreakPreview" topLeftCell="A30" zoomScaleNormal="100" zoomScaleSheetLayoutView="100" workbookViewId="0">
      <selection activeCell="Q32" sqref="Q32"/>
    </sheetView>
  </sheetViews>
  <sheetFormatPr defaultRowHeight="11.25" x14ac:dyDescent="0.2"/>
  <cols>
    <col min="1" max="1" width="17.7109375" style="4" customWidth="1"/>
    <col min="2" max="2" width="6.85546875" style="4" customWidth="1"/>
    <col min="3" max="16" width="4.7109375" style="4" customWidth="1"/>
    <col min="17" max="17" width="17.7109375" style="4" customWidth="1"/>
    <col min="18" max="32" width="4.7109375" style="4" customWidth="1"/>
    <col min="33" max="16384" width="9.140625" style="4"/>
  </cols>
  <sheetData>
    <row r="1" spans="1:80" x14ac:dyDescent="0.2">
      <c r="A1" s="4" t="s">
        <v>844</v>
      </c>
      <c r="Q1" s="4" t="s">
        <v>525</v>
      </c>
      <c r="AG1" s="189" t="s">
        <v>740</v>
      </c>
      <c r="AH1" s="189"/>
      <c r="AI1" s="189"/>
      <c r="AJ1" s="189"/>
      <c r="AK1" s="189"/>
      <c r="AL1" s="189"/>
      <c r="AM1" s="189"/>
      <c r="AN1" s="189"/>
      <c r="AO1" s="189"/>
      <c r="AP1" s="189"/>
      <c r="AQ1" s="189"/>
      <c r="AR1" s="189"/>
      <c r="AS1" s="189"/>
      <c r="AT1" s="189"/>
      <c r="AU1" s="189"/>
      <c r="AV1" s="189"/>
      <c r="AW1" s="4" t="s">
        <v>741</v>
      </c>
      <c r="BM1" s="204" t="s">
        <v>743</v>
      </c>
      <c r="BN1" s="71"/>
      <c r="BO1" s="71"/>
      <c r="BP1" s="71"/>
      <c r="BQ1" s="71"/>
      <c r="BR1" s="71"/>
      <c r="BS1" s="71"/>
      <c r="BT1" s="71"/>
      <c r="BU1" s="71"/>
      <c r="BV1" s="71"/>
      <c r="BW1" s="71"/>
      <c r="BX1" s="71"/>
      <c r="BY1" s="71"/>
      <c r="BZ1" s="71"/>
      <c r="CA1" s="71"/>
      <c r="CB1" s="71"/>
    </row>
    <row r="2" spans="1:80" x14ac:dyDescent="0.2">
      <c r="A2" s="5"/>
      <c r="B2" s="278" t="s">
        <v>1</v>
      </c>
      <c r="C2" s="278"/>
      <c r="D2" s="278"/>
      <c r="E2" s="278" t="s">
        <v>4</v>
      </c>
      <c r="F2" s="278"/>
      <c r="G2" s="278"/>
      <c r="H2" s="278" t="s">
        <v>5</v>
      </c>
      <c r="I2" s="278"/>
      <c r="J2" s="278"/>
      <c r="K2" s="278" t="s">
        <v>6</v>
      </c>
      <c r="L2" s="278"/>
      <c r="M2" s="278"/>
      <c r="N2" s="278" t="s">
        <v>7</v>
      </c>
      <c r="O2" s="278"/>
      <c r="P2" s="279"/>
      <c r="Q2" s="5"/>
      <c r="R2" s="278" t="s">
        <v>1</v>
      </c>
      <c r="S2" s="278"/>
      <c r="T2" s="278"/>
      <c r="U2" s="278" t="s">
        <v>4</v>
      </c>
      <c r="V2" s="278"/>
      <c r="W2" s="278"/>
      <c r="X2" s="278" t="s">
        <v>5</v>
      </c>
      <c r="Y2" s="278"/>
      <c r="Z2" s="278"/>
      <c r="AA2" s="278" t="s">
        <v>6</v>
      </c>
      <c r="AB2" s="278"/>
      <c r="AC2" s="278"/>
      <c r="AD2" s="278" t="s">
        <v>7</v>
      </c>
      <c r="AE2" s="278"/>
      <c r="AF2" s="279"/>
      <c r="AG2" s="190"/>
      <c r="AH2" s="296" t="s">
        <v>1</v>
      </c>
      <c r="AI2" s="296"/>
      <c r="AJ2" s="296"/>
      <c r="AK2" s="296" t="s">
        <v>4</v>
      </c>
      <c r="AL2" s="296"/>
      <c r="AM2" s="296"/>
      <c r="AN2" s="296" t="s">
        <v>5</v>
      </c>
      <c r="AO2" s="296"/>
      <c r="AP2" s="296"/>
      <c r="AQ2" s="296" t="s">
        <v>6</v>
      </c>
      <c r="AR2" s="296"/>
      <c r="AS2" s="296"/>
      <c r="AT2" s="296" t="s">
        <v>7</v>
      </c>
      <c r="AU2" s="296"/>
      <c r="AV2" s="297"/>
      <c r="AW2" s="5"/>
      <c r="AX2" s="278" t="s">
        <v>1</v>
      </c>
      <c r="AY2" s="278"/>
      <c r="AZ2" s="278"/>
      <c r="BA2" s="278" t="s">
        <v>4</v>
      </c>
      <c r="BB2" s="278"/>
      <c r="BC2" s="278"/>
      <c r="BD2" s="278" t="s">
        <v>5</v>
      </c>
      <c r="BE2" s="278"/>
      <c r="BF2" s="278"/>
      <c r="BG2" s="278" t="s">
        <v>6</v>
      </c>
      <c r="BH2" s="278"/>
      <c r="BI2" s="278"/>
      <c r="BJ2" s="278" t="s">
        <v>7</v>
      </c>
      <c r="BK2" s="278"/>
      <c r="BL2" s="279"/>
      <c r="BM2" s="205"/>
      <c r="BN2" s="294" t="s">
        <v>1</v>
      </c>
      <c r="BO2" s="294"/>
      <c r="BP2" s="294"/>
      <c r="BQ2" s="294" t="s">
        <v>4</v>
      </c>
      <c r="BR2" s="294"/>
      <c r="BS2" s="294"/>
      <c r="BT2" s="294" t="s">
        <v>5</v>
      </c>
      <c r="BU2" s="294"/>
      <c r="BV2" s="294"/>
      <c r="BW2" s="294" t="s">
        <v>6</v>
      </c>
      <c r="BX2" s="294"/>
      <c r="BY2" s="294"/>
      <c r="BZ2" s="294" t="s">
        <v>7</v>
      </c>
      <c r="CA2" s="294"/>
      <c r="CB2" s="295"/>
    </row>
    <row r="3" spans="1:80" x14ac:dyDescent="0.2">
      <c r="A3" s="6" t="s">
        <v>600</v>
      </c>
      <c r="B3" s="7" t="s">
        <v>1</v>
      </c>
      <c r="C3" s="7" t="s">
        <v>497</v>
      </c>
      <c r="D3" s="7" t="s">
        <v>498</v>
      </c>
      <c r="E3" s="7" t="s">
        <v>1</v>
      </c>
      <c r="F3" s="7" t="s">
        <v>497</v>
      </c>
      <c r="G3" s="7" t="s">
        <v>498</v>
      </c>
      <c r="H3" s="7" t="s">
        <v>1</v>
      </c>
      <c r="I3" s="7" t="s">
        <v>497</v>
      </c>
      <c r="J3" s="7" t="s">
        <v>498</v>
      </c>
      <c r="K3" s="7" t="s">
        <v>1</v>
      </c>
      <c r="L3" s="7" t="s">
        <v>497</v>
      </c>
      <c r="M3" s="7" t="s">
        <v>498</v>
      </c>
      <c r="N3" s="7" t="s">
        <v>1</v>
      </c>
      <c r="O3" s="7" t="s">
        <v>497</v>
      </c>
      <c r="P3" s="8" t="s">
        <v>498</v>
      </c>
      <c r="Q3" s="6" t="s">
        <v>600</v>
      </c>
      <c r="R3" s="7" t="s">
        <v>1</v>
      </c>
      <c r="S3" s="7" t="s">
        <v>497</v>
      </c>
      <c r="T3" s="7" t="s">
        <v>498</v>
      </c>
      <c r="U3" s="7" t="s">
        <v>1</v>
      </c>
      <c r="V3" s="7" t="s">
        <v>497</v>
      </c>
      <c r="W3" s="7" t="s">
        <v>498</v>
      </c>
      <c r="X3" s="7" t="s">
        <v>1</v>
      </c>
      <c r="Y3" s="7" t="s">
        <v>497</v>
      </c>
      <c r="Z3" s="7" t="s">
        <v>498</v>
      </c>
      <c r="AA3" s="7" t="s">
        <v>1</v>
      </c>
      <c r="AB3" s="7" t="s">
        <v>497</v>
      </c>
      <c r="AC3" s="7" t="s">
        <v>498</v>
      </c>
      <c r="AD3" s="7" t="s">
        <v>1</v>
      </c>
      <c r="AE3" s="7" t="s">
        <v>497</v>
      </c>
      <c r="AF3" s="8" t="s">
        <v>498</v>
      </c>
      <c r="AG3" s="109" t="s">
        <v>600</v>
      </c>
      <c r="AH3" s="193" t="s">
        <v>1</v>
      </c>
      <c r="AI3" s="193" t="s">
        <v>497</v>
      </c>
      <c r="AJ3" s="193" t="s">
        <v>601</v>
      </c>
      <c r="AK3" s="193" t="s">
        <v>1</v>
      </c>
      <c r="AL3" s="193" t="s">
        <v>497</v>
      </c>
      <c r="AM3" s="193" t="s">
        <v>601</v>
      </c>
      <c r="AN3" s="193" t="s">
        <v>1</v>
      </c>
      <c r="AO3" s="193" t="s">
        <v>497</v>
      </c>
      <c r="AP3" s="193" t="s">
        <v>601</v>
      </c>
      <c r="AQ3" s="193" t="s">
        <v>1</v>
      </c>
      <c r="AR3" s="193" t="s">
        <v>497</v>
      </c>
      <c r="AS3" s="193" t="s">
        <v>601</v>
      </c>
      <c r="AT3" s="193" t="s">
        <v>1</v>
      </c>
      <c r="AU3" s="193" t="s">
        <v>497</v>
      </c>
      <c r="AV3" s="194" t="s">
        <v>601</v>
      </c>
      <c r="AW3" s="6" t="s">
        <v>600</v>
      </c>
      <c r="AX3" s="45" t="s">
        <v>1</v>
      </c>
      <c r="AY3" s="45" t="s">
        <v>497</v>
      </c>
      <c r="AZ3" s="45" t="s">
        <v>742</v>
      </c>
      <c r="BA3" s="45" t="s">
        <v>1</v>
      </c>
      <c r="BB3" s="45" t="s">
        <v>497</v>
      </c>
      <c r="BC3" s="45" t="s">
        <v>742</v>
      </c>
      <c r="BD3" s="45" t="s">
        <v>1</v>
      </c>
      <c r="BE3" s="45" t="s">
        <v>497</v>
      </c>
      <c r="BF3" s="45" t="s">
        <v>742</v>
      </c>
      <c r="BG3" s="45" t="s">
        <v>1</v>
      </c>
      <c r="BH3" s="45" t="s">
        <v>497</v>
      </c>
      <c r="BI3" s="45" t="s">
        <v>742</v>
      </c>
      <c r="BJ3" s="45" t="s">
        <v>1</v>
      </c>
      <c r="BK3" s="45" t="s">
        <v>497</v>
      </c>
      <c r="BL3" s="46" t="s">
        <v>742</v>
      </c>
      <c r="BM3" s="208" t="s">
        <v>600</v>
      </c>
      <c r="BN3" s="209" t="s">
        <v>1</v>
      </c>
      <c r="BO3" s="209" t="s">
        <v>497</v>
      </c>
      <c r="BP3" s="209" t="s">
        <v>498</v>
      </c>
      <c r="BQ3" s="209" t="s">
        <v>1</v>
      </c>
      <c r="BR3" s="209" t="s">
        <v>497</v>
      </c>
      <c r="BS3" s="209" t="s">
        <v>498</v>
      </c>
      <c r="BT3" s="209" t="s">
        <v>1</v>
      </c>
      <c r="BU3" s="209" t="s">
        <v>497</v>
      </c>
      <c r="BV3" s="209" t="s">
        <v>498</v>
      </c>
      <c r="BW3" s="209" t="s">
        <v>1</v>
      </c>
      <c r="BX3" s="209" t="s">
        <v>497</v>
      </c>
      <c r="BY3" s="209" t="s">
        <v>498</v>
      </c>
      <c r="BZ3" s="209" t="s">
        <v>1</v>
      </c>
      <c r="CA3" s="209" t="s">
        <v>497</v>
      </c>
      <c r="CB3" s="209" t="s">
        <v>498</v>
      </c>
    </row>
    <row r="4" spans="1:80" x14ac:dyDescent="0.2">
      <c r="A4" s="15" t="s">
        <v>301</v>
      </c>
      <c r="B4" s="10"/>
      <c r="C4" s="10"/>
      <c r="D4" s="10"/>
      <c r="E4" s="26"/>
      <c r="F4" s="27"/>
      <c r="G4" s="28"/>
      <c r="H4" s="10"/>
      <c r="I4" s="10"/>
      <c r="J4" s="10"/>
      <c r="K4" s="26"/>
      <c r="L4" s="27"/>
      <c r="M4" s="28"/>
      <c r="N4" s="10"/>
      <c r="O4" s="10"/>
      <c r="P4" s="10"/>
      <c r="Q4" s="15" t="s">
        <v>301</v>
      </c>
      <c r="R4" s="10"/>
      <c r="S4" s="10"/>
      <c r="T4" s="10"/>
      <c r="U4" s="26"/>
      <c r="V4" s="27"/>
      <c r="W4" s="28"/>
      <c r="X4" s="10"/>
      <c r="Y4" s="10"/>
      <c r="Z4" s="10"/>
      <c r="AA4" s="26"/>
      <c r="AB4" s="27"/>
      <c r="AC4" s="28"/>
      <c r="AD4" s="10"/>
      <c r="AE4" s="10"/>
      <c r="AF4" s="10"/>
      <c r="AG4" s="195" t="s">
        <v>301</v>
      </c>
      <c r="AH4" s="189"/>
      <c r="AI4" s="189"/>
      <c r="AJ4" s="189"/>
      <c r="AK4" s="196"/>
      <c r="AL4" s="197"/>
      <c r="AM4" s="190"/>
      <c r="AN4" s="189"/>
      <c r="AO4" s="189"/>
      <c r="AP4" s="189"/>
      <c r="AQ4" s="196"/>
      <c r="AR4" s="197"/>
      <c r="AS4" s="190"/>
      <c r="AT4" s="189"/>
      <c r="AU4" s="189"/>
      <c r="AV4" s="189"/>
      <c r="AW4" s="15" t="s">
        <v>301</v>
      </c>
      <c r="BA4" s="25"/>
      <c r="BB4" s="9"/>
      <c r="BC4" s="5"/>
      <c r="BG4" s="25"/>
      <c r="BH4" s="9"/>
      <c r="BI4" s="5"/>
      <c r="BM4" s="210" t="s">
        <v>301</v>
      </c>
      <c r="BN4" s="71"/>
      <c r="BO4" s="71"/>
      <c r="BP4" s="71"/>
      <c r="BQ4" s="211"/>
      <c r="BR4" s="70"/>
      <c r="BS4" s="212"/>
      <c r="BT4" s="71"/>
      <c r="BU4" s="71"/>
      <c r="BV4" s="71"/>
      <c r="BW4" s="211"/>
      <c r="BX4" s="70"/>
      <c r="BY4" s="212"/>
      <c r="BZ4" s="71"/>
      <c r="CA4" s="71"/>
      <c r="CB4" s="71"/>
    </row>
    <row r="5" spans="1:80" x14ac:dyDescent="0.2">
      <c r="A5" s="4" t="s">
        <v>1</v>
      </c>
      <c r="B5" s="10">
        <f>R5+AH5+AX5+BN5</f>
        <v>11187</v>
      </c>
      <c r="C5" s="10">
        <f t="shared" ref="C5:P5" si="0">S5+AI5+AY5+BO5</f>
        <v>3745</v>
      </c>
      <c r="D5" s="10">
        <f t="shared" si="0"/>
        <v>7441</v>
      </c>
      <c r="E5" s="10">
        <f t="shared" si="0"/>
        <v>6215</v>
      </c>
      <c r="F5" s="10">
        <f t="shared" si="0"/>
        <v>2277</v>
      </c>
      <c r="G5" s="10">
        <f t="shared" si="0"/>
        <v>3936</v>
      </c>
      <c r="H5" s="10">
        <f t="shared" si="0"/>
        <v>2843</v>
      </c>
      <c r="I5" s="10">
        <f t="shared" si="0"/>
        <v>841</v>
      </c>
      <c r="J5" s="10">
        <f t="shared" si="0"/>
        <v>2001</v>
      </c>
      <c r="K5" s="10">
        <f t="shared" si="0"/>
        <v>1241</v>
      </c>
      <c r="L5" s="10">
        <f t="shared" si="0"/>
        <v>388</v>
      </c>
      <c r="M5" s="10">
        <f t="shared" si="0"/>
        <v>851</v>
      </c>
      <c r="N5" s="10">
        <f t="shared" si="0"/>
        <v>891</v>
      </c>
      <c r="O5" s="10">
        <f t="shared" si="0"/>
        <v>237</v>
      </c>
      <c r="P5" s="10">
        <f t="shared" si="0"/>
        <v>654</v>
      </c>
      <c r="Q5" s="4" t="s">
        <v>1</v>
      </c>
      <c r="R5" s="10">
        <v>1883</v>
      </c>
      <c r="S5" s="10">
        <v>1244</v>
      </c>
      <c r="T5" s="10">
        <v>639</v>
      </c>
      <c r="U5" s="26">
        <v>1071</v>
      </c>
      <c r="V5" s="27">
        <v>882</v>
      </c>
      <c r="W5" s="28">
        <v>189</v>
      </c>
      <c r="X5" s="10">
        <v>485</v>
      </c>
      <c r="Y5" s="10">
        <v>242</v>
      </c>
      <c r="Z5" s="10">
        <v>242</v>
      </c>
      <c r="AA5" s="26">
        <v>73</v>
      </c>
      <c r="AB5" s="27">
        <v>38</v>
      </c>
      <c r="AC5" s="28">
        <v>35</v>
      </c>
      <c r="AD5" s="10">
        <v>255</v>
      </c>
      <c r="AE5" s="10">
        <v>81</v>
      </c>
      <c r="AF5" s="10">
        <v>174</v>
      </c>
      <c r="AG5" s="189" t="s">
        <v>1</v>
      </c>
      <c r="AH5" s="189">
        <v>838</v>
      </c>
      <c r="AI5" s="189">
        <v>119</v>
      </c>
      <c r="AJ5" s="189">
        <v>719</v>
      </c>
      <c r="AK5" s="198">
        <v>501</v>
      </c>
      <c r="AL5" s="199">
        <v>83</v>
      </c>
      <c r="AM5" s="200">
        <v>417</v>
      </c>
      <c r="AN5" s="189">
        <v>203</v>
      </c>
      <c r="AO5" s="189">
        <v>17</v>
      </c>
      <c r="AP5" s="189">
        <v>186</v>
      </c>
      <c r="AQ5" s="198">
        <v>105</v>
      </c>
      <c r="AR5" s="199">
        <v>15</v>
      </c>
      <c r="AS5" s="200">
        <v>89</v>
      </c>
      <c r="AT5" s="189">
        <v>30</v>
      </c>
      <c r="AU5" s="189">
        <v>3</v>
      </c>
      <c r="AV5" s="189">
        <v>27</v>
      </c>
      <c r="AW5" s="4" t="s">
        <v>1</v>
      </c>
      <c r="AX5" s="73">
        <v>5954</v>
      </c>
      <c r="AY5" s="73">
        <v>1421</v>
      </c>
      <c r="AZ5" s="73">
        <v>4532</v>
      </c>
      <c r="BA5" s="74">
        <v>2718</v>
      </c>
      <c r="BB5" s="75">
        <v>584</v>
      </c>
      <c r="BC5" s="76">
        <v>2134</v>
      </c>
      <c r="BD5" s="73">
        <v>1721</v>
      </c>
      <c r="BE5" s="73">
        <v>409</v>
      </c>
      <c r="BF5" s="73">
        <v>1312</v>
      </c>
      <c r="BG5" s="74">
        <v>963</v>
      </c>
      <c r="BH5" s="75">
        <v>301</v>
      </c>
      <c r="BI5" s="76">
        <v>662</v>
      </c>
      <c r="BJ5" s="73">
        <v>552</v>
      </c>
      <c r="BK5" s="73">
        <v>127</v>
      </c>
      <c r="BL5" s="73">
        <v>424</v>
      </c>
      <c r="BM5" s="204" t="s">
        <v>1</v>
      </c>
      <c r="BN5" s="71">
        <v>2512</v>
      </c>
      <c r="BO5" s="71">
        <v>961</v>
      </c>
      <c r="BP5" s="71">
        <v>1551</v>
      </c>
      <c r="BQ5" s="213">
        <v>1925</v>
      </c>
      <c r="BR5" s="214">
        <v>728</v>
      </c>
      <c r="BS5" s="215">
        <v>1196</v>
      </c>
      <c r="BT5" s="71">
        <v>434</v>
      </c>
      <c r="BU5" s="71">
        <v>173</v>
      </c>
      <c r="BV5" s="71">
        <v>261</v>
      </c>
      <c r="BW5" s="213">
        <v>100</v>
      </c>
      <c r="BX5" s="214">
        <v>34</v>
      </c>
      <c r="BY5" s="215">
        <v>65</v>
      </c>
      <c r="BZ5" s="71">
        <v>54</v>
      </c>
      <c r="CA5" s="71">
        <v>26</v>
      </c>
      <c r="CB5" s="71">
        <v>29</v>
      </c>
    </row>
    <row r="6" spans="1:80" x14ac:dyDescent="0.2">
      <c r="A6" s="4" t="s">
        <v>302</v>
      </c>
      <c r="B6" s="10">
        <f t="shared" ref="B6:B17" si="1">R6+AH6+AX6+BN6</f>
        <v>3869</v>
      </c>
      <c r="C6" s="10">
        <f t="shared" ref="C6:C17" si="2">S6+AI6+AY6+BO6</f>
        <v>978</v>
      </c>
      <c r="D6" s="10">
        <f t="shared" ref="D6:D17" si="3">T6+AJ6+AZ6+BP6</f>
        <v>2891</v>
      </c>
      <c r="E6" s="10">
        <f t="shared" ref="E6:E17" si="4">U6+AK6+BA6+BQ6</f>
        <v>2137</v>
      </c>
      <c r="F6" s="10">
        <f t="shared" ref="F6:F17" si="5">V6+AL6+BB6+BR6</f>
        <v>537</v>
      </c>
      <c r="G6" s="10">
        <f t="shared" ref="G6:G17" si="6">W6+AM6+BC6+BS6</f>
        <v>1601</v>
      </c>
      <c r="H6" s="10">
        <f t="shared" ref="H6:H17" si="7">X6+AN6+BD6+BT6</f>
        <v>928</v>
      </c>
      <c r="I6" s="10">
        <f t="shared" ref="I6:I17" si="8">Y6+AO6+BE6+BU6</f>
        <v>238</v>
      </c>
      <c r="J6" s="10">
        <f t="shared" ref="J6:J17" si="9">Z6+AP6+BF6+BV6</f>
        <v>690</v>
      </c>
      <c r="K6" s="10">
        <f t="shared" ref="K6:K17" si="10">AA6+AQ6+BG6+BW6</f>
        <v>645</v>
      </c>
      <c r="L6" s="10">
        <f t="shared" ref="L6:L17" si="11">AB6+AR6+BH6+BX6</f>
        <v>193</v>
      </c>
      <c r="M6" s="10">
        <f t="shared" ref="M6:M17" si="12">AC6+AS6+BI6+BY6</f>
        <v>451</v>
      </c>
      <c r="N6" s="10">
        <f t="shared" ref="N6:N17" si="13">AD6+AT6+BJ6+BZ6</f>
        <v>159</v>
      </c>
      <c r="O6" s="10">
        <f t="shared" ref="O6:O17" si="14">AE6+AU6+BK6+CA6</f>
        <v>9</v>
      </c>
      <c r="P6" s="10">
        <f t="shared" ref="P6:P17" si="15">AF6+AV6+BL6+CB6</f>
        <v>150</v>
      </c>
      <c r="Q6" s="4" t="s">
        <v>302</v>
      </c>
      <c r="R6" s="10">
        <v>174</v>
      </c>
      <c r="S6" s="10">
        <v>101</v>
      </c>
      <c r="T6" s="10">
        <v>73</v>
      </c>
      <c r="U6" s="26">
        <v>94</v>
      </c>
      <c r="V6" s="27">
        <v>71</v>
      </c>
      <c r="W6" s="28">
        <v>24</v>
      </c>
      <c r="X6" s="10">
        <v>52</v>
      </c>
      <c r="Y6" s="10">
        <v>23</v>
      </c>
      <c r="Z6" s="10">
        <v>29</v>
      </c>
      <c r="AA6" s="26">
        <v>22</v>
      </c>
      <c r="AB6" s="27">
        <v>7</v>
      </c>
      <c r="AC6" s="28">
        <v>15</v>
      </c>
      <c r="AD6" s="10">
        <v>6</v>
      </c>
      <c r="AE6" s="10">
        <v>0</v>
      </c>
      <c r="AF6" s="10">
        <v>6</v>
      </c>
      <c r="AG6" s="189" t="s">
        <v>302</v>
      </c>
      <c r="AH6" s="189">
        <v>568</v>
      </c>
      <c r="AI6" s="189">
        <v>66</v>
      </c>
      <c r="AJ6" s="189">
        <v>502</v>
      </c>
      <c r="AK6" s="198">
        <v>315</v>
      </c>
      <c r="AL6" s="199">
        <v>42</v>
      </c>
      <c r="AM6" s="200">
        <v>273</v>
      </c>
      <c r="AN6" s="189">
        <v>160</v>
      </c>
      <c r="AO6" s="189">
        <v>8</v>
      </c>
      <c r="AP6" s="189">
        <v>152</v>
      </c>
      <c r="AQ6" s="198">
        <v>86</v>
      </c>
      <c r="AR6" s="199">
        <v>15</v>
      </c>
      <c r="AS6" s="200">
        <v>71</v>
      </c>
      <c r="AT6" s="189">
        <v>6</v>
      </c>
      <c r="AU6" s="189">
        <v>0</v>
      </c>
      <c r="AV6" s="189">
        <v>6</v>
      </c>
      <c r="AW6" s="4" t="s">
        <v>302</v>
      </c>
      <c r="AX6" s="73">
        <v>2049</v>
      </c>
      <c r="AY6" s="73">
        <v>432</v>
      </c>
      <c r="AZ6" s="73">
        <v>1617</v>
      </c>
      <c r="BA6" s="74">
        <v>876</v>
      </c>
      <c r="BB6" s="75">
        <v>112</v>
      </c>
      <c r="BC6" s="76">
        <v>764</v>
      </c>
      <c r="BD6" s="73">
        <v>564</v>
      </c>
      <c r="BE6" s="73">
        <v>169</v>
      </c>
      <c r="BF6" s="73">
        <v>395</v>
      </c>
      <c r="BG6" s="74">
        <v>482</v>
      </c>
      <c r="BH6" s="75">
        <v>150</v>
      </c>
      <c r="BI6" s="76">
        <v>331</v>
      </c>
      <c r="BJ6" s="73">
        <v>127</v>
      </c>
      <c r="BK6" s="73">
        <v>0</v>
      </c>
      <c r="BL6" s="73">
        <v>127</v>
      </c>
      <c r="BM6" s="204" t="s">
        <v>302</v>
      </c>
      <c r="BN6" s="71">
        <v>1078</v>
      </c>
      <c r="BO6" s="71">
        <v>379</v>
      </c>
      <c r="BP6" s="71">
        <v>699</v>
      </c>
      <c r="BQ6" s="213">
        <v>852</v>
      </c>
      <c r="BR6" s="214">
        <v>312</v>
      </c>
      <c r="BS6" s="215">
        <v>540</v>
      </c>
      <c r="BT6" s="71">
        <v>152</v>
      </c>
      <c r="BU6" s="71">
        <v>38</v>
      </c>
      <c r="BV6" s="71">
        <v>114</v>
      </c>
      <c r="BW6" s="213">
        <v>55</v>
      </c>
      <c r="BX6" s="214">
        <v>21</v>
      </c>
      <c r="BY6" s="215">
        <v>34</v>
      </c>
      <c r="BZ6" s="71">
        <v>20</v>
      </c>
      <c r="CA6" s="71">
        <v>9</v>
      </c>
      <c r="CB6" s="71">
        <v>11</v>
      </c>
    </row>
    <row r="7" spans="1:80" x14ac:dyDescent="0.2">
      <c r="A7" s="4" t="s">
        <v>303</v>
      </c>
      <c r="B7" s="10">
        <f t="shared" si="1"/>
        <v>1086</v>
      </c>
      <c r="C7" s="10">
        <f t="shared" si="2"/>
        <v>443</v>
      </c>
      <c r="D7" s="10">
        <f t="shared" si="3"/>
        <v>642</v>
      </c>
      <c r="E7" s="10">
        <f t="shared" si="4"/>
        <v>729</v>
      </c>
      <c r="F7" s="10">
        <f t="shared" si="5"/>
        <v>331</v>
      </c>
      <c r="G7" s="10">
        <f t="shared" si="6"/>
        <v>398</v>
      </c>
      <c r="H7" s="10">
        <f t="shared" si="7"/>
        <v>189</v>
      </c>
      <c r="I7" s="10">
        <f t="shared" si="8"/>
        <v>55</v>
      </c>
      <c r="J7" s="10">
        <f t="shared" si="9"/>
        <v>134</v>
      </c>
      <c r="K7" s="10">
        <f t="shared" si="10"/>
        <v>108</v>
      </c>
      <c r="L7" s="10">
        <f t="shared" si="11"/>
        <v>34</v>
      </c>
      <c r="M7" s="10">
        <f t="shared" si="12"/>
        <v>74</v>
      </c>
      <c r="N7" s="10">
        <f t="shared" si="13"/>
        <v>58</v>
      </c>
      <c r="O7" s="10">
        <f t="shared" si="14"/>
        <v>23</v>
      </c>
      <c r="P7" s="10">
        <f t="shared" si="15"/>
        <v>35</v>
      </c>
      <c r="Q7" s="4" t="s">
        <v>303</v>
      </c>
      <c r="R7" s="10">
        <v>309</v>
      </c>
      <c r="S7" s="10">
        <v>240</v>
      </c>
      <c r="T7" s="10">
        <v>68</v>
      </c>
      <c r="U7" s="26">
        <v>236</v>
      </c>
      <c r="V7" s="27">
        <v>208</v>
      </c>
      <c r="W7" s="28">
        <v>28</v>
      </c>
      <c r="X7" s="10">
        <v>17</v>
      </c>
      <c r="Y7" s="10">
        <v>6</v>
      </c>
      <c r="Z7" s="10">
        <v>12</v>
      </c>
      <c r="AA7" s="26">
        <v>9</v>
      </c>
      <c r="AB7" s="27">
        <v>4</v>
      </c>
      <c r="AC7" s="28">
        <v>5</v>
      </c>
      <c r="AD7" s="10">
        <v>46</v>
      </c>
      <c r="AE7" s="10">
        <v>23</v>
      </c>
      <c r="AF7" s="10">
        <v>23</v>
      </c>
      <c r="AG7" s="189" t="s">
        <v>303</v>
      </c>
      <c r="AH7" s="189">
        <v>132</v>
      </c>
      <c r="AI7" s="189">
        <v>23</v>
      </c>
      <c r="AJ7" s="189">
        <v>108</v>
      </c>
      <c r="AK7" s="198">
        <v>102</v>
      </c>
      <c r="AL7" s="199">
        <v>23</v>
      </c>
      <c r="AM7" s="200">
        <v>79</v>
      </c>
      <c r="AN7" s="189">
        <v>8</v>
      </c>
      <c r="AO7" s="189">
        <v>0</v>
      </c>
      <c r="AP7" s="189">
        <v>8</v>
      </c>
      <c r="AQ7" s="198">
        <v>9</v>
      </c>
      <c r="AR7" s="199">
        <v>0</v>
      </c>
      <c r="AS7" s="200">
        <v>9</v>
      </c>
      <c r="AT7" s="189">
        <v>12</v>
      </c>
      <c r="AU7" s="189">
        <v>0</v>
      </c>
      <c r="AV7" s="189">
        <v>12</v>
      </c>
      <c r="AW7" s="4" t="s">
        <v>303</v>
      </c>
      <c r="AX7" s="73">
        <v>360</v>
      </c>
      <c r="AY7" s="73">
        <v>81</v>
      </c>
      <c r="AZ7" s="73">
        <v>280</v>
      </c>
      <c r="BA7" s="74">
        <v>157</v>
      </c>
      <c r="BB7" s="75">
        <v>22</v>
      </c>
      <c r="BC7" s="76">
        <v>135</v>
      </c>
      <c r="BD7" s="73">
        <v>113</v>
      </c>
      <c r="BE7" s="73">
        <v>28</v>
      </c>
      <c r="BF7" s="73">
        <v>85</v>
      </c>
      <c r="BG7" s="74">
        <v>90</v>
      </c>
      <c r="BH7" s="75">
        <v>30</v>
      </c>
      <c r="BI7" s="76">
        <v>60</v>
      </c>
      <c r="BJ7" s="73">
        <v>0</v>
      </c>
      <c r="BK7" s="73">
        <v>0</v>
      </c>
      <c r="BL7" s="73">
        <v>0</v>
      </c>
      <c r="BM7" s="204" t="s">
        <v>303</v>
      </c>
      <c r="BN7" s="71">
        <v>285</v>
      </c>
      <c r="BO7" s="71">
        <v>99</v>
      </c>
      <c r="BP7" s="71">
        <v>186</v>
      </c>
      <c r="BQ7" s="213">
        <v>234</v>
      </c>
      <c r="BR7" s="214">
        <v>78</v>
      </c>
      <c r="BS7" s="215">
        <v>156</v>
      </c>
      <c r="BT7" s="71">
        <v>51</v>
      </c>
      <c r="BU7" s="71">
        <v>21</v>
      </c>
      <c r="BV7" s="71">
        <v>29</v>
      </c>
      <c r="BW7" s="213">
        <v>0</v>
      </c>
      <c r="BX7" s="214">
        <v>0</v>
      </c>
      <c r="BY7" s="215">
        <v>0</v>
      </c>
      <c r="BZ7" s="71">
        <v>0</v>
      </c>
      <c r="CA7" s="71">
        <v>0</v>
      </c>
      <c r="CB7" s="71">
        <v>0</v>
      </c>
    </row>
    <row r="8" spans="1:80" x14ac:dyDescent="0.2">
      <c r="B8" s="110">
        <f>(B6+B7)*100/B5</f>
        <v>44.292482345579693</v>
      </c>
      <c r="C8" s="110">
        <f t="shared" ref="C8:P8" si="16">(C6+C7)*100/C5</f>
        <v>37.943925233644862</v>
      </c>
      <c r="D8" s="110">
        <f t="shared" si="16"/>
        <v>47.480177395511355</v>
      </c>
      <c r="E8" s="110">
        <f t="shared" si="16"/>
        <v>46.114239742558325</v>
      </c>
      <c r="F8" s="110">
        <f t="shared" si="16"/>
        <v>38.120333772507685</v>
      </c>
      <c r="G8" s="110">
        <f t="shared" si="16"/>
        <v>50.787601626016261</v>
      </c>
      <c r="H8" s="110">
        <f t="shared" si="16"/>
        <v>39.28948294055575</v>
      </c>
      <c r="I8" s="110">
        <f t="shared" si="16"/>
        <v>34.839476813317482</v>
      </c>
      <c r="J8" s="110">
        <f t="shared" si="16"/>
        <v>41.179410294852573</v>
      </c>
      <c r="K8" s="110">
        <f t="shared" si="16"/>
        <v>60.676873489121675</v>
      </c>
      <c r="L8" s="110">
        <f t="shared" si="16"/>
        <v>58.505154639175259</v>
      </c>
      <c r="M8" s="110">
        <f t="shared" si="16"/>
        <v>61.692126909518215</v>
      </c>
      <c r="N8" s="110">
        <f t="shared" si="16"/>
        <v>24.354657687991022</v>
      </c>
      <c r="O8" s="110">
        <f t="shared" si="16"/>
        <v>13.502109704641351</v>
      </c>
      <c r="P8" s="110">
        <f t="shared" si="16"/>
        <v>28.287461773700304</v>
      </c>
      <c r="R8" s="10"/>
      <c r="S8" s="10"/>
      <c r="T8" s="10"/>
      <c r="U8" s="26"/>
      <c r="V8" s="27"/>
      <c r="W8" s="28"/>
      <c r="X8" s="10"/>
      <c r="Y8" s="10"/>
      <c r="Z8" s="10"/>
      <c r="AA8" s="26"/>
      <c r="AB8" s="27"/>
      <c r="AC8" s="28"/>
      <c r="AD8" s="10"/>
      <c r="AE8" s="10"/>
      <c r="AF8" s="10"/>
      <c r="AG8" s="189"/>
      <c r="AH8" s="189"/>
      <c r="AI8" s="189"/>
      <c r="AJ8" s="189"/>
      <c r="AK8" s="198"/>
      <c r="AL8" s="199"/>
      <c r="AM8" s="200"/>
      <c r="AN8" s="189"/>
      <c r="AO8" s="189"/>
      <c r="AP8" s="189"/>
      <c r="AQ8" s="198"/>
      <c r="AR8" s="199"/>
      <c r="AS8" s="200"/>
      <c r="AT8" s="189"/>
      <c r="AU8" s="189"/>
      <c r="AV8" s="189"/>
      <c r="AX8" s="73"/>
      <c r="AY8" s="73"/>
      <c r="AZ8" s="73"/>
      <c r="BA8" s="74"/>
      <c r="BB8" s="75"/>
      <c r="BC8" s="76"/>
      <c r="BD8" s="73"/>
      <c r="BE8" s="73"/>
      <c r="BF8" s="73"/>
      <c r="BG8" s="74"/>
      <c r="BH8" s="75"/>
      <c r="BI8" s="76"/>
      <c r="BJ8" s="73"/>
      <c r="BK8" s="73"/>
      <c r="BL8" s="73"/>
      <c r="BM8" s="204"/>
      <c r="BN8" s="71"/>
      <c r="BO8" s="71"/>
      <c r="BP8" s="71"/>
      <c r="BQ8" s="213"/>
      <c r="BR8" s="214"/>
      <c r="BS8" s="215"/>
      <c r="BT8" s="71"/>
      <c r="BU8" s="71"/>
      <c r="BV8" s="71"/>
      <c r="BW8" s="213"/>
      <c r="BX8" s="214"/>
      <c r="BY8" s="215"/>
      <c r="BZ8" s="71"/>
      <c r="CA8" s="71"/>
      <c r="CB8" s="71"/>
    </row>
    <row r="9" spans="1:80" x14ac:dyDescent="0.2"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R9" s="10"/>
      <c r="S9" s="10"/>
      <c r="T9" s="10"/>
      <c r="U9" s="26"/>
      <c r="V9" s="27"/>
      <c r="W9" s="28"/>
      <c r="X9" s="10"/>
      <c r="Y9" s="10"/>
      <c r="Z9" s="10"/>
      <c r="AA9" s="26"/>
      <c r="AB9" s="27"/>
      <c r="AC9" s="28"/>
      <c r="AD9" s="10"/>
      <c r="AE9" s="10"/>
      <c r="AF9" s="10"/>
      <c r="AG9" s="189"/>
      <c r="AH9" s="189"/>
      <c r="AI9" s="189"/>
      <c r="AJ9" s="189"/>
      <c r="AK9" s="198"/>
      <c r="AL9" s="199"/>
      <c r="AM9" s="200"/>
      <c r="AN9" s="189"/>
      <c r="AO9" s="189"/>
      <c r="AP9" s="189"/>
      <c r="AQ9" s="198"/>
      <c r="AR9" s="199"/>
      <c r="AS9" s="200"/>
      <c r="AT9" s="189"/>
      <c r="AU9" s="189"/>
      <c r="AV9" s="189"/>
      <c r="AX9" s="73"/>
      <c r="AY9" s="73"/>
      <c r="AZ9" s="73"/>
      <c r="BA9" s="74"/>
      <c r="BB9" s="75"/>
      <c r="BC9" s="76"/>
      <c r="BD9" s="73"/>
      <c r="BE9" s="73"/>
      <c r="BF9" s="73"/>
      <c r="BG9" s="74"/>
      <c r="BH9" s="75"/>
      <c r="BI9" s="76"/>
      <c r="BJ9" s="73"/>
      <c r="BK9" s="73"/>
      <c r="BL9" s="73"/>
      <c r="BM9" s="204"/>
      <c r="BN9" s="71"/>
      <c r="BO9" s="71"/>
      <c r="BP9" s="71"/>
      <c r="BQ9" s="213"/>
      <c r="BR9" s="214"/>
      <c r="BS9" s="215"/>
      <c r="BT9" s="71"/>
      <c r="BU9" s="71"/>
      <c r="BV9" s="71"/>
      <c r="BW9" s="213"/>
      <c r="BX9" s="214"/>
      <c r="BY9" s="215"/>
      <c r="BZ9" s="71"/>
      <c r="CA9" s="71"/>
      <c r="CB9" s="71"/>
    </row>
    <row r="10" spans="1:80" x14ac:dyDescent="0.2"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R10" s="10"/>
      <c r="S10" s="10"/>
      <c r="T10" s="10"/>
      <c r="U10" s="26"/>
      <c r="V10" s="27"/>
      <c r="W10" s="28"/>
      <c r="X10" s="10"/>
      <c r="Y10" s="10"/>
      <c r="Z10" s="10"/>
      <c r="AA10" s="26"/>
      <c r="AB10" s="27"/>
      <c r="AC10" s="28"/>
      <c r="AD10" s="10"/>
      <c r="AE10" s="10"/>
      <c r="AF10" s="10"/>
      <c r="AG10" s="189"/>
      <c r="AH10" s="189"/>
      <c r="AI10" s="189"/>
      <c r="AJ10" s="189"/>
      <c r="AK10" s="198"/>
      <c r="AL10" s="199"/>
      <c r="AM10" s="200"/>
      <c r="AN10" s="189"/>
      <c r="AO10" s="189"/>
      <c r="AP10" s="189"/>
      <c r="AQ10" s="198"/>
      <c r="AR10" s="199"/>
      <c r="AS10" s="200"/>
      <c r="AT10" s="189"/>
      <c r="AU10" s="189"/>
      <c r="AV10" s="189"/>
      <c r="AX10" s="73"/>
      <c r="AY10" s="73"/>
      <c r="AZ10" s="73"/>
      <c r="BA10" s="74"/>
      <c r="BB10" s="75"/>
      <c r="BC10" s="76"/>
      <c r="BD10" s="73"/>
      <c r="BE10" s="73"/>
      <c r="BF10" s="73"/>
      <c r="BG10" s="74"/>
      <c r="BH10" s="75"/>
      <c r="BI10" s="76"/>
      <c r="BJ10" s="73"/>
      <c r="BK10" s="73"/>
      <c r="BL10" s="73"/>
      <c r="BM10" s="204"/>
      <c r="BN10" s="71"/>
      <c r="BO10" s="71"/>
      <c r="BP10" s="71"/>
      <c r="BQ10" s="213"/>
      <c r="BR10" s="214"/>
      <c r="BS10" s="215"/>
      <c r="BT10" s="71"/>
      <c r="BU10" s="71"/>
      <c r="BV10" s="71"/>
      <c r="BW10" s="213"/>
      <c r="BX10" s="214"/>
      <c r="BY10" s="215"/>
      <c r="BZ10" s="71"/>
      <c r="CA10" s="71"/>
      <c r="CB10" s="71"/>
    </row>
    <row r="11" spans="1:80" x14ac:dyDescent="0.2">
      <c r="A11" s="4" t="s">
        <v>304</v>
      </c>
      <c r="B11" s="10">
        <f t="shared" si="1"/>
        <v>1234</v>
      </c>
      <c r="C11" s="10">
        <f t="shared" si="2"/>
        <v>405</v>
      </c>
      <c r="D11" s="10">
        <f t="shared" si="3"/>
        <v>829</v>
      </c>
      <c r="E11" s="10">
        <f t="shared" si="4"/>
        <v>640</v>
      </c>
      <c r="F11" s="10">
        <f t="shared" si="5"/>
        <v>246</v>
      </c>
      <c r="G11" s="10">
        <f t="shared" si="6"/>
        <v>393</v>
      </c>
      <c r="H11" s="10">
        <f t="shared" si="7"/>
        <v>174</v>
      </c>
      <c r="I11" s="10">
        <f t="shared" si="8"/>
        <v>53</v>
      </c>
      <c r="J11" s="10">
        <f t="shared" si="9"/>
        <v>120</v>
      </c>
      <c r="K11" s="10">
        <f t="shared" si="10"/>
        <v>311</v>
      </c>
      <c r="L11" s="10">
        <f t="shared" si="11"/>
        <v>92</v>
      </c>
      <c r="M11" s="10">
        <f t="shared" si="12"/>
        <v>219</v>
      </c>
      <c r="N11" s="10">
        <f t="shared" si="13"/>
        <v>111</v>
      </c>
      <c r="O11" s="10">
        <f t="shared" si="14"/>
        <v>15</v>
      </c>
      <c r="P11" s="10">
        <f t="shared" si="15"/>
        <v>97</v>
      </c>
      <c r="Q11" s="4" t="s">
        <v>304</v>
      </c>
      <c r="R11" s="10">
        <v>104</v>
      </c>
      <c r="S11" s="10">
        <v>47</v>
      </c>
      <c r="T11" s="10">
        <v>57</v>
      </c>
      <c r="U11" s="26">
        <v>57</v>
      </c>
      <c r="V11" s="27">
        <v>28</v>
      </c>
      <c r="W11" s="28">
        <v>28</v>
      </c>
      <c r="X11" s="10">
        <v>17</v>
      </c>
      <c r="Y11" s="10">
        <v>6</v>
      </c>
      <c r="Z11" s="10">
        <v>12</v>
      </c>
      <c r="AA11" s="26">
        <v>7</v>
      </c>
      <c r="AB11" s="27">
        <v>2</v>
      </c>
      <c r="AC11" s="28">
        <v>5</v>
      </c>
      <c r="AD11" s="10">
        <v>23</v>
      </c>
      <c r="AE11" s="10">
        <v>12</v>
      </c>
      <c r="AF11" s="10">
        <v>12</v>
      </c>
      <c r="AG11" s="189" t="s">
        <v>304</v>
      </c>
      <c r="AH11" s="189">
        <v>38</v>
      </c>
      <c r="AI11" s="189">
        <v>16</v>
      </c>
      <c r="AJ11" s="189">
        <v>22</v>
      </c>
      <c r="AK11" s="198">
        <v>19</v>
      </c>
      <c r="AL11" s="199">
        <v>5</v>
      </c>
      <c r="AM11" s="200">
        <v>14</v>
      </c>
      <c r="AN11" s="189">
        <v>17</v>
      </c>
      <c r="AO11" s="189">
        <v>8</v>
      </c>
      <c r="AP11" s="189">
        <v>8</v>
      </c>
      <c r="AQ11" s="198">
        <v>0</v>
      </c>
      <c r="AR11" s="199">
        <v>0</v>
      </c>
      <c r="AS11" s="200">
        <v>0</v>
      </c>
      <c r="AT11" s="189">
        <v>3</v>
      </c>
      <c r="AU11" s="189">
        <v>3</v>
      </c>
      <c r="AV11" s="189">
        <v>0</v>
      </c>
      <c r="AW11" s="4" t="s">
        <v>304</v>
      </c>
      <c r="AX11" s="73">
        <v>897</v>
      </c>
      <c r="AY11" s="73">
        <v>284</v>
      </c>
      <c r="AZ11" s="73">
        <v>613</v>
      </c>
      <c r="BA11" s="74">
        <v>427</v>
      </c>
      <c r="BB11" s="75">
        <v>180</v>
      </c>
      <c r="BC11" s="76">
        <v>247</v>
      </c>
      <c r="BD11" s="73">
        <v>85</v>
      </c>
      <c r="BE11" s="73">
        <v>14</v>
      </c>
      <c r="BF11" s="73">
        <v>71</v>
      </c>
      <c r="BG11" s="74">
        <v>301</v>
      </c>
      <c r="BH11" s="75">
        <v>90</v>
      </c>
      <c r="BI11" s="76">
        <v>211</v>
      </c>
      <c r="BJ11" s="73">
        <v>85</v>
      </c>
      <c r="BK11" s="73">
        <v>0</v>
      </c>
      <c r="BL11" s="73">
        <v>85</v>
      </c>
      <c r="BM11" s="204" t="s">
        <v>304</v>
      </c>
      <c r="BN11" s="71">
        <v>195</v>
      </c>
      <c r="BO11" s="71">
        <v>58</v>
      </c>
      <c r="BP11" s="71">
        <v>137</v>
      </c>
      <c r="BQ11" s="213">
        <v>137</v>
      </c>
      <c r="BR11" s="214">
        <v>33</v>
      </c>
      <c r="BS11" s="215">
        <v>104</v>
      </c>
      <c r="BT11" s="71">
        <v>55</v>
      </c>
      <c r="BU11" s="71">
        <v>25</v>
      </c>
      <c r="BV11" s="71">
        <v>29</v>
      </c>
      <c r="BW11" s="213">
        <v>3</v>
      </c>
      <c r="BX11" s="214">
        <v>0</v>
      </c>
      <c r="BY11" s="215">
        <v>3</v>
      </c>
      <c r="BZ11" s="71">
        <v>0</v>
      </c>
      <c r="CA11" s="71">
        <v>0</v>
      </c>
      <c r="CB11" s="71">
        <v>0</v>
      </c>
    </row>
    <row r="12" spans="1:80" x14ac:dyDescent="0.2">
      <c r="A12" s="4" t="s">
        <v>305</v>
      </c>
      <c r="B12" s="10">
        <f t="shared" si="1"/>
        <v>1246</v>
      </c>
      <c r="C12" s="10">
        <f t="shared" si="2"/>
        <v>416</v>
      </c>
      <c r="D12" s="10">
        <f t="shared" si="3"/>
        <v>829</v>
      </c>
      <c r="E12" s="10">
        <f t="shared" si="4"/>
        <v>684</v>
      </c>
      <c r="F12" s="10">
        <f t="shared" si="5"/>
        <v>263</v>
      </c>
      <c r="G12" s="10">
        <f t="shared" si="6"/>
        <v>421</v>
      </c>
      <c r="H12" s="10">
        <f t="shared" si="7"/>
        <v>464</v>
      </c>
      <c r="I12" s="10">
        <f t="shared" si="8"/>
        <v>109</v>
      </c>
      <c r="J12" s="10">
        <f t="shared" si="9"/>
        <v>354</v>
      </c>
      <c r="K12" s="10">
        <f t="shared" si="10"/>
        <v>57</v>
      </c>
      <c r="L12" s="10">
        <f t="shared" si="11"/>
        <v>35</v>
      </c>
      <c r="M12" s="10">
        <f t="shared" si="12"/>
        <v>22</v>
      </c>
      <c r="N12" s="10">
        <f t="shared" si="13"/>
        <v>41</v>
      </c>
      <c r="O12" s="10">
        <f t="shared" si="14"/>
        <v>9</v>
      </c>
      <c r="P12" s="10">
        <f t="shared" si="15"/>
        <v>32</v>
      </c>
      <c r="Q12" s="4" t="s">
        <v>305</v>
      </c>
      <c r="R12" s="10">
        <v>296</v>
      </c>
      <c r="S12" s="10">
        <v>194</v>
      </c>
      <c r="T12" s="10">
        <v>102</v>
      </c>
      <c r="U12" s="26">
        <v>179</v>
      </c>
      <c r="V12" s="27">
        <v>137</v>
      </c>
      <c r="W12" s="28">
        <v>42</v>
      </c>
      <c r="X12" s="10">
        <v>75</v>
      </c>
      <c r="Y12" s="10">
        <v>46</v>
      </c>
      <c r="Z12" s="10">
        <v>29</v>
      </c>
      <c r="AA12" s="26">
        <v>7</v>
      </c>
      <c r="AB12" s="27">
        <v>5</v>
      </c>
      <c r="AC12" s="28">
        <v>2</v>
      </c>
      <c r="AD12" s="10">
        <v>35</v>
      </c>
      <c r="AE12" s="10">
        <v>6</v>
      </c>
      <c r="AF12" s="10">
        <v>29</v>
      </c>
      <c r="AG12" s="189" t="s">
        <v>305</v>
      </c>
      <c r="AH12" s="189">
        <v>16</v>
      </c>
      <c r="AI12" s="189">
        <v>0</v>
      </c>
      <c r="AJ12" s="189">
        <v>16</v>
      </c>
      <c r="AK12" s="198">
        <v>5</v>
      </c>
      <c r="AL12" s="199">
        <v>0</v>
      </c>
      <c r="AM12" s="200">
        <v>5</v>
      </c>
      <c r="AN12" s="189">
        <v>8</v>
      </c>
      <c r="AO12" s="189">
        <v>0</v>
      </c>
      <c r="AP12" s="189">
        <v>8</v>
      </c>
      <c r="AQ12" s="198">
        <v>3</v>
      </c>
      <c r="AR12" s="199">
        <v>0</v>
      </c>
      <c r="AS12" s="200">
        <v>3</v>
      </c>
      <c r="AT12" s="189">
        <v>0</v>
      </c>
      <c r="AU12" s="189">
        <v>0</v>
      </c>
      <c r="AV12" s="189">
        <v>0</v>
      </c>
      <c r="AW12" s="4" t="s">
        <v>305</v>
      </c>
      <c r="AX12" s="73">
        <v>706</v>
      </c>
      <c r="AY12" s="73">
        <v>140</v>
      </c>
      <c r="AZ12" s="73">
        <v>566</v>
      </c>
      <c r="BA12" s="74">
        <v>337</v>
      </c>
      <c r="BB12" s="75">
        <v>67</v>
      </c>
      <c r="BC12" s="76">
        <v>270</v>
      </c>
      <c r="BD12" s="73">
        <v>339</v>
      </c>
      <c r="BE12" s="73">
        <v>42</v>
      </c>
      <c r="BF12" s="73">
        <v>296</v>
      </c>
      <c r="BG12" s="74">
        <v>30</v>
      </c>
      <c r="BH12" s="75">
        <v>30</v>
      </c>
      <c r="BI12" s="76">
        <v>0</v>
      </c>
      <c r="BJ12" s="73">
        <v>0</v>
      </c>
      <c r="BK12" s="73">
        <v>0</v>
      </c>
      <c r="BL12" s="73">
        <v>0</v>
      </c>
      <c r="BM12" s="204" t="s">
        <v>305</v>
      </c>
      <c r="BN12" s="71">
        <v>228</v>
      </c>
      <c r="BO12" s="71">
        <v>82</v>
      </c>
      <c r="BP12" s="71">
        <v>145</v>
      </c>
      <c r="BQ12" s="213">
        <v>163</v>
      </c>
      <c r="BR12" s="214">
        <v>59</v>
      </c>
      <c r="BS12" s="215">
        <v>104</v>
      </c>
      <c r="BT12" s="71">
        <v>42</v>
      </c>
      <c r="BU12" s="71">
        <v>21</v>
      </c>
      <c r="BV12" s="71">
        <v>21</v>
      </c>
      <c r="BW12" s="213">
        <v>17</v>
      </c>
      <c r="BX12" s="214">
        <v>0</v>
      </c>
      <c r="BY12" s="215">
        <v>17</v>
      </c>
      <c r="BZ12" s="71">
        <v>6</v>
      </c>
      <c r="CA12" s="71">
        <v>3</v>
      </c>
      <c r="CB12" s="71">
        <v>3</v>
      </c>
    </row>
    <row r="13" spans="1:80" x14ac:dyDescent="0.2">
      <c r="A13" s="4" t="s">
        <v>306</v>
      </c>
      <c r="B13" s="10">
        <f t="shared" si="1"/>
        <v>1108</v>
      </c>
      <c r="C13" s="10">
        <f t="shared" si="2"/>
        <v>429</v>
      </c>
      <c r="D13" s="10">
        <f t="shared" si="3"/>
        <v>679</v>
      </c>
      <c r="E13" s="10">
        <f t="shared" si="4"/>
        <v>583</v>
      </c>
      <c r="F13" s="10">
        <f t="shared" si="5"/>
        <v>276</v>
      </c>
      <c r="G13" s="10">
        <f t="shared" si="6"/>
        <v>308</v>
      </c>
      <c r="H13" s="10">
        <f t="shared" si="7"/>
        <v>440</v>
      </c>
      <c r="I13" s="10">
        <f t="shared" si="8"/>
        <v>135</v>
      </c>
      <c r="J13" s="10">
        <f t="shared" si="9"/>
        <v>304</v>
      </c>
      <c r="K13" s="10">
        <f t="shared" si="10"/>
        <v>8</v>
      </c>
      <c r="L13" s="10">
        <f t="shared" si="11"/>
        <v>5</v>
      </c>
      <c r="M13" s="10">
        <f t="shared" si="12"/>
        <v>3</v>
      </c>
      <c r="N13" s="10">
        <f t="shared" si="13"/>
        <v>76</v>
      </c>
      <c r="O13" s="10">
        <f t="shared" si="14"/>
        <v>12</v>
      </c>
      <c r="P13" s="10">
        <f t="shared" si="15"/>
        <v>64</v>
      </c>
      <c r="Q13" s="4" t="s">
        <v>306</v>
      </c>
      <c r="R13" s="10">
        <v>477</v>
      </c>
      <c r="S13" s="10">
        <v>322</v>
      </c>
      <c r="T13" s="10">
        <v>155</v>
      </c>
      <c r="U13" s="26">
        <v>241</v>
      </c>
      <c r="V13" s="27">
        <v>212</v>
      </c>
      <c r="W13" s="28">
        <v>28</v>
      </c>
      <c r="X13" s="10">
        <v>167</v>
      </c>
      <c r="Y13" s="10">
        <v>92</v>
      </c>
      <c r="Z13" s="10">
        <v>75</v>
      </c>
      <c r="AA13" s="26">
        <v>5</v>
      </c>
      <c r="AB13" s="27">
        <v>5</v>
      </c>
      <c r="AC13" s="28">
        <v>0</v>
      </c>
      <c r="AD13" s="10">
        <v>64</v>
      </c>
      <c r="AE13" s="10">
        <v>12</v>
      </c>
      <c r="AF13" s="10">
        <v>52</v>
      </c>
      <c r="AG13" s="189" t="s">
        <v>306</v>
      </c>
      <c r="AH13" s="189">
        <v>45</v>
      </c>
      <c r="AI13" s="189">
        <v>5</v>
      </c>
      <c r="AJ13" s="189">
        <v>40</v>
      </c>
      <c r="AK13" s="198">
        <v>32</v>
      </c>
      <c r="AL13" s="199">
        <v>5</v>
      </c>
      <c r="AM13" s="200">
        <v>28</v>
      </c>
      <c r="AN13" s="189">
        <v>0</v>
      </c>
      <c r="AO13" s="189">
        <v>0</v>
      </c>
      <c r="AP13" s="189">
        <v>0</v>
      </c>
      <c r="AQ13" s="198">
        <v>3</v>
      </c>
      <c r="AR13" s="199">
        <v>0</v>
      </c>
      <c r="AS13" s="200">
        <v>3</v>
      </c>
      <c r="AT13" s="189">
        <v>9</v>
      </c>
      <c r="AU13" s="189">
        <v>0</v>
      </c>
      <c r="AV13" s="189">
        <v>9</v>
      </c>
      <c r="AW13" s="4" t="s">
        <v>306</v>
      </c>
      <c r="AX13" s="73">
        <v>377</v>
      </c>
      <c r="AY13" s="73">
        <v>14</v>
      </c>
      <c r="AZ13" s="73">
        <v>363</v>
      </c>
      <c r="BA13" s="74">
        <v>180</v>
      </c>
      <c r="BB13" s="75">
        <v>0</v>
      </c>
      <c r="BC13" s="76">
        <v>180</v>
      </c>
      <c r="BD13" s="73">
        <v>197</v>
      </c>
      <c r="BE13" s="73">
        <v>14</v>
      </c>
      <c r="BF13" s="73">
        <v>183</v>
      </c>
      <c r="BG13" s="74">
        <v>0</v>
      </c>
      <c r="BH13" s="75">
        <v>0</v>
      </c>
      <c r="BI13" s="76">
        <v>0</v>
      </c>
      <c r="BJ13" s="73">
        <v>0</v>
      </c>
      <c r="BK13" s="73">
        <v>0</v>
      </c>
      <c r="BL13" s="73">
        <v>0</v>
      </c>
      <c r="BM13" s="204" t="s">
        <v>306</v>
      </c>
      <c r="BN13" s="71">
        <v>209</v>
      </c>
      <c r="BO13" s="71">
        <v>88</v>
      </c>
      <c r="BP13" s="71">
        <v>121</v>
      </c>
      <c r="BQ13" s="213">
        <v>130</v>
      </c>
      <c r="BR13" s="214">
        <v>59</v>
      </c>
      <c r="BS13" s="215">
        <v>72</v>
      </c>
      <c r="BT13" s="71">
        <v>76</v>
      </c>
      <c r="BU13" s="71">
        <v>29</v>
      </c>
      <c r="BV13" s="71">
        <v>46</v>
      </c>
      <c r="BW13" s="213">
        <v>0</v>
      </c>
      <c r="BX13" s="214">
        <v>0</v>
      </c>
      <c r="BY13" s="215">
        <v>0</v>
      </c>
      <c r="BZ13" s="71">
        <v>3</v>
      </c>
      <c r="CA13" s="71">
        <v>0</v>
      </c>
      <c r="CB13" s="71">
        <v>3</v>
      </c>
    </row>
    <row r="14" spans="1:80" x14ac:dyDescent="0.2">
      <c r="A14" s="4" t="s">
        <v>307</v>
      </c>
      <c r="B14" s="10">
        <f t="shared" si="1"/>
        <v>1318</v>
      </c>
      <c r="C14" s="10">
        <f t="shared" si="2"/>
        <v>481</v>
      </c>
      <c r="D14" s="10">
        <f t="shared" si="3"/>
        <v>837</v>
      </c>
      <c r="E14" s="10">
        <f t="shared" si="4"/>
        <v>767</v>
      </c>
      <c r="F14" s="10">
        <f t="shared" si="5"/>
        <v>300</v>
      </c>
      <c r="G14" s="10">
        <f t="shared" si="6"/>
        <v>467</v>
      </c>
      <c r="H14" s="10">
        <f t="shared" si="7"/>
        <v>222</v>
      </c>
      <c r="I14" s="10">
        <f t="shared" si="8"/>
        <v>100</v>
      </c>
      <c r="J14" s="10">
        <f t="shared" si="9"/>
        <v>121</v>
      </c>
      <c r="K14" s="10">
        <f t="shared" si="10"/>
        <v>33</v>
      </c>
      <c r="L14" s="10">
        <f t="shared" si="11"/>
        <v>16</v>
      </c>
      <c r="M14" s="10">
        <f t="shared" si="12"/>
        <v>17</v>
      </c>
      <c r="N14" s="10">
        <f t="shared" si="13"/>
        <v>296</v>
      </c>
      <c r="O14" s="10">
        <f t="shared" si="14"/>
        <v>62</v>
      </c>
      <c r="P14" s="10">
        <f t="shared" si="15"/>
        <v>232</v>
      </c>
      <c r="Q14" s="4" t="s">
        <v>307</v>
      </c>
      <c r="R14" s="10">
        <v>238</v>
      </c>
      <c r="S14" s="10">
        <v>146</v>
      </c>
      <c r="T14" s="10">
        <v>92</v>
      </c>
      <c r="U14" s="26">
        <v>94</v>
      </c>
      <c r="V14" s="27">
        <v>75</v>
      </c>
      <c r="W14" s="28">
        <v>19</v>
      </c>
      <c r="X14" s="10">
        <v>92</v>
      </c>
      <c r="Y14" s="10">
        <v>40</v>
      </c>
      <c r="Z14" s="10">
        <v>52</v>
      </c>
      <c r="AA14" s="26">
        <v>16</v>
      </c>
      <c r="AB14" s="27">
        <v>13</v>
      </c>
      <c r="AC14" s="28">
        <v>4</v>
      </c>
      <c r="AD14" s="10">
        <v>35</v>
      </c>
      <c r="AE14" s="10">
        <v>17</v>
      </c>
      <c r="AF14" s="10">
        <v>17</v>
      </c>
      <c r="AG14" s="189" t="s">
        <v>307</v>
      </c>
      <c r="AH14" s="189">
        <v>31</v>
      </c>
      <c r="AI14" s="189">
        <v>9</v>
      </c>
      <c r="AJ14" s="189">
        <v>22</v>
      </c>
      <c r="AK14" s="198">
        <v>28</v>
      </c>
      <c r="AL14" s="199">
        <v>9</v>
      </c>
      <c r="AM14" s="200">
        <v>19</v>
      </c>
      <c r="AN14" s="189">
        <v>0</v>
      </c>
      <c r="AO14" s="189">
        <v>0</v>
      </c>
      <c r="AP14" s="189">
        <v>0</v>
      </c>
      <c r="AQ14" s="198">
        <v>3</v>
      </c>
      <c r="AR14" s="199">
        <v>0</v>
      </c>
      <c r="AS14" s="200">
        <v>3</v>
      </c>
      <c r="AT14" s="189">
        <v>0</v>
      </c>
      <c r="AU14" s="189">
        <v>0</v>
      </c>
      <c r="AV14" s="189">
        <v>0</v>
      </c>
      <c r="AW14" s="4" t="s">
        <v>307</v>
      </c>
      <c r="AX14" s="73">
        <v>772</v>
      </c>
      <c r="AY14" s="73">
        <v>211</v>
      </c>
      <c r="AZ14" s="73">
        <v>561</v>
      </c>
      <c r="BA14" s="74">
        <v>404</v>
      </c>
      <c r="BB14" s="75">
        <v>112</v>
      </c>
      <c r="BC14" s="76">
        <v>292</v>
      </c>
      <c r="BD14" s="73">
        <v>113</v>
      </c>
      <c r="BE14" s="73">
        <v>56</v>
      </c>
      <c r="BF14" s="73">
        <v>56</v>
      </c>
      <c r="BG14" s="74">
        <v>0</v>
      </c>
      <c r="BH14" s="75">
        <v>0</v>
      </c>
      <c r="BI14" s="76">
        <v>0</v>
      </c>
      <c r="BJ14" s="73">
        <v>255</v>
      </c>
      <c r="BK14" s="73">
        <v>42</v>
      </c>
      <c r="BL14" s="73">
        <v>212</v>
      </c>
      <c r="BM14" s="204" t="s">
        <v>307</v>
      </c>
      <c r="BN14" s="71">
        <v>277</v>
      </c>
      <c r="BO14" s="71">
        <v>115</v>
      </c>
      <c r="BP14" s="71">
        <v>162</v>
      </c>
      <c r="BQ14" s="213">
        <v>241</v>
      </c>
      <c r="BR14" s="214">
        <v>104</v>
      </c>
      <c r="BS14" s="215">
        <v>137</v>
      </c>
      <c r="BT14" s="71">
        <v>17</v>
      </c>
      <c r="BU14" s="71">
        <v>4</v>
      </c>
      <c r="BV14" s="71">
        <v>13</v>
      </c>
      <c r="BW14" s="213">
        <v>14</v>
      </c>
      <c r="BX14" s="214">
        <v>3</v>
      </c>
      <c r="BY14" s="215">
        <v>10</v>
      </c>
      <c r="BZ14" s="71">
        <v>6</v>
      </c>
      <c r="CA14" s="71">
        <v>3</v>
      </c>
      <c r="CB14" s="71">
        <v>3</v>
      </c>
    </row>
    <row r="15" spans="1:80" x14ac:dyDescent="0.2">
      <c r="A15" s="4" t="s">
        <v>308</v>
      </c>
      <c r="B15" s="10">
        <f t="shared" si="1"/>
        <v>861</v>
      </c>
      <c r="C15" s="10">
        <f t="shared" si="2"/>
        <v>471</v>
      </c>
      <c r="D15" s="10">
        <f t="shared" si="3"/>
        <v>390</v>
      </c>
      <c r="E15" s="10">
        <f t="shared" si="4"/>
        <v>489</v>
      </c>
      <c r="F15" s="10">
        <f t="shared" si="5"/>
        <v>300</v>
      </c>
      <c r="G15" s="10">
        <f t="shared" si="6"/>
        <v>189</v>
      </c>
      <c r="H15" s="10">
        <f t="shared" si="7"/>
        <v>211</v>
      </c>
      <c r="I15" s="10">
        <f t="shared" si="8"/>
        <v>51</v>
      </c>
      <c r="J15" s="10">
        <f t="shared" si="9"/>
        <v>161</v>
      </c>
      <c r="K15" s="10">
        <f t="shared" si="10"/>
        <v>15</v>
      </c>
      <c r="L15" s="10">
        <f t="shared" si="11"/>
        <v>12</v>
      </c>
      <c r="M15" s="10">
        <f t="shared" si="12"/>
        <v>4</v>
      </c>
      <c r="N15" s="10">
        <f t="shared" si="13"/>
        <v>146</v>
      </c>
      <c r="O15" s="10">
        <f t="shared" si="14"/>
        <v>108</v>
      </c>
      <c r="P15" s="10">
        <f t="shared" si="15"/>
        <v>38</v>
      </c>
      <c r="Q15" s="4" t="s">
        <v>308</v>
      </c>
      <c r="R15" s="10">
        <v>215</v>
      </c>
      <c r="S15" s="10">
        <v>157</v>
      </c>
      <c r="T15" s="10">
        <v>58</v>
      </c>
      <c r="U15" s="26">
        <v>146</v>
      </c>
      <c r="V15" s="27">
        <v>132</v>
      </c>
      <c r="W15" s="28">
        <v>14</v>
      </c>
      <c r="X15" s="10">
        <v>23</v>
      </c>
      <c r="Y15" s="10">
        <v>12</v>
      </c>
      <c r="Z15" s="10">
        <v>12</v>
      </c>
      <c r="AA15" s="26">
        <v>5</v>
      </c>
      <c r="AB15" s="27">
        <v>2</v>
      </c>
      <c r="AC15" s="28">
        <v>4</v>
      </c>
      <c r="AD15" s="10">
        <v>41</v>
      </c>
      <c r="AE15" s="10">
        <v>12</v>
      </c>
      <c r="AF15" s="10">
        <v>29</v>
      </c>
      <c r="AG15" s="189" t="s">
        <v>308</v>
      </c>
      <c r="AH15" s="189">
        <v>8</v>
      </c>
      <c r="AI15" s="189">
        <v>0</v>
      </c>
      <c r="AJ15" s="189">
        <v>8</v>
      </c>
      <c r="AK15" s="198">
        <v>0</v>
      </c>
      <c r="AL15" s="199">
        <v>0</v>
      </c>
      <c r="AM15" s="200">
        <v>0</v>
      </c>
      <c r="AN15" s="189">
        <v>8</v>
      </c>
      <c r="AO15" s="189">
        <v>0</v>
      </c>
      <c r="AP15" s="189">
        <v>8</v>
      </c>
      <c r="AQ15" s="198">
        <v>0</v>
      </c>
      <c r="AR15" s="199">
        <v>0</v>
      </c>
      <c r="AS15" s="200">
        <v>0</v>
      </c>
      <c r="AT15" s="189">
        <v>0</v>
      </c>
      <c r="AU15" s="189">
        <v>0</v>
      </c>
      <c r="AV15" s="189">
        <v>0</v>
      </c>
      <c r="AW15" s="4" t="s">
        <v>308</v>
      </c>
      <c r="AX15" s="73">
        <v>420</v>
      </c>
      <c r="AY15" s="73">
        <v>189</v>
      </c>
      <c r="AZ15" s="73">
        <v>231</v>
      </c>
      <c r="BA15" s="74">
        <v>180</v>
      </c>
      <c r="BB15" s="75">
        <v>90</v>
      </c>
      <c r="BC15" s="76">
        <v>90</v>
      </c>
      <c r="BD15" s="73">
        <v>155</v>
      </c>
      <c r="BE15" s="73">
        <v>14</v>
      </c>
      <c r="BF15" s="73">
        <v>141</v>
      </c>
      <c r="BG15" s="74">
        <v>0</v>
      </c>
      <c r="BH15" s="75">
        <v>0</v>
      </c>
      <c r="BI15" s="76">
        <v>0</v>
      </c>
      <c r="BJ15" s="73">
        <v>85</v>
      </c>
      <c r="BK15" s="73">
        <v>85</v>
      </c>
      <c r="BL15" s="73">
        <v>0</v>
      </c>
      <c r="BM15" s="204" t="s">
        <v>308</v>
      </c>
      <c r="BN15" s="71">
        <v>218</v>
      </c>
      <c r="BO15" s="71">
        <v>125</v>
      </c>
      <c r="BP15" s="71">
        <v>93</v>
      </c>
      <c r="BQ15" s="213">
        <v>163</v>
      </c>
      <c r="BR15" s="214">
        <v>78</v>
      </c>
      <c r="BS15" s="215">
        <v>85</v>
      </c>
      <c r="BT15" s="71">
        <v>25</v>
      </c>
      <c r="BU15" s="71">
        <v>25</v>
      </c>
      <c r="BV15" s="71">
        <v>0</v>
      </c>
      <c r="BW15" s="213">
        <v>10</v>
      </c>
      <c r="BX15" s="214">
        <v>10</v>
      </c>
      <c r="BY15" s="215">
        <v>0</v>
      </c>
      <c r="BZ15" s="71">
        <v>20</v>
      </c>
      <c r="CA15" s="71">
        <v>11</v>
      </c>
      <c r="CB15" s="71">
        <v>9</v>
      </c>
    </row>
    <row r="16" spans="1:80" x14ac:dyDescent="0.2">
      <c r="A16" s="4" t="s">
        <v>309</v>
      </c>
      <c r="B16" s="10">
        <f t="shared" si="1"/>
        <v>48</v>
      </c>
      <c r="C16" s="10">
        <f t="shared" si="2"/>
        <v>14</v>
      </c>
      <c r="D16" s="10">
        <f t="shared" si="3"/>
        <v>34</v>
      </c>
      <c r="E16" s="10">
        <f t="shared" si="4"/>
        <v>0</v>
      </c>
      <c r="F16" s="10">
        <f t="shared" si="5"/>
        <v>0</v>
      </c>
      <c r="G16" s="10">
        <f t="shared" si="6"/>
        <v>0</v>
      </c>
      <c r="H16" s="10">
        <f t="shared" si="7"/>
        <v>18</v>
      </c>
      <c r="I16" s="10">
        <f t="shared" si="8"/>
        <v>14</v>
      </c>
      <c r="J16" s="10">
        <f t="shared" si="9"/>
        <v>4</v>
      </c>
      <c r="K16" s="10">
        <f t="shared" si="10"/>
        <v>30</v>
      </c>
      <c r="L16" s="10">
        <f t="shared" si="11"/>
        <v>0</v>
      </c>
      <c r="M16" s="10">
        <f t="shared" si="12"/>
        <v>30</v>
      </c>
      <c r="N16" s="10">
        <f t="shared" si="13"/>
        <v>0</v>
      </c>
      <c r="O16" s="10">
        <f t="shared" si="14"/>
        <v>0</v>
      </c>
      <c r="P16" s="10">
        <f t="shared" si="15"/>
        <v>0</v>
      </c>
      <c r="Q16" s="4" t="s">
        <v>309</v>
      </c>
      <c r="R16" s="10">
        <v>0</v>
      </c>
      <c r="S16" s="10">
        <v>0</v>
      </c>
      <c r="T16" s="10">
        <v>0</v>
      </c>
      <c r="U16" s="26">
        <v>0</v>
      </c>
      <c r="V16" s="27">
        <v>0</v>
      </c>
      <c r="W16" s="28">
        <v>0</v>
      </c>
      <c r="X16" s="10">
        <v>0</v>
      </c>
      <c r="Y16" s="10">
        <v>0</v>
      </c>
      <c r="Z16" s="10">
        <v>0</v>
      </c>
      <c r="AA16" s="26">
        <v>0</v>
      </c>
      <c r="AB16" s="27">
        <v>0</v>
      </c>
      <c r="AC16" s="28">
        <v>0</v>
      </c>
      <c r="AD16" s="10">
        <v>0</v>
      </c>
      <c r="AE16" s="10">
        <v>0</v>
      </c>
      <c r="AF16" s="10">
        <v>0</v>
      </c>
      <c r="AG16" s="189" t="s">
        <v>309</v>
      </c>
      <c r="AH16" s="189">
        <v>0</v>
      </c>
      <c r="AI16" s="189">
        <v>0</v>
      </c>
      <c r="AJ16" s="189">
        <v>0</v>
      </c>
      <c r="AK16" s="198">
        <v>0</v>
      </c>
      <c r="AL16" s="199">
        <v>0</v>
      </c>
      <c r="AM16" s="200">
        <v>0</v>
      </c>
      <c r="AN16" s="189">
        <v>0</v>
      </c>
      <c r="AO16" s="189">
        <v>0</v>
      </c>
      <c r="AP16" s="189">
        <v>0</v>
      </c>
      <c r="AQ16" s="198">
        <v>0</v>
      </c>
      <c r="AR16" s="199">
        <v>0</v>
      </c>
      <c r="AS16" s="200">
        <v>0</v>
      </c>
      <c r="AT16" s="189">
        <v>0</v>
      </c>
      <c r="AU16" s="189">
        <v>0</v>
      </c>
      <c r="AV16" s="189">
        <v>0</v>
      </c>
      <c r="AW16" s="4" t="s">
        <v>309</v>
      </c>
      <c r="AX16" s="73">
        <v>44</v>
      </c>
      <c r="AY16" s="73">
        <v>14</v>
      </c>
      <c r="AZ16" s="73">
        <v>30</v>
      </c>
      <c r="BA16" s="74">
        <v>0</v>
      </c>
      <c r="BB16" s="75">
        <v>0</v>
      </c>
      <c r="BC16" s="76">
        <v>0</v>
      </c>
      <c r="BD16" s="73">
        <v>14</v>
      </c>
      <c r="BE16" s="73">
        <v>14</v>
      </c>
      <c r="BF16" s="73">
        <v>0</v>
      </c>
      <c r="BG16" s="74">
        <v>30</v>
      </c>
      <c r="BH16" s="75">
        <v>0</v>
      </c>
      <c r="BI16" s="76">
        <v>30</v>
      </c>
      <c r="BJ16" s="73">
        <v>0</v>
      </c>
      <c r="BK16" s="73">
        <v>0</v>
      </c>
      <c r="BL16" s="73">
        <v>0</v>
      </c>
      <c r="BM16" s="204" t="s">
        <v>309</v>
      </c>
      <c r="BN16" s="71">
        <v>4</v>
      </c>
      <c r="BO16" s="71">
        <v>0</v>
      </c>
      <c r="BP16" s="71">
        <v>4</v>
      </c>
      <c r="BQ16" s="213">
        <v>0</v>
      </c>
      <c r="BR16" s="214">
        <v>0</v>
      </c>
      <c r="BS16" s="215">
        <v>0</v>
      </c>
      <c r="BT16" s="71">
        <v>4</v>
      </c>
      <c r="BU16" s="71">
        <v>0</v>
      </c>
      <c r="BV16" s="71">
        <v>4</v>
      </c>
      <c r="BW16" s="213">
        <v>0</v>
      </c>
      <c r="BX16" s="214">
        <v>0</v>
      </c>
      <c r="BY16" s="215">
        <v>0</v>
      </c>
      <c r="BZ16" s="71">
        <v>0</v>
      </c>
      <c r="CA16" s="71">
        <v>0</v>
      </c>
      <c r="CB16" s="71">
        <v>0</v>
      </c>
    </row>
    <row r="17" spans="1:80" x14ac:dyDescent="0.2">
      <c r="A17" s="4" t="s">
        <v>97</v>
      </c>
      <c r="B17" s="10">
        <f t="shared" si="1"/>
        <v>417</v>
      </c>
      <c r="C17" s="10">
        <f t="shared" si="2"/>
        <v>107</v>
      </c>
      <c r="D17" s="10">
        <f t="shared" si="3"/>
        <v>310</v>
      </c>
      <c r="E17" s="10">
        <f t="shared" si="4"/>
        <v>188</v>
      </c>
      <c r="F17" s="10">
        <f t="shared" si="5"/>
        <v>26</v>
      </c>
      <c r="G17" s="10">
        <f t="shared" si="6"/>
        <v>162</v>
      </c>
      <c r="H17" s="10">
        <f t="shared" si="7"/>
        <v>194</v>
      </c>
      <c r="I17" s="10">
        <f t="shared" si="8"/>
        <v>81</v>
      </c>
      <c r="J17" s="10">
        <f t="shared" si="9"/>
        <v>112</v>
      </c>
      <c r="K17" s="10">
        <f t="shared" si="10"/>
        <v>30</v>
      </c>
      <c r="L17" s="10">
        <f t="shared" si="11"/>
        <v>0</v>
      </c>
      <c r="M17" s="10">
        <f t="shared" si="12"/>
        <v>30</v>
      </c>
      <c r="N17" s="10">
        <f t="shared" si="13"/>
        <v>6</v>
      </c>
      <c r="O17" s="10">
        <f t="shared" si="14"/>
        <v>0</v>
      </c>
      <c r="P17" s="10">
        <f t="shared" si="15"/>
        <v>6</v>
      </c>
      <c r="Q17" s="4" t="s">
        <v>97</v>
      </c>
      <c r="R17" s="10">
        <v>70</v>
      </c>
      <c r="S17" s="10">
        <v>36</v>
      </c>
      <c r="T17" s="10">
        <v>34</v>
      </c>
      <c r="U17" s="26">
        <v>24</v>
      </c>
      <c r="V17" s="27">
        <v>19</v>
      </c>
      <c r="W17" s="28">
        <v>5</v>
      </c>
      <c r="X17" s="10">
        <v>40</v>
      </c>
      <c r="Y17" s="10">
        <v>17</v>
      </c>
      <c r="Z17" s="10">
        <v>23</v>
      </c>
      <c r="AA17" s="26">
        <v>0</v>
      </c>
      <c r="AB17" s="27">
        <v>0</v>
      </c>
      <c r="AC17" s="28">
        <v>0</v>
      </c>
      <c r="AD17" s="10">
        <v>6</v>
      </c>
      <c r="AE17" s="10">
        <v>0</v>
      </c>
      <c r="AF17" s="10">
        <v>6</v>
      </c>
      <c r="AG17" s="189" t="s">
        <v>97</v>
      </c>
      <c r="AH17" s="189">
        <v>0</v>
      </c>
      <c r="AI17" s="189">
        <v>0</v>
      </c>
      <c r="AJ17" s="189">
        <v>0</v>
      </c>
      <c r="AK17" s="198">
        <v>0</v>
      </c>
      <c r="AL17" s="199">
        <v>0</v>
      </c>
      <c r="AM17" s="200">
        <v>0</v>
      </c>
      <c r="AN17" s="189">
        <v>0</v>
      </c>
      <c r="AO17" s="189">
        <v>0</v>
      </c>
      <c r="AP17" s="189">
        <v>0</v>
      </c>
      <c r="AQ17" s="198">
        <v>0</v>
      </c>
      <c r="AR17" s="199">
        <v>0</v>
      </c>
      <c r="AS17" s="200">
        <v>0</v>
      </c>
      <c r="AT17" s="189">
        <v>0</v>
      </c>
      <c r="AU17" s="189">
        <v>0</v>
      </c>
      <c r="AV17" s="189">
        <v>0</v>
      </c>
      <c r="AW17" s="4" t="s">
        <v>97</v>
      </c>
      <c r="AX17" s="73">
        <v>328</v>
      </c>
      <c r="AY17" s="73">
        <v>56</v>
      </c>
      <c r="AZ17" s="73">
        <v>272</v>
      </c>
      <c r="BA17" s="74">
        <v>157</v>
      </c>
      <c r="BB17" s="75">
        <v>0</v>
      </c>
      <c r="BC17" s="76">
        <v>157</v>
      </c>
      <c r="BD17" s="73">
        <v>141</v>
      </c>
      <c r="BE17" s="73">
        <v>56</v>
      </c>
      <c r="BF17" s="73">
        <v>85</v>
      </c>
      <c r="BG17" s="74">
        <v>30</v>
      </c>
      <c r="BH17" s="75">
        <v>0</v>
      </c>
      <c r="BI17" s="76">
        <v>30</v>
      </c>
      <c r="BJ17" s="73">
        <v>0</v>
      </c>
      <c r="BK17" s="73">
        <v>0</v>
      </c>
      <c r="BL17" s="73">
        <v>0</v>
      </c>
      <c r="BM17" s="204" t="s">
        <v>97</v>
      </c>
      <c r="BN17" s="71">
        <v>19</v>
      </c>
      <c r="BO17" s="71">
        <v>15</v>
      </c>
      <c r="BP17" s="71">
        <v>4</v>
      </c>
      <c r="BQ17" s="213">
        <v>7</v>
      </c>
      <c r="BR17" s="214">
        <v>7</v>
      </c>
      <c r="BS17" s="215">
        <v>0</v>
      </c>
      <c r="BT17" s="71">
        <v>13</v>
      </c>
      <c r="BU17" s="71">
        <v>8</v>
      </c>
      <c r="BV17" s="71">
        <v>4</v>
      </c>
      <c r="BW17" s="213">
        <v>0</v>
      </c>
      <c r="BX17" s="214">
        <v>0</v>
      </c>
      <c r="BY17" s="215">
        <v>0</v>
      </c>
      <c r="BZ17" s="71">
        <v>0</v>
      </c>
      <c r="CA17" s="71">
        <v>0</v>
      </c>
      <c r="CB17" s="71">
        <v>0</v>
      </c>
    </row>
    <row r="18" spans="1:80" x14ac:dyDescent="0.2">
      <c r="B18" s="10"/>
      <c r="C18" s="10"/>
      <c r="D18" s="10"/>
      <c r="E18" s="26"/>
      <c r="F18" s="27"/>
      <c r="G18" s="28"/>
      <c r="H18" s="10"/>
      <c r="I18" s="10"/>
      <c r="J18" s="10"/>
      <c r="K18" s="26"/>
      <c r="L18" s="27"/>
      <c r="M18" s="28"/>
      <c r="N18" s="10"/>
      <c r="O18" s="10"/>
      <c r="P18" s="10"/>
      <c r="R18" s="10"/>
      <c r="S18" s="10"/>
      <c r="T18" s="10"/>
      <c r="U18" s="26"/>
      <c r="V18" s="27"/>
      <c r="W18" s="28"/>
      <c r="X18" s="10"/>
      <c r="Y18" s="10"/>
      <c r="Z18" s="10"/>
      <c r="AA18" s="26"/>
      <c r="AB18" s="27"/>
      <c r="AC18" s="28"/>
      <c r="AD18" s="10"/>
      <c r="AE18" s="10"/>
      <c r="AF18" s="10"/>
      <c r="AX18" s="73"/>
      <c r="AY18" s="73"/>
      <c r="AZ18" s="73"/>
      <c r="BA18" s="74"/>
      <c r="BB18" s="75"/>
      <c r="BC18" s="76"/>
      <c r="BD18" s="73"/>
      <c r="BE18" s="73"/>
      <c r="BF18" s="73"/>
      <c r="BG18" s="74"/>
      <c r="BH18" s="75"/>
      <c r="BI18" s="76"/>
      <c r="BJ18" s="73"/>
      <c r="BK18" s="73"/>
      <c r="BL18" s="73"/>
      <c r="BM18" s="204"/>
      <c r="BN18" s="71"/>
      <c r="BO18" s="71"/>
      <c r="BP18" s="71"/>
      <c r="BQ18" s="213"/>
      <c r="BR18" s="214"/>
      <c r="BS18" s="215"/>
      <c r="BT18" s="71"/>
      <c r="BU18" s="71"/>
      <c r="BV18" s="71"/>
      <c r="BW18" s="213"/>
      <c r="BX18" s="214"/>
      <c r="BY18" s="215"/>
      <c r="BZ18" s="71"/>
      <c r="CA18" s="71"/>
      <c r="CB18" s="71"/>
    </row>
    <row r="19" spans="1:80" x14ac:dyDescent="0.2">
      <c r="A19" s="15" t="s">
        <v>310</v>
      </c>
      <c r="B19" s="10"/>
      <c r="C19" s="10"/>
      <c r="D19" s="10"/>
      <c r="E19" s="26"/>
      <c r="F19" s="27"/>
      <c r="G19" s="28"/>
      <c r="H19" s="10"/>
      <c r="I19" s="10"/>
      <c r="J19" s="10"/>
      <c r="K19" s="26"/>
      <c r="L19" s="27"/>
      <c r="M19" s="28"/>
      <c r="N19" s="10"/>
      <c r="O19" s="10"/>
      <c r="P19" s="10"/>
      <c r="Q19" s="15" t="s">
        <v>310</v>
      </c>
      <c r="R19" s="10"/>
      <c r="S19" s="10"/>
      <c r="T19" s="10"/>
      <c r="U19" s="26"/>
      <c r="V19" s="27"/>
      <c r="W19" s="28"/>
      <c r="X19" s="10"/>
      <c r="Y19" s="10"/>
      <c r="Z19" s="10"/>
      <c r="AA19" s="26"/>
      <c r="AB19" s="27"/>
      <c r="AC19" s="28"/>
      <c r="AD19" s="10"/>
      <c r="AE19" s="10"/>
      <c r="AF19" s="10"/>
      <c r="AG19" s="195" t="s">
        <v>310</v>
      </c>
      <c r="AH19" s="189"/>
      <c r="AI19" s="189"/>
      <c r="AJ19" s="189"/>
      <c r="AK19" s="198"/>
      <c r="AL19" s="199"/>
      <c r="AM19" s="200"/>
      <c r="AN19" s="189"/>
      <c r="AO19" s="189"/>
      <c r="AP19" s="189"/>
      <c r="AQ19" s="198"/>
      <c r="AR19" s="199"/>
      <c r="AS19" s="200"/>
      <c r="AT19" s="189"/>
      <c r="AU19" s="189"/>
      <c r="AV19" s="189"/>
      <c r="AW19" s="15" t="s">
        <v>310</v>
      </c>
      <c r="AX19" s="73"/>
      <c r="AY19" s="73"/>
      <c r="AZ19" s="73"/>
      <c r="BA19" s="74"/>
      <c r="BB19" s="75"/>
      <c r="BC19" s="76"/>
      <c r="BD19" s="73"/>
      <c r="BE19" s="73"/>
      <c r="BF19" s="73"/>
      <c r="BG19" s="74"/>
      <c r="BH19" s="75"/>
      <c r="BI19" s="76"/>
      <c r="BJ19" s="73"/>
      <c r="BK19" s="73"/>
      <c r="BL19" s="73"/>
      <c r="BM19" s="210" t="s">
        <v>310</v>
      </c>
      <c r="BN19" s="71"/>
      <c r="BO19" s="71"/>
      <c r="BP19" s="71"/>
      <c r="BQ19" s="213"/>
      <c r="BR19" s="214"/>
      <c r="BS19" s="215"/>
      <c r="BT19" s="71"/>
      <c r="BU19" s="71"/>
      <c r="BV19" s="71"/>
      <c r="BW19" s="213"/>
      <c r="BX19" s="214"/>
      <c r="BY19" s="215"/>
      <c r="BZ19" s="71"/>
      <c r="CA19" s="71"/>
      <c r="CB19" s="71"/>
    </row>
    <row r="20" spans="1:80" x14ac:dyDescent="0.2">
      <c r="A20" s="4" t="s">
        <v>1</v>
      </c>
      <c r="B20" s="10">
        <f t="shared" ref="B20" si="17">R20+AH20+AX20+BN20</f>
        <v>11187</v>
      </c>
      <c r="C20" s="10">
        <f t="shared" ref="C20" si="18">S20+AI20+AY20+BO20</f>
        <v>3745</v>
      </c>
      <c r="D20" s="10">
        <f t="shared" ref="D20" si="19">T20+AJ20+AZ20+BP20</f>
        <v>7441</v>
      </c>
      <c r="E20" s="10">
        <f t="shared" ref="E20" si="20">U20+AK20+BA20+BQ20</f>
        <v>6215</v>
      </c>
      <c r="F20" s="10">
        <f t="shared" ref="F20" si="21">V20+AL20+BB20+BR20</f>
        <v>2277</v>
      </c>
      <c r="G20" s="10">
        <f t="shared" ref="G20" si="22">W20+AM20+BC20+BS20</f>
        <v>3936</v>
      </c>
      <c r="H20" s="10">
        <f t="shared" ref="H20" si="23">X20+AN20+BD20+BT20</f>
        <v>2843</v>
      </c>
      <c r="I20" s="10">
        <f t="shared" ref="I20" si="24">Y20+AO20+BE20+BU20</f>
        <v>841</v>
      </c>
      <c r="J20" s="10">
        <f t="shared" ref="J20" si="25">Z20+AP20+BF20+BV20</f>
        <v>2001</v>
      </c>
      <c r="K20" s="10">
        <f t="shared" ref="K20" si="26">AA20+AQ20+BG20+BW20</f>
        <v>1241</v>
      </c>
      <c r="L20" s="10">
        <f t="shared" ref="L20" si="27">AB20+AR20+BH20+BX20</f>
        <v>388</v>
      </c>
      <c r="M20" s="10">
        <f t="shared" ref="M20" si="28">AC20+AS20+BI20+BY20</f>
        <v>851</v>
      </c>
      <c r="N20" s="10">
        <f t="shared" ref="N20" si="29">AD20+AT20+BJ20+BZ20</f>
        <v>891</v>
      </c>
      <c r="O20" s="10">
        <f t="shared" ref="O20" si="30">AE20+AU20+BK20+CA20</f>
        <v>237</v>
      </c>
      <c r="P20" s="10">
        <f t="shared" ref="P20" si="31">AF20+AV20+BL20+CB20</f>
        <v>654</v>
      </c>
      <c r="Q20" s="4" t="s">
        <v>1</v>
      </c>
      <c r="R20" s="10">
        <v>1883</v>
      </c>
      <c r="S20" s="10">
        <v>1244</v>
      </c>
      <c r="T20" s="10">
        <v>639</v>
      </c>
      <c r="U20" s="26">
        <v>1071</v>
      </c>
      <c r="V20" s="27">
        <v>882</v>
      </c>
      <c r="W20" s="28">
        <v>189</v>
      </c>
      <c r="X20" s="10">
        <v>485</v>
      </c>
      <c r="Y20" s="10">
        <v>242</v>
      </c>
      <c r="Z20" s="10">
        <v>242</v>
      </c>
      <c r="AA20" s="26">
        <v>73</v>
      </c>
      <c r="AB20" s="27">
        <v>38</v>
      </c>
      <c r="AC20" s="28">
        <v>35</v>
      </c>
      <c r="AD20" s="10">
        <v>255</v>
      </c>
      <c r="AE20" s="10">
        <v>81</v>
      </c>
      <c r="AF20" s="10">
        <v>174</v>
      </c>
      <c r="AG20" s="189" t="s">
        <v>1</v>
      </c>
      <c r="AH20" s="189">
        <v>838</v>
      </c>
      <c r="AI20" s="189">
        <v>119</v>
      </c>
      <c r="AJ20" s="189">
        <v>719</v>
      </c>
      <c r="AK20" s="198">
        <v>501</v>
      </c>
      <c r="AL20" s="199">
        <v>83</v>
      </c>
      <c r="AM20" s="200">
        <v>417</v>
      </c>
      <c r="AN20" s="189">
        <v>203</v>
      </c>
      <c r="AO20" s="189">
        <v>17</v>
      </c>
      <c r="AP20" s="189">
        <v>186</v>
      </c>
      <c r="AQ20" s="198">
        <v>105</v>
      </c>
      <c r="AR20" s="199">
        <v>15</v>
      </c>
      <c r="AS20" s="200">
        <v>89</v>
      </c>
      <c r="AT20" s="189">
        <v>30</v>
      </c>
      <c r="AU20" s="189">
        <v>3</v>
      </c>
      <c r="AV20" s="189">
        <v>27</v>
      </c>
      <c r="AW20" s="4" t="s">
        <v>1</v>
      </c>
      <c r="AX20" s="73">
        <v>5954</v>
      </c>
      <c r="AY20" s="73">
        <v>1421</v>
      </c>
      <c r="AZ20" s="73">
        <v>4532</v>
      </c>
      <c r="BA20" s="74">
        <v>2718</v>
      </c>
      <c r="BB20" s="75">
        <v>584</v>
      </c>
      <c r="BC20" s="76">
        <v>2134</v>
      </c>
      <c r="BD20" s="73">
        <v>1721</v>
      </c>
      <c r="BE20" s="73">
        <v>409</v>
      </c>
      <c r="BF20" s="73">
        <v>1312</v>
      </c>
      <c r="BG20" s="74">
        <v>963</v>
      </c>
      <c r="BH20" s="75">
        <v>301</v>
      </c>
      <c r="BI20" s="76">
        <v>662</v>
      </c>
      <c r="BJ20" s="73">
        <v>552</v>
      </c>
      <c r="BK20" s="73">
        <v>127</v>
      </c>
      <c r="BL20" s="73">
        <v>424</v>
      </c>
      <c r="BM20" s="204" t="s">
        <v>1</v>
      </c>
      <c r="BN20" s="71">
        <v>2512</v>
      </c>
      <c r="BO20" s="71">
        <v>961</v>
      </c>
      <c r="BP20" s="71">
        <v>1551</v>
      </c>
      <c r="BQ20" s="213">
        <v>1925</v>
      </c>
      <c r="BR20" s="214">
        <v>728</v>
      </c>
      <c r="BS20" s="215">
        <v>1196</v>
      </c>
      <c r="BT20" s="71">
        <v>434</v>
      </c>
      <c r="BU20" s="71">
        <v>173</v>
      </c>
      <c r="BV20" s="71">
        <v>261</v>
      </c>
      <c r="BW20" s="213">
        <v>100</v>
      </c>
      <c r="BX20" s="214">
        <v>34</v>
      </c>
      <c r="BY20" s="215">
        <v>65</v>
      </c>
      <c r="BZ20" s="71">
        <v>54</v>
      </c>
      <c r="CA20" s="71">
        <v>26</v>
      </c>
      <c r="CB20" s="71">
        <v>29</v>
      </c>
    </row>
    <row r="21" spans="1:80" x14ac:dyDescent="0.2">
      <c r="A21" s="4" t="s">
        <v>311</v>
      </c>
      <c r="B21" s="10">
        <f t="shared" ref="B21:B25" si="32">R21+AH21+AX21+BN21</f>
        <v>948</v>
      </c>
      <c r="C21" s="10">
        <f t="shared" ref="C21:C25" si="33">S21+AI21+AY21+BO21</f>
        <v>151</v>
      </c>
      <c r="D21" s="10">
        <f t="shared" ref="D21:D25" si="34">T21+AJ21+AZ21+BP21</f>
        <v>798</v>
      </c>
      <c r="E21" s="10">
        <f t="shared" ref="E21:E25" si="35">U21+AK21+BA21+BQ21</f>
        <v>366</v>
      </c>
      <c r="F21" s="10">
        <f t="shared" ref="F21:F25" si="36">V21+AL21+BB21+BR21</f>
        <v>35</v>
      </c>
      <c r="G21" s="10">
        <f t="shared" ref="G21:G25" si="37">W21+AM21+BC21+BS21</f>
        <v>330</v>
      </c>
      <c r="H21" s="10">
        <f t="shared" ref="H21:H25" si="38">X21+AN21+BD21+BT21</f>
        <v>283</v>
      </c>
      <c r="I21" s="10">
        <f t="shared" ref="I21:I25" si="39">Y21+AO21+BE21+BU21</f>
        <v>48</v>
      </c>
      <c r="J21" s="10">
        <f t="shared" ref="J21:J25" si="40">Z21+AP21+BF21+BV21</f>
        <v>234</v>
      </c>
      <c r="K21" s="10">
        <f t="shared" ref="K21:K25" si="41">AA21+AQ21+BG21+BW21</f>
        <v>280</v>
      </c>
      <c r="L21" s="10">
        <f t="shared" ref="L21:L25" si="42">AB21+AR21+BH21+BX21</f>
        <v>67</v>
      </c>
      <c r="M21" s="10">
        <f t="shared" ref="M21:M25" si="43">AC21+AS21+BI21+BY21</f>
        <v>213</v>
      </c>
      <c r="N21" s="10">
        <f t="shared" ref="N21:N25" si="44">AD21+AT21+BJ21+BZ21</f>
        <v>21</v>
      </c>
      <c r="O21" s="10">
        <f t="shared" ref="O21:O25" si="45">AE21+AU21+BK21+CA21</f>
        <v>0</v>
      </c>
      <c r="P21" s="10">
        <f t="shared" ref="P21:P25" si="46">AF21+AV21+BL21+CB21</f>
        <v>21</v>
      </c>
      <c r="Q21" s="4" t="s">
        <v>311</v>
      </c>
      <c r="R21" s="10">
        <v>49</v>
      </c>
      <c r="S21" s="10">
        <v>6</v>
      </c>
      <c r="T21" s="10">
        <v>44</v>
      </c>
      <c r="U21" s="26">
        <v>19</v>
      </c>
      <c r="V21" s="27">
        <v>0</v>
      </c>
      <c r="W21" s="28">
        <v>19</v>
      </c>
      <c r="X21" s="10">
        <v>12</v>
      </c>
      <c r="Y21" s="10">
        <v>6</v>
      </c>
      <c r="Z21" s="10">
        <v>6</v>
      </c>
      <c r="AA21" s="26">
        <v>7</v>
      </c>
      <c r="AB21" s="27">
        <v>0</v>
      </c>
      <c r="AC21" s="28">
        <v>7</v>
      </c>
      <c r="AD21" s="10">
        <v>12</v>
      </c>
      <c r="AE21" s="10">
        <v>0</v>
      </c>
      <c r="AF21" s="10">
        <v>12</v>
      </c>
      <c r="AG21" s="189" t="s">
        <v>311</v>
      </c>
      <c r="AH21" s="189">
        <v>106</v>
      </c>
      <c r="AI21" s="189">
        <v>0</v>
      </c>
      <c r="AJ21" s="189">
        <v>106</v>
      </c>
      <c r="AK21" s="198">
        <v>37</v>
      </c>
      <c r="AL21" s="199">
        <v>0</v>
      </c>
      <c r="AM21" s="200">
        <v>37</v>
      </c>
      <c r="AN21" s="189">
        <v>51</v>
      </c>
      <c r="AO21" s="189">
        <v>0</v>
      </c>
      <c r="AP21" s="189">
        <v>51</v>
      </c>
      <c r="AQ21" s="198">
        <v>15</v>
      </c>
      <c r="AR21" s="199">
        <v>0</v>
      </c>
      <c r="AS21" s="200">
        <v>15</v>
      </c>
      <c r="AT21" s="189">
        <v>3</v>
      </c>
      <c r="AU21" s="189">
        <v>0</v>
      </c>
      <c r="AV21" s="189">
        <v>3</v>
      </c>
      <c r="AW21" s="4" t="s">
        <v>311</v>
      </c>
      <c r="AX21" s="73">
        <v>677</v>
      </c>
      <c r="AY21" s="73">
        <v>125</v>
      </c>
      <c r="AZ21" s="73">
        <v>552</v>
      </c>
      <c r="BA21" s="74">
        <v>225</v>
      </c>
      <c r="BB21" s="75">
        <v>22</v>
      </c>
      <c r="BC21" s="76">
        <v>202</v>
      </c>
      <c r="BD21" s="73">
        <v>212</v>
      </c>
      <c r="BE21" s="73">
        <v>42</v>
      </c>
      <c r="BF21" s="73">
        <v>169</v>
      </c>
      <c r="BG21" s="74">
        <v>241</v>
      </c>
      <c r="BH21" s="75">
        <v>60</v>
      </c>
      <c r="BI21" s="76">
        <v>181</v>
      </c>
      <c r="BJ21" s="73">
        <v>0</v>
      </c>
      <c r="BK21" s="73">
        <v>0</v>
      </c>
      <c r="BL21" s="73">
        <v>0</v>
      </c>
      <c r="BM21" s="204" t="s">
        <v>311</v>
      </c>
      <c r="BN21" s="71">
        <v>116</v>
      </c>
      <c r="BO21" s="71">
        <v>20</v>
      </c>
      <c r="BP21" s="71">
        <v>96</v>
      </c>
      <c r="BQ21" s="213">
        <v>85</v>
      </c>
      <c r="BR21" s="214">
        <v>13</v>
      </c>
      <c r="BS21" s="215">
        <v>72</v>
      </c>
      <c r="BT21" s="71">
        <v>8</v>
      </c>
      <c r="BU21" s="71">
        <v>0</v>
      </c>
      <c r="BV21" s="71">
        <v>8</v>
      </c>
      <c r="BW21" s="213">
        <v>17</v>
      </c>
      <c r="BX21" s="214">
        <v>7</v>
      </c>
      <c r="BY21" s="215">
        <v>10</v>
      </c>
      <c r="BZ21" s="71">
        <v>6</v>
      </c>
      <c r="CA21" s="71">
        <v>0</v>
      </c>
      <c r="CB21" s="71">
        <v>6</v>
      </c>
    </row>
    <row r="22" spans="1:80" x14ac:dyDescent="0.2">
      <c r="A22" s="4" t="s">
        <v>312</v>
      </c>
      <c r="B22" s="10">
        <f t="shared" si="32"/>
        <v>386</v>
      </c>
      <c r="C22" s="10">
        <f t="shared" si="33"/>
        <v>48</v>
      </c>
      <c r="D22" s="10">
        <f t="shared" si="34"/>
        <v>339</v>
      </c>
      <c r="E22" s="10">
        <f t="shared" si="35"/>
        <v>200</v>
      </c>
      <c r="F22" s="10">
        <f t="shared" si="36"/>
        <v>27</v>
      </c>
      <c r="G22" s="10">
        <f t="shared" si="37"/>
        <v>173</v>
      </c>
      <c r="H22" s="10">
        <f t="shared" si="38"/>
        <v>120</v>
      </c>
      <c r="I22" s="10">
        <f t="shared" si="39"/>
        <v>14</v>
      </c>
      <c r="J22" s="10">
        <f t="shared" si="40"/>
        <v>106</v>
      </c>
      <c r="K22" s="10">
        <f t="shared" si="41"/>
        <v>47</v>
      </c>
      <c r="L22" s="10">
        <f t="shared" si="42"/>
        <v>3</v>
      </c>
      <c r="M22" s="10">
        <f t="shared" si="43"/>
        <v>44</v>
      </c>
      <c r="N22" s="10">
        <f t="shared" si="44"/>
        <v>21</v>
      </c>
      <c r="O22" s="10">
        <f t="shared" si="45"/>
        <v>3</v>
      </c>
      <c r="P22" s="10">
        <f t="shared" si="46"/>
        <v>18</v>
      </c>
      <c r="Q22" s="4" t="s">
        <v>312</v>
      </c>
      <c r="R22" s="10">
        <v>19</v>
      </c>
      <c r="S22" s="10">
        <v>6</v>
      </c>
      <c r="T22" s="10">
        <v>13</v>
      </c>
      <c r="U22" s="26">
        <v>0</v>
      </c>
      <c r="V22" s="27">
        <v>0</v>
      </c>
      <c r="W22" s="28">
        <v>0</v>
      </c>
      <c r="X22" s="10">
        <v>6</v>
      </c>
      <c r="Y22" s="10">
        <v>6</v>
      </c>
      <c r="Z22" s="10">
        <v>0</v>
      </c>
      <c r="AA22" s="26">
        <v>2</v>
      </c>
      <c r="AB22" s="27">
        <v>0</v>
      </c>
      <c r="AC22" s="28">
        <v>2</v>
      </c>
      <c r="AD22" s="10">
        <v>12</v>
      </c>
      <c r="AE22" s="10">
        <v>0</v>
      </c>
      <c r="AF22" s="10">
        <v>12</v>
      </c>
      <c r="AG22" s="189" t="s">
        <v>312</v>
      </c>
      <c r="AH22" s="189">
        <v>193</v>
      </c>
      <c r="AI22" s="189">
        <v>26</v>
      </c>
      <c r="AJ22" s="189">
        <v>168</v>
      </c>
      <c r="AK22" s="198">
        <v>116</v>
      </c>
      <c r="AL22" s="199">
        <v>14</v>
      </c>
      <c r="AM22" s="200">
        <v>102</v>
      </c>
      <c r="AN22" s="189">
        <v>59</v>
      </c>
      <c r="AO22" s="189">
        <v>8</v>
      </c>
      <c r="AP22" s="189">
        <v>51</v>
      </c>
      <c r="AQ22" s="198">
        <v>15</v>
      </c>
      <c r="AR22" s="199">
        <v>3</v>
      </c>
      <c r="AS22" s="200">
        <v>12</v>
      </c>
      <c r="AT22" s="189">
        <v>3</v>
      </c>
      <c r="AU22" s="189">
        <v>0</v>
      </c>
      <c r="AV22" s="189">
        <v>3</v>
      </c>
      <c r="AW22" s="4" t="s">
        <v>312</v>
      </c>
      <c r="AX22" s="73">
        <v>117</v>
      </c>
      <c r="AY22" s="73">
        <v>0</v>
      </c>
      <c r="AZ22" s="73">
        <v>117</v>
      </c>
      <c r="BA22" s="74">
        <v>45</v>
      </c>
      <c r="BB22" s="75">
        <v>0</v>
      </c>
      <c r="BC22" s="76">
        <v>45</v>
      </c>
      <c r="BD22" s="73">
        <v>42</v>
      </c>
      <c r="BE22" s="73">
        <v>0</v>
      </c>
      <c r="BF22" s="73">
        <v>42</v>
      </c>
      <c r="BG22" s="74">
        <v>30</v>
      </c>
      <c r="BH22" s="75">
        <v>0</v>
      </c>
      <c r="BI22" s="76">
        <v>30</v>
      </c>
      <c r="BJ22" s="73">
        <v>0</v>
      </c>
      <c r="BK22" s="73">
        <v>0</v>
      </c>
      <c r="BL22" s="73">
        <v>0</v>
      </c>
      <c r="BM22" s="204" t="s">
        <v>312</v>
      </c>
      <c r="BN22" s="71">
        <v>57</v>
      </c>
      <c r="BO22" s="71">
        <v>16</v>
      </c>
      <c r="BP22" s="71">
        <v>41</v>
      </c>
      <c r="BQ22" s="213">
        <v>39</v>
      </c>
      <c r="BR22" s="214">
        <v>13</v>
      </c>
      <c r="BS22" s="215">
        <v>26</v>
      </c>
      <c r="BT22" s="71">
        <v>13</v>
      </c>
      <c r="BU22" s="71">
        <v>0</v>
      </c>
      <c r="BV22" s="71">
        <v>13</v>
      </c>
      <c r="BW22" s="213">
        <v>0</v>
      </c>
      <c r="BX22" s="214">
        <v>0</v>
      </c>
      <c r="BY22" s="215">
        <v>0</v>
      </c>
      <c r="BZ22" s="71">
        <v>6</v>
      </c>
      <c r="CA22" s="71">
        <v>3</v>
      </c>
      <c r="CB22" s="71">
        <v>3</v>
      </c>
    </row>
    <row r="23" spans="1:80" x14ac:dyDescent="0.2">
      <c r="A23" s="4" t="s">
        <v>313</v>
      </c>
      <c r="B23" s="10">
        <f t="shared" si="32"/>
        <v>9261</v>
      </c>
      <c r="C23" s="10">
        <f t="shared" si="33"/>
        <v>3327</v>
      </c>
      <c r="D23" s="10">
        <f t="shared" si="34"/>
        <v>5933</v>
      </c>
      <c r="E23" s="10">
        <f t="shared" si="35"/>
        <v>5294</v>
      </c>
      <c r="F23" s="10">
        <f t="shared" si="36"/>
        <v>2085</v>
      </c>
      <c r="G23" s="10">
        <f t="shared" si="37"/>
        <v>3209</v>
      </c>
      <c r="H23" s="10">
        <f t="shared" si="38"/>
        <v>2302</v>
      </c>
      <c r="I23" s="10">
        <f t="shared" si="39"/>
        <v>737</v>
      </c>
      <c r="J23" s="10">
        <f t="shared" si="40"/>
        <v>1564</v>
      </c>
      <c r="K23" s="10">
        <f t="shared" si="41"/>
        <v>841</v>
      </c>
      <c r="L23" s="10">
        <f t="shared" si="42"/>
        <v>282</v>
      </c>
      <c r="M23" s="10">
        <f t="shared" si="43"/>
        <v>558</v>
      </c>
      <c r="N23" s="10">
        <f t="shared" si="44"/>
        <v>824</v>
      </c>
      <c r="O23" s="10">
        <f t="shared" si="45"/>
        <v>222</v>
      </c>
      <c r="P23" s="10">
        <f t="shared" si="46"/>
        <v>601</v>
      </c>
      <c r="Q23" s="4" t="s">
        <v>313</v>
      </c>
      <c r="R23" s="10">
        <v>1746</v>
      </c>
      <c r="S23" s="10">
        <v>1186</v>
      </c>
      <c r="T23" s="10">
        <v>560</v>
      </c>
      <c r="U23" s="26">
        <v>1024</v>
      </c>
      <c r="V23" s="27">
        <v>859</v>
      </c>
      <c r="W23" s="28">
        <v>165</v>
      </c>
      <c r="X23" s="10">
        <v>450</v>
      </c>
      <c r="Y23" s="10">
        <v>219</v>
      </c>
      <c r="Z23" s="10">
        <v>231</v>
      </c>
      <c r="AA23" s="26">
        <v>64</v>
      </c>
      <c r="AB23" s="27">
        <v>38</v>
      </c>
      <c r="AC23" s="28">
        <v>25</v>
      </c>
      <c r="AD23" s="10">
        <v>208</v>
      </c>
      <c r="AE23" s="10">
        <v>69</v>
      </c>
      <c r="AF23" s="10">
        <v>139</v>
      </c>
      <c r="AG23" s="189" t="s">
        <v>313</v>
      </c>
      <c r="AH23" s="189">
        <v>369</v>
      </c>
      <c r="AI23" s="189">
        <v>67</v>
      </c>
      <c r="AJ23" s="189">
        <v>302</v>
      </c>
      <c r="AK23" s="198">
        <v>232</v>
      </c>
      <c r="AL23" s="199">
        <v>46</v>
      </c>
      <c r="AM23" s="200">
        <v>185</v>
      </c>
      <c r="AN23" s="189">
        <v>68</v>
      </c>
      <c r="AO23" s="189">
        <v>8</v>
      </c>
      <c r="AP23" s="189">
        <v>59</v>
      </c>
      <c r="AQ23" s="198">
        <v>46</v>
      </c>
      <c r="AR23" s="199">
        <v>9</v>
      </c>
      <c r="AS23" s="200">
        <v>37</v>
      </c>
      <c r="AT23" s="189">
        <v>24</v>
      </c>
      <c r="AU23" s="189">
        <v>3</v>
      </c>
      <c r="AV23" s="189">
        <v>21</v>
      </c>
      <c r="AW23" s="4" t="s">
        <v>313</v>
      </c>
      <c r="AX23" s="73">
        <v>5079</v>
      </c>
      <c r="AY23" s="73">
        <v>1266</v>
      </c>
      <c r="AZ23" s="73">
        <v>3812</v>
      </c>
      <c r="BA23" s="74">
        <v>2426</v>
      </c>
      <c r="BB23" s="75">
        <v>562</v>
      </c>
      <c r="BC23" s="76">
        <v>1864</v>
      </c>
      <c r="BD23" s="73">
        <v>1439</v>
      </c>
      <c r="BE23" s="73">
        <v>367</v>
      </c>
      <c r="BF23" s="73">
        <v>1072</v>
      </c>
      <c r="BG23" s="74">
        <v>662</v>
      </c>
      <c r="BH23" s="75">
        <v>211</v>
      </c>
      <c r="BI23" s="76">
        <v>451</v>
      </c>
      <c r="BJ23" s="73">
        <v>552</v>
      </c>
      <c r="BK23" s="73">
        <v>127</v>
      </c>
      <c r="BL23" s="73">
        <v>424</v>
      </c>
      <c r="BM23" s="204" t="s">
        <v>313</v>
      </c>
      <c r="BN23" s="71">
        <v>2067</v>
      </c>
      <c r="BO23" s="71">
        <v>808</v>
      </c>
      <c r="BP23" s="71">
        <v>1259</v>
      </c>
      <c r="BQ23" s="213">
        <v>1612</v>
      </c>
      <c r="BR23" s="214">
        <v>618</v>
      </c>
      <c r="BS23" s="215">
        <v>995</v>
      </c>
      <c r="BT23" s="71">
        <v>345</v>
      </c>
      <c r="BU23" s="71">
        <v>143</v>
      </c>
      <c r="BV23" s="71">
        <v>202</v>
      </c>
      <c r="BW23" s="213">
        <v>69</v>
      </c>
      <c r="BX23" s="214">
        <v>24</v>
      </c>
      <c r="BY23" s="215">
        <v>45</v>
      </c>
      <c r="BZ23" s="71">
        <v>40</v>
      </c>
      <c r="CA23" s="71">
        <v>23</v>
      </c>
      <c r="CB23" s="71">
        <v>17</v>
      </c>
    </row>
    <row r="24" spans="1:80" x14ac:dyDescent="0.2">
      <c r="B24" s="110">
        <f>B23*100/B20</f>
        <v>82.783588093322606</v>
      </c>
      <c r="C24" s="110">
        <f t="shared" ref="C24:P24" si="47">C23*100/C20</f>
        <v>88.838451268357815</v>
      </c>
      <c r="D24" s="110">
        <f t="shared" si="47"/>
        <v>79.733906732966005</v>
      </c>
      <c r="E24" s="110">
        <f t="shared" si="47"/>
        <v>85.181013676588904</v>
      </c>
      <c r="F24" s="110">
        <f t="shared" si="47"/>
        <v>91.567852437417656</v>
      </c>
      <c r="G24" s="110">
        <f t="shared" si="47"/>
        <v>81.529471544715449</v>
      </c>
      <c r="H24" s="110">
        <f t="shared" si="47"/>
        <v>80.970805487161442</v>
      </c>
      <c r="I24" s="110">
        <f t="shared" si="47"/>
        <v>87.633769322235437</v>
      </c>
      <c r="J24" s="110">
        <f t="shared" si="47"/>
        <v>78.160919540229884</v>
      </c>
      <c r="K24" s="110">
        <f t="shared" si="47"/>
        <v>67.767929089443996</v>
      </c>
      <c r="L24" s="110">
        <f t="shared" si="47"/>
        <v>72.680412371134025</v>
      </c>
      <c r="M24" s="110">
        <f t="shared" si="47"/>
        <v>65.569917743830786</v>
      </c>
      <c r="N24" s="110">
        <f t="shared" si="47"/>
        <v>92.480359147025808</v>
      </c>
      <c r="O24" s="110">
        <f t="shared" si="47"/>
        <v>93.670886075949369</v>
      </c>
      <c r="P24" s="110">
        <f t="shared" si="47"/>
        <v>91.896024464831811</v>
      </c>
      <c r="R24" s="10"/>
      <c r="S24" s="10"/>
      <c r="T24" s="10"/>
      <c r="U24" s="26"/>
      <c r="V24" s="27"/>
      <c r="W24" s="28"/>
      <c r="X24" s="10"/>
      <c r="Y24" s="10"/>
      <c r="Z24" s="10"/>
      <c r="AA24" s="26"/>
      <c r="AB24" s="27"/>
      <c r="AC24" s="28"/>
      <c r="AD24" s="10"/>
      <c r="AE24" s="10"/>
      <c r="AF24" s="10"/>
      <c r="AG24" s="189"/>
      <c r="AH24" s="189"/>
      <c r="AI24" s="189"/>
      <c r="AJ24" s="189"/>
      <c r="AK24" s="198"/>
      <c r="AL24" s="199"/>
      <c r="AM24" s="200"/>
      <c r="AN24" s="189"/>
      <c r="AO24" s="189"/>
      <c r="AP24" s="189"/>
      <c r="AQ24" s="198"/>
      <c r="AR24" s="199"/>
      <c r="AS24" s="200"/>
      <c r="AT24" s="189"/>
      <c r="AU24" s="189"/>
      <c r="AV24" s="189"/>
      <c r="AX24" s="73"/>
      <c r="AY24" s="73"/>
      <c r="AZ24" s="73"/>
      <c r="BA24" s="74"/>
      <c r="BB24" s="75"/>
      <c r="BC24" s="76"/>
      <c r="BD24" s="73"/>
      <c r="BE24" s="73"/>
      <c r="BF24" s="73"/>
      <c r="BG24" s="74"/>
      <c r="BH24" s="75"/>
      <c r="BI24" s="76"/>
      <c r="BJ24" s="73"/>
      <c r="BK24" s="73"/>
      <c r="BL24" s="73"/>
      <c r="BM24" s="204"/>
      <c r="BN24" s="71"/>
      <c r="BO24" s="71"/>
      <c r="BP24" s="71"/>
      <c r="BQ24" s="213"/>
      <c r="BR24" s="214"/>
      <c r="BS24" s="215"/>
      <c r="BT24" s="71"/>
      <c r="BU24" s="71"/>
      <c r="BV24" s="71"/>
      <c r="BW24" s="213"/>
      <c r="BX24" s="214"/>
      <c r="BY24" s="215"/>
      <c r="BZ24" s="71"/>
      <c r="CA24" s="71"/>
      <c r="CB24" s="71"/>
    </row>
    <row r="25" spans="1:80" x14ac:dyDescent="0.2">
      <c r="A25" s="4" t="s">
        <v>314</v>
      </c>
      <c r="B25" s="10">
        <f t="shared" si="32"/>
        <v>592</v>
      </c>
      <c r="C25" s="10">
        <f t="shared" si="33"/>
        <v>220</v>
      </c>
      <c r="D25" s="10">
        <f t="shared" si="34"/>
        <v>371</v>
      </c>
      <c r="E25" s="10">
        <f t="shared" si="35"/>
        <v>355</v>
      </c>
      <c r="F25" s="10">
        <f t="shared" si="36"/>
        <v>132</v>
      </c>
      <c r="G25" s="10">
        <f t="shared" si="37"/>
        <v>224</v>
      </c>
      <c r="H25" s="10">
        <f t="shared" si="38"/>
        <v>137</v>
      </c>
      <c r="I25" s="10">
        <f t="shared" si="39"/>
        <v>41</v>
      </c>
      <c r="J25" s="10">
        <f t="shared" si="40"/>
        <v>97</v>
      </c>
      <c r="K25" s="10">
        <f t="shared" si="41"/>
        <v>72</v>
      </c>
      <c r="L25" s="10">
        <f t="shared" si="42"/>
        <v>36</v>
      </c>
      <c r="M25" s="10">
        <f t="shared" si="43"/>
        <v>35</v>
      </c>
      <c r="N25" s="10">
        <f t="shared" si="44"/>
        <v>26</v>
      </c>
      <c r="O25" s="10">
        <f t="shared" si="45"/>
        <v>12</v>
      </c>
      <c r="P25" s="10">
        <f t="shared" si="46"/>
        <v>15</v>
      </c>
      <c r="Q25" s="4" t="s">
        <v>314</v>
      </c>
      <c r="R25" s="10">
        <v>69</v>
      </c>
      <c r="S25" s="10">
        <v>47</v>
      </c>
      <c r="T25" s="10">
        <v>22</v>
      </c>
      <c r="U25" s="26">
        <v>28</v>
      </c>
      <c r="V25" s="27">
        <v>24</v>
      </c>
      <c r="W25" s="28">
        <v>5</v>
      </c>
      <c r="X25" s="10">
        <v>17</v>
      </c>
      <c r="Y25" s="10">
        <v>12</v>
      </c>
      <c r="Z25" s="10">
        <v>6</v>
      </c>
      <c r="AA25" s="26">
        <v>0</v>
      </c>
      <c r="AB25" s="27">
        <v>0</v>
      </c>
      <c r="AC25" s="28">
        <v>0</v>
      </c>
      <c r="AD25" s="10">
        <v>23</v>
      </c>
      <c r="AE25" s="10">
        <v>12</v>
      </c>
      <c r="AF25" s="10">
        <v>12</v>
      </c>
      <c r="AG25" s="189" t="s">
        <v>314</v>
      </c>
      <c r="AH25" s="189">
        <v>169</v>
      </c>
      <c r="AI25" s="189">
        <v>26</v>
      </c>
      <c r="AJ25" s="189">
        <v>143</v>
      </c>
      <c r="AK25" s="198">
        <v>116</v>
      </c>
      <c r="AL25" s="199">
        <v>23</v>
      </c>
      <c r="AM25" s="200">
        <v>93</v>
      </c>
      <c r="AN25" s="189">
        <v>25</v>
      </c>
      <c r="AO25" s="189">
        <v>0</v>
      </c>
      <c r="AP25" s="189">
        <v>25</v>
      </c>
      <c r="AQ25" s="198">
        <v>28</v>
      </c>
      <c r="AR25" s="199">
        <v>3</v>
      </c>
      <c r="AS25" s="200">
        <v>25</v>
      </c>
      <c r="AT25" s="189">
        <v>0</v>
      </c>
      <c r="AU25" s="189">
        <v>0</v>
      </c>
      <c r="AV25" s="189">
        <v>0</v>
      </c>
      <c r="AW25" s="4" t="s">
        <v>314</v>
      </c>
      <c r="AX25" s="73">
        <v>81</v>
      </c>
      <c r="AY25" s="73">
        <v>30</v>
      </c>
      <c r="AZ25" s="73">
        <v>51</v>
      </c>
      <c r="BA25" s="74">
        <v>22</v>
      </c>
      <c r="BB25" s="75">
        <v>0</v>
      </c>
      <c r="BC25" s="76">
        <v>22</v>
      </c>
      <c r="BD25" s="73">
        <v>28</v>
      </c>
      <c r="BE25" s="73">
        <v>0</v>
      </c>
      <c r="BF25" s="73">
        <v>28</v>
      </c>
      <c r="BG25" s="74">
        <v>30</v>
      </c>
      <c r="BH25" s="75">
        <v>30</v>
      </c>
      <c r="BI25" s="76">
        <v>0</v>
      </c>
      <c r="BJ25" s="73">
        <v>0</v>
      </c>
      <c r="BK25" s="73">
        <v>0</v>
      </c>
      <c r="BL25" s="73">
        <v>0</v>
      </c>
      <c r="BM25" s="204" t="s">
        <v>314</v>
      </c>
      <c r="BN25" s="71">
        <v>273</v>
      </c>
      <c r="BO25" s="71">
        <v>117</v>
      </c>
      <c r="BP25" s="71">
        <v>155</v>
      </c>
      <c r="BQ25" s="213">
        <v>189</v>
      </c>
      <c r="BR25" s="214">
        <v>85</v>
      </c>
      <c r="BS25" s="215">
        <v>104</v>
      </c>
      <c r="BT25" s="71">
        <v>67</v>
      </c>
      <c r="BU25" s="71">
        <v>29</v>
      </c>
      <c r="BV25" s="71">
        <v>38</v>
      </c>
      <c r="BW25" s="213">
        <v>14</v>
      </c>
      <c r="BX25" s="214">
        <v>3</v>
      </c>
      <c r="BY25" s="215">
        <v>10</v>
      </c>
      <c r="BZ25" s="71">
        <v>3</v>
      </c>
      <c r="CA25" s="71">
        <v>0</v>
      </c>
      <c r="CB25" s="71">
        <v>3</v>
      </c>
    </row>
    <row r="26" spans="1:80" x14ac:dyDescent="0.2">
      <c r="B26" s="10"/>
      <c r="C26" s="10"/>
      <c r="D26" s="10"/>
      <c r="E26" s="26"/>
      <c r="F26" s="27"/>
      <c r="G26" s="28"/>
      <c r="H26" s="10"/>
      <c r="I26" s="10"/>
      <c r="J26" s="10"/>
      <c r="K26" s="26"/>
      <c r="L26" s="27"/>
      <c r="M26" s="28"/>
      <c r="N26" s="10"/>
      <c r="O26" s="10"/>
      <c r="P26" s="10"/>
      <c r="R26" s="10"/>
      <c r="S26" s="10"/>
      <c r="T26" s="10"/>
      <c r="U26" s="26"/>
      <c r="V26" s="27"/>
      <c r="W26" s="28"/>
      <c r="X26" s="10"/>
      <c r="Y26" s="10"/>
      <c r="Z26" s="10"/>
      <c r="AA26" s="26"/>
      <c r="AB26" s="27"/>
      <c r="AC26" s="28"/>
      <c r="AD26" s="10"/>
      <c r="AE26" s="10"/>
      <c r="AF26" s="10"/>
      <c r="AG26" s="189"/>
      <c r="AH26" s="189"/>
      <c r="AI26" s="189"/>
      <c r="AJ26" s="189"/>
      <c r="AK26" s="198"/>
      <c r="AL26" s="199"/>
      <c r="AM26" s="200"/>
      <c r="AN26" s="189"/>
      <c r="AO26" s="189"/>
      <c r="AP26" s="189"/>
      <c r="AQ26" s="198"/>
      <c r="AR26" s="199"/>
      <c r="AS26" s="200"/>
      <c r="AT26" s="189"/>
      <c r="AU26" s="189"/>
      <c r="AV26" s="189"/>
      <c r="AX26" s="73"/>
      <c r="AY26" s="73"/>
      <c r="AZ26" s="73"/>
      <c r="BA26" s="74"/>
      <c r="BB26" s="75"/>
      <c r="BC26" s="76"/>
      <c r="BD26" s="73"/>
      <c r="BE26" s="73"/>
      <c r="BF26" s="73"/>
      <c r="BG26" s="74"/>
      <c r="BH26" s="75"/>
      <c r="BI26" s="76"/>
      <c r="BJ26" s="73"/>
      <c r="BK26" s="73"/>
      <c r="BL26" s="73"/>
      <c r="BM26" s="204"/>
      <c r="BN26" s="71"/>
      <c r="BO26" s="71"/>
      <c r="BP26" s="71"/>
      <c r="BQ26" s="213"/>
      <c r="BR26" s="214"/>
      <c r="BS26" s="215"/>
      <c r="BT26" s="71"/>
      <c r="BU26" s="71"/>
      <c r="BV26" s="71"/>
      <c r="BW26" s="213"/>
      <c r="BX26" s="214"/>
      <c r="BY26" s="215"/>
      <c r="BZ26" s="71"/>
      <c r="CA26" s="71"/>
      <c r="CB26" s="71"/>
    </row>
    <row r="27" spans="1:80" x14ac:dyDescent="0.2">
      <c r="A27" s="15" t="s">
        <v>315</v>
      </c>
      <c r="B27" s="10"/>
      <c r="C27" s="10"/>
      <c r="D27" s="10"/>
      <c r="E27" s="26"/>
      <c r="F27" s="27"/>
      <c r="G27" s="28"/>
      <c r="H27" s="10"/>
      <c r="I27" s="10"/>
      <c r="J27" s="10"/>
      <c r="K27" s="26"/>
      <c r="L27" s="27"/>
      <c r="M27" s="28"/>
      <c r="N27" s="10"/>
      <c r="O27" s="10"/>
      <c r="P27" s="10"/>
      <c r="Q27" s="15" t="s">
        <v>315</v>
      </c>
      <c r="R27" s="10"/>
      <c r="S27" s="10"/>
      <c r="T27" s="10"/>
      <c r="U27" s="26"/>
      <c r="V27" s="27"/>
      <c r="W27" s="28"/>
      <c r="X27" s="10"/>
      <c r="Y27" s="10"/>
      <c r="Z27" s="10"/>
      <c r="AA27" s="26"/>
      <c r="AB27" s="27"/>
      <c r="AC27" s="28"/>
      <c r="AD27" s="10"/>
      <c r="AE27" s="10"/>
      <c r="AF27" s="10"/>
      <c r="AG27" s="195" t="s">
        <v>315</v>
      </c>
      <c r="AH27" s="189"/>
      <c r="AI27" s="189"/>
      <c r="AJ27" s="189"/>
      <c r="AK27" s="198"/>
      <c r="AL27" s="199"/>
      <c r="AM27" s="200"/>
      <c r="AN27" s="189"/>
      <c r="AO27" s="189"/>
      <c r="AP27" s="189"/>
      <c r="AQ27" s="198"/>
      <c r="AR27" s="199"/>
      <c r="AS27" s="200"/>
      <c r="AT27" s="189"/>
      <c r="AU27" s="189"/>
      <c r="AV27" s="189"/>
      <c r="AW27" s="15" t="s">
        <v>315</v>
      </c>
      <c r="AX27" s="73"/>
      <c r="AY27" s="73"/>
      <c r="AZ27" s="73"/>
      <c r="BA27" s="74"/>
      <c r="BB27" s="75"/>
      <c r="BC27" s="76"/>
      <c r="BD27" s="73"/>
      <c r="BE27" s="73"/>
      <c r="BF27" s="73"/>
      <c r="BG27" s="74"/>
      <c r="BH27" s="75"/>
      <c r="BI27" s="76"/>
      <c r="BJ27" s="73"/>
      <c r="BK27" s="73"/>
      <c r="BL27" s="73"/>
      <c r="BM27" s="210" t="s">
        <v>315</v>
      </c>
      <c r="BN27" s="71"/>
      <c r="BO27" s="71"/>
      <c r="BP27" s="71"/>
      <c r="BQ27" s="213"/>
      <c r="BR27" s="214"/>
      <c r="BS27" s="215"/>
      <c r="BT27" s="71"/>
      <c r="BU27" s="71"/>
      <c r="BV27" s="71"/>
      <c r="BW27" s="213"/>
      <c r="BX27" s="214"/>
      <c r="BY27" s="215"/>
      <c r="BZ27" s="71"/>
      <c r="CA27" s="71"/>
      <c r="CB27" s="71"/>
    </row>
    <row r="28" spans="1:80" x14ac:dyDescent="0.2">
      <c r="A28" s="4" t="s">
        <v>1</v>
      </c>
      <c r="B28" s="10">
        <f t="shared" ref="B28" si="48">R28+AH28+AX28+BN28</f>
        <v>9244</v>
      </c>
      <c r="C28" s="10">
        <f t="shared" ref="C28" si="49">S28+AI28+AY28+BO28</f>
        <v>3319</v>
      </c>
      <c r="D28" s="10">
        <f t="shared" ref="D28" si="50">T28+AJ28+AZ28+BP28</f>
        <v>5924</v>
      </c>
      <c r="E28" s="10">
        <f t="shared" ref="E28" si="51">U28+AK28+BA28+BQ28</f>
        <v>5284</v>
      </c>
      <c r="F28" s="10">
        <f t="shared" ref="F28" si="52">V28+AL28+BB28+BR28</f>
        <v>2085</v>
      </c>
      <c r="G28" s="10">
        <f t="shared" ref="G28" si="53">W28+AM28+BC28+BS28</f>
        <v>3200</v>
      </c>
      <c r="H28" s="10">
        <f t="shared" ref="H28" si="54">X28+AN28+BD28+BT28</f>
        <v>2293</v>
      </c>
      <c r="I28" s="10">
        <f t="shared" ref="I28" si="55">Y28+AO28+BE28+BU28</f>
        <v>729</v>
      </c>
      <c r="J28" s="10">
        <f t="shared" ref="J28" si="56">Z28+AP28+BF28+BV28</f>
        <v>1564</v>
      </c>
      <c r="K28" s="10">
        <f t="shared" ref="K28" si="57">AA28+AQ28+BG28+BW28</f>
        <v>841</v>
      </c>
      <c r="L28" s="10">
        <f t="shared" ref="L28" si="58">AB28+AR28+BH28+BX28</f>
        <v>282</v>
      </c>
      <c r="M28" s="10">
        <f t="shared" ref="M28" si="59">AC28+AS28+BI28+BY28</f>
        <v>558</v>
      </c>
      <c r="N28" s="10">
        <f t="shared" ref="N28" si="60">AD28+AT28+BJ28+BZ28</f>
        <v>824</v>
      </c>
      <c r="O28" s="10">
        <f t="shared" ref="O28" si="61">AE28+AU28+BK28+CA28</f>
        <v>222</v>
      </c>
      <c r="P28" s="10">
        <f t="shared" ref="P28" si="62">AF28+AV28+BL28+CB28</f>
        <v>601</v>
      </c>
      <c r="Q28" s="4" t="s">
        <v>1</v>
      </c>
      <c r="R28" s="10">
        <v>1746</v>
      </c>
      <c r="S28" s="10">
        <v>1186</v>
      </c>
      <c r="T28" s="10">
        <v>560</v>
      </c>
      <c r="U28" s="26">
        <v>1024</v>
      </c>
      <c r="V28" s="27">
        <v>859</v>
      </c>
      <c r="W28" s="28">
        <v>165</v>
      </c>
      <c r="X28" s="10">
        <v>450</v>
      </c>
      <c r="Y28" s="10">
        <v>219</v>
      </c>
      <c r="Z28" s="10">
        <v>231</v>
      </c>
      <c r="AA28" s="26">
        <v>64</v>
      </c>
      <c r="AB28" s="27">
        <v>38</v>
      </c>
      <c r="AC28" s="28">
        <v>25</v>
      </c>
      <c r="AD28" s="10">
        <v>208</v>
      </c>
      <c r="AE28" s="10">
        <v>69</v>
      </c>
      <c r="AF28" s="10">
        <v>139</v>
      </c>
      <c r="AG28" s="189" t="s">
        <v>1</v>
      </c>
      <c r="AH28" s="189">
        <v>352</v>
      </c>
      <c r="AI28" s="189">
        <v>59</v>
      </c>
      <c r="AJ28" s="189">
        <v>293</v>
      </c>
      <c r="AK28" s="198">
        <v>222</v>
      </c>
      <c r="AL28" s="199">
        <v>46</v>
      </c>
      <c r="AM28" s="200">
        <v>176</v>
      </c>
      <c r="AN28" s="189">
        <v>59</v>
      </c>
      <c r="AO28" s="189">
        <v>0</v>
      </c>
      <c r="AP28" s="189">
        <v>59</v>
      </c>
      <c r="AQ28" s="198">
        <v>46</v>
      </c>
      <c r="AR28" s="199">
        <v>9</v>
      </c>
      <c r="AS28" s="200">
        <v>37</v>
      </c>
      <c r="AT28" s="189">
        <v>24</v>
      </c>
      <c r="AU28" s="189">
        <v>3</v>
      </c>
      <c r="AV28" s="189">
        <v>21</v>
      </c>
      <c r="AW28" s="4" t="s">
        <v>1</v>
      </c>
      <c r="AX28" s="73">
        <v>5079</v>
      </c>
      <c r="AY28" s="73">
        <v>1266</v>
      </c>
      <c r="AZ28" s="73">
        <v>3812</v>
      </c>
      <c r="BA28" s="74">
        <v>2426</v>
      </c>
      <c r="BB28" s="75">
        <v>562</v>
      </c>
      <c r="BC28" s="76">
        <v>1864</v>
      </c>
      <c r="BD28" s="73">
        <v>1439</v>
      </c>
      <c r="BE28" s="73">
        <v>367</v>
      </c>
      <c r="BF28" s="73">
        <v>1072</v>
      </c>
      <c r="BG28" s="74">
        <v>662</v>
      </c>
      <c r="BH28" s="75">
        <v>211</v>
      </c>
      <c r="BI28" s="76">
        <v>451</v>
      </c>
      <c r="BJ28" s="73">
        <v>552</v>
      </c>
      <c r="BK28" s="73">
        <v>127</v>
      </c>
      <c r="BL28" s="73">
        <v>424</v>
      </c>
      <c r="BM28" s="204" t="s">
        <v>1</v>
      </c>
      <c r="BN28" s="71">
        <v>2067</v>
      </c>
      <c r="BO28" s="71">
        <v>808</v>
      </c>
      <c r="BP28" s="71">
        <v>1259</v>
      </c>
      <c r="BQ28" s="213">
        <v>1612</v>
      </c>
      <c r="BR28" s="214">
        <v>618</v>
      </c>
      <c r="BS28" s="215">
        <v>995</v>
      </c>
      <c r="BT28" s="71">
        <v>345</v>
      </c>
      <c r="BU28" s="71">
        <v>143</v>
      </c>
      <c r="BV28" s="71">
        <v>202</v>
      </c>
      <c r="BW28" s="213">
        <v>69</v>
      </c>
      <c r="BX28" s="214">
        <v>24</v>
      </c>
      <c r="BY28" s="215">
        <v>45</v>
      </c>
      <c r="BZ28" s="71">
        <v>40</v>
      </c>
      <c r="CA28" s="71">
        <v>23</v>
      </c>
      <c r="CB28" s="71">
        <v>17</v>
      </c>
    </row>
    <row r="29" spans="1:80" x14ac:dyDescent="0.2">
      <c r="A29" s="4" t="s">
        <v>316</v>
      </c>
      <c r="B29" s="10">
        <f t="shared" ref="B29:B37" si="63">R29+AH29+AX29+BN29</f>
        <v>564</v>
      </c>
      <c r="C29" s="10">
        <f t="shared" ref="C29:C37" si="64">S29+AI29+AY29+BO29</f>
        <v>192</v>
      </c>
      <c r="D29" s="10">
        <f t="shared" ref="D29:D37" si="65">T29+AJ29+AZ29+BP29</f>
        <v>372</v>
      </c>
      <c r="E29" s="10">
        <f t="shared" ref="E29:E37" si="66">U29+AK29+BA29+BQ29</f>
        <v>445</v>
      </c>
      <c r="F29" s="10">
        <f t="shared" ref="F29:F37" si="67">V29+AL29+BB29+BR29</f>
        <v>166</v>
      </c>
      <c r="G29" s="10">
        <f t="shared" ref="G29:G37" si="68">W29+AM29+BC29+BS29</f>
        <v>280</v>
      </c>
      <c r="H29" s="10">
        <f t="shared" ref="H29:H37" si="69">X29+AN29+BD29+BT29</f>
        <v>72</v>
      </c>
      <c r="I29" s="10">
        <f t="shared" ref="I29:I37" si="70">Y29+AO29+BE29+BU29</f>
        <v>19</v>
      </c>
      <c r="J29" s="10">
        <f t="shared" ref="J29:J37" si="71">Z29+AP29+BF29+BV29</f>
        <v>54</v>
      </c>
      <c r="K29" s="10">
        <f t="shared" ref="K29:K37" si="72">AA29+AQ29+BG29+BW29</f>
        <v>35</v>
      </c>
      <c r="L29" s="10">
        <f t="shared" ref="L29:L37" si="73">AB29+AR29+BH29+BX29</f>
        <v>6</v>
      </c>
      <c r="M29" s="10">
        <f t="shared" ref="M29:M37" si="74">AC29+AS29+BI29+BY29</f>
        <v>28</v>
      </c>
      <c r="N29" s="10">
        <f t="shared" ref="N29:N37" si="75">AD29+AT29+BJ29+BZ29</f>
        <v>12</v>
      </c>
      <c r="O29" s="10">
        <f t="shared" ref="O29:O37" si="76">AE29+AU29+BK29+CA29</f>
        <v>3</v>
      </c>
      <c r="P29" s="10">
        <f t="shared" ref="P29:P37" si="77">AF29+AV29+BL29+CB29</f>
        <v>9</v>
      </c>
      <c r="Q29" s="4" t="s">
        <v>316</v>
      </c>
      <c r="R29" s="10">
        <v>74</v>
      </c>
      <c r="S29" s="10">
        <v>62</v>
      </c>
      <c r="T29" s="10">
        <v>12</v>
      </c>
      <c r="U29" s="26">
        <v>57</v>
      </c>
      <c r="V29" s="27">
        <v>57</v>
      </c>
      <c r="W29" s="28">
        <v>0</v>
      </c>
      <c r="X29" s="10">
        <v>17</v>
      </c>
      <c r="Y29" s="10">
        <v>6</v>
      </c>
      <c r="Z29" s="10">
        <v>12</v>
      </c>
      <c r="AA29" s="26">
        <v>0</v>
      </c>
      <c r="AB29" s="27">
        <v>0</v>
      </c>
      <c r="AC29" s="28">
        <v>0</v>
      </c>
      <c r="AD29" s="10">
        <v>0</v>
      </c>
      <c r="AE29" s="10">
        <v>0</v>
      </c>
      <c r="AF29" s="10">
        <v>0</v>
      </c>
      <c r="AG29" s="189" t="s">
        <v>316</v>
      </c>
      <c r="AH29" s="189">
        <v>239</v>
      </c>
      <c r="AI29" s="189">
        <v>43</v>
      </c>
      <c r="AJ29" s="189">
        <v>196</v>
      </c>
      <c r="AK29" s="198">
        <v>171</v>
      </c>
      <c r="AL29" s="199">
        <v>37</v>
      </c>
      <c r="AM29" s="200">
        <v>134</v>
      </c>
      <c r="AN29" s="189">
        <v>34</v>
      </c>
      <c r="AO29" s="189">
        <v>0</v>
      </c>
      <c r="AP29" s="189">
        <v>34</v>
      </c>
      <c r="AQ29" s="198">
        <v>25</v>
      </c>
      <c r="AR29" s="199">
        <v>6</v>
      </c>
      <c r="AS29" s="200">
        <v>18</v>
      </c>
      <c r="AT29" s="189">
        <v>9</v>
      </c>
      <c r="AU29" s="189">
        <v>0</v>
      </c>
      <c r="AV29" s="189">
        <v>9</v>
      </c>
      <c r="AW29" s="4" t="s">
        <v>316</v>
      </c>
      <c r="AX29" s="73">
        <v>22</v>
      </c>
      <c r="AY29" s="73">
        <v>0</v>
      </c>
      <c r="AZ29" s="73">
        <v>22</v>
      </c>
      <c r="BA29" s="74">
        <v>22</v>
      </c>
      <c r="BB29" s="75">
        <v>0</v>
      </c>
      <c r="BC29" s="76">
        <v>22</v>
      </c>
      <c r="BD29" s="73">
        <v>0</v>
      </c>
      <c r="BE29" s="73">
        <v>0</v>
      </c>
      <c r="BF29" s="73">
        <v>0</v>
      </c>
      <c r="BG29" s="74">
        <v>0</v>
      </c>
      <c r="BH29" s="75">
        <v>0</v>
      </c>
      <c r="BI29" s="76">
        <v>0</v>
      </c>
      <c r="BJ29" s="73">
        <v>0</v>
      </c>
      <c r="BK29" s="73">
        <v>0</v>
      </c>
      <c r="BL29" s="73">
        <v>0</v>
      </c>
      <c r="BM29" s="204" t="s">
        <v>316</v>
      </c>
      <c r="BN29" s="71">
        <v>229</v>
      </c>
      <c r="BO29" s="71">
        <v>87</v>
      </c>
      <c r="BP29" s="71">
        <v>142</v>
      </c>
      <c r="BQ29" s="213">
        <v>195</v>
      </c>
      <c r="BR29" s="214">
        <v>72</v>
      </c>
      <c r="BS29" s="215">
        <v>124</v>
      </c>
      <c r="BT29" s="71">
        <v>21</v>
      </c>
      <c r="BU29" s="71">
        <v>13</v>
      </c>
      <c r="BV29" s="71">
        <v>8</v>
      </c>
      <c r="BW29" s="213">
        <v>10</v>
      </c>
      <c r="BX29" s="214">
        <v>0</v>
      </c>
      <c r="BY29" s="215">
        <v>10</v>
      </c>
      <c r="BZ29" s="71">
        <v>3</v>
      </c>
      <c r="CA29" s="71">
        <v>3</v>
      </c>
      <c r="CB29" s="71">
        <v>0</v>
      </c>
    </row>
    <row r="30" spans="1:80" x14ac:dyDescent="0.2">
      <c r="A30" s="4" t="s">
        <v>317</v>
      </c>
      <c r="B30" s="10">
        <f t="shared" si="63"/>
        <v>953</v>
      </c>
      <c r="C30" s="10">
        <f t="shared" si="64"/>
        <v>446</v>
      </c>
      <c r="D30" s="10">
        <f t="shared" si="65"/>
        <v>506</v>
      </c>
      <c r="E30" s="10">
        <f t="shared" si="66"/>
        <v>490</v>
      </c>
      <c r="F30" s="10">
        <f t="shared" si="67"/>
        <v>223</v>
      </c>
      <c r="G30" s="10">
        <f t="shared" si="68"/>
        <v>266</v>
      </c>
      <c r="H30" s="10">
        <f t="shared" si="69"/>
        <v>241</v>
      </c>
      <c r="I30" s="10">
        <f t="shared" si="70"/>
        <v>114</v>
      </c>
      <c r="J30" s="10">
        <f t="shared" si="71"/>
        <v>127</v>
      </c>
      <c r="K30" s="10">
        <f t="shared" si="72"/>
        <v>166</v>
      </c>
      <c r="L30" s="10">
        <f t="shared" si="73"/>
        <v>66</v>
      </c>
      <c r="M30" s="10">
        <f t="shared" si="74"/>
        <v>100</v>
      </c>
      <c r="N30" s="10">
        <f t="shared" si="75"/>
        <v>54</v>
      </c>
      <c r="O30" s="10">
        <f t="shared" si="76"/>
        <v>42</v>
      </c>
      <c r="P30" s="10">
        <f t="shared" si="77"/>
        <v>12</v>
      </c>
      <c r="Q30" s="4" t="s">
        <v>317</v>
      </c>
      <c r="R30" s="10">
        <v>166</v>
      </c>
      <c r="S30" s="10">
        <v>140</v>
      </c>
      <c r="T30" s="10">
        <v>26</v>
      </c>
      <c r="U30" s="26">
        <v>137</v>
      </c>
      <c r="V30" s="27">
        <v>123</v>
      </c>
      <c r="W30" s="28">
        <v>14</v>
      </c>
      <c r="X30" s="10">
        <v>29</v>
      </c>
      <c r="Y30" s="10">
        <v>17</v>
      </c>
      <c r="Z30" s="10">
        <v>12</v>
      </c>
      <c r="AA30" s="26">
        <v>0</v>
      </c>
      <c r="AB30" s="27">
        <v>0</v>
      </c>
      <c r="AC30" s="28">
        <v>0</v>
      </c>
      <c r="AD30" s="10">
        <v>0</v>
      </c>
      <c r="AE30" s="10">
        <v>0</v>
      </c>
      <c r="AF30" s="10">
        <v>0</v>
      </c>
      <c r="AG30" s="189" t="s">
        <v>317</v>
      </c>
      <c r="AH30" s="189">
        <v>50</v>
      </c>
      <c r="AI30" s="189">
        <v>3</v>
      </c>
      <c r="AJ30" s="189">
        <v>47</v>
      </c>
      <c r="AK30" s="198">
        <v>23</v>
      </c>
      <c r="AL30" s="199">
        <v>0</v>
      </c>
      <c r="AM30" s="200">
        <v>23</v>
      </c>
      <c r="AN30" s="189">
        <v>8</v>
      </c>
      <c r="AO30" s="189">
        <v>0</v>
      </c>
      <c r="AP30" s="189">
        <v>8</v>
      </c>
      <c r="AQ30" s="198">
        <v>6</v>
      </c>
      <c r="AR30" s="199">
        <v>3</v>
      </c>
      <c r="AS30" s="200">
        <v>3</v>
      </c>
      <c r="AT30" s="189">
        <v>12</v>
      </c>
      <c r="AU30" s="189">
        <v>0</v>
      </c>
      <c r="AV30" s="189">
        <v>12</v>
      </c>
      <c r="AW30" s="4" t="s">
        <v>317</v>
      </c>
      <c r="AX30" s="73">
        <v>426</v>
      </c>
      <c r="AY30" s="73">
        <v>167</v>
      </c>
      <c r="AZ30" s="73">
        <v>259</v>
      </c>
      <c r="BA30" s="74">
        <v>135</v>
      </c>
      <c r="BB30" s="75">
        <v>22</v>
      </c>
      <c r="BC30" s="76">
        <v>112</v>
      </c>
      <c r="BD30" s="73">
        <v>99</v>
      </c>
      <c r="BE30" s="73">
        <v>42</v>
      </c>
      <c r="BF30" s="73">
        <v>56</v>
      </c>
      <c r="BG30" s="74">
        <v>150</v>
      </c>
      <c r="BH30" s="75">
        <v>60</v>
      </c>
      <c r="BI30" s="76">
        <v>90</v>
      </c>
      <c r="BJ30" s="73">
        <v>42</v>
      </c>
      <c r="BK30" s="73">
        <v>42</v>
      </c>
      <c r="BL30" s="73">
        <v>0</v>
      </c>
      <c r="BM30" s="204" t="s">
        <v>317</v>
      </c>
      <c r="BN30" s="71">
        <v>311</v>
      </c>
      <c r="BO30" s="71">
        <v>136</v>
      </c>
      <c r="BP30" s="71">
        <v>174</v>
      </c>
      <c r="BQ30" s="213">
        <v>195</v>
      </c>
      <c r="BR30" s="214">
        <v>78</v>
      </c>
      <c r="BS30" s="215">
        <v>117</v>
      </c>
      <c r="BT30" s="71">
        <v>105</v>
      </c>
      <c r="BU30" s="71">
        <v>55</v>
      </c>
      <c r="BV30" s="71">
        <v>51</v>
      </c>
      <c r="BW30" s="213">
        <v>10</v>
      </c>
      <c r="BX30" s="214">
        <v>3</v>
      </c>
      <c r="BY30" s="215">
        <v>7</v>
      </c>
      <c r="BZ30" s="71">
        <v>0</v>
      </c>
      <c r="CA30" s="71">
        <v>0</v>
      </c>
      <c r="CB30" s="71">
        <v>0</v>
      </c>
    </row>
    <row r="31" spans="1:80" x14ac:dyDescent="0.2">
      <c r="A31" s="4" t="s">
        <v>318</v>
      </c>
      <c r="B31" s="10">
        <f t="shared" si="63"/>
        <v>3841</v>
      </c>
      <c r="C31" s="10">
        <f t="shared" si="64"/>
        <v>1155</v>
      </c>
      <c r="D31" s="10">
        <f t="shared" si="65"/>
        <v>2687</v>
      </c>
      <c r="E31" s="10">
        <f t="shared" si="66"/>
        <v>2195</v>
      </c>
      <c r="F31" s="10">
        <f t="shared" si="67"/>
        <v>809</v>
      </c>
      <c r="G31" s="10">
        <f t="shared" si="68"/>
        <v>1387</v>
      </c>
      <c r="H31" s="10">
        <f t="shared" si="69"/>
        <v>1148</v>
      </c>
      <c r="I31" s="10">
        <f t="shared" si="70"/>
        <v>245</v>
      </c>
      <c r="J31" s="10">
        <f t="shared" si="71"/>
        <v>902</v>
      </c>
      <c r="K31" s="10">
        <f t="shared" si="72"/>
        <v>329</v>
      </c>
      <c r="L31" s="10">
        <f t="shared" si="73"/>
        <v>82</v>
      </c>
      <c r="M31" s="10">
        <f t="shared" si="74"/>
        <v>247</v>
      </c>
      <c r="N31" s="10">
        <f t="shared" si="75"/>
        <v>171</v>
      </c>
      <c r="O31" s="10">
        <f t="shared" si="76"/>
        <v>17</v>
      </c>
      <c r="P31" s="10">
        <f t="shared" si="77"/>
        <v>153</v>
      </c>
      <c r="Q31" s="4" t="s">
        <v>318</v>
      </c>
      <c r="R31" s="10">
        <v>213</v>
      </c>
      <c r="S31" s="10">
        <v>147</v>
      </c>
      <c r="T31" s="10">
        <v>67</v>
      </c>
      <c r="U31" s="26">
        <v>137</v>
      </c>
      <c r="V31" s="27">
        <v>118</v>
      </c>
      <c r="W31" s="28">
        <v>19</v>
      </c>
      <c r="X31" s="10">
        <v>58</v>
      </c>
      <c r="Y31" s="10">
        <v>23</v>
      </c>
      <c r="Z31" s="10">
        <v>35</v>
      </c>
      <c r="AA31" s="26">
        <v>7</v>
      </c>
      <c r="AB31" s="27">
        <v>5</v>
      </c>
      <c r="AC31" s="28">
        <v>2</v>
      </c>
      <c r="AD31" s="10">
        <v>12</v>
      </c>
      <c r="AE31" s="10">
        <v>0</v>
      </c>
      <c r="AF31" s="10">
        <v>12</v>
      </c>
      <c r="AG31" s="189" t="s">
        <v>318</v>
      </c>
      <c r="AH31" s="189">
        <v>31</v>
      </c>
      <c r="AI31" s="189">
        <v>3</v>
      </c>
      <c r="AJ31" s="189">
        <v>28</v>
      </c>
      <c r="AK31" s="198">
        <v>5</v>
      </c>
      <c r="AL31" s="199">
        <v>0</v>
      </c>
      <c r="AM31" s="200">
        <v>5</v>
      </c>
      <c r="AN31" s="189">
        <v>17</v>
      </c>
      <c r="AO31" s="189">
        <v>0</v>
      </c>
      <c r="AP31" s="189">
        <v>17</v>
      </c>
      <c r="AQ31" s="198">
        <v>6</v>
      </c>
      <c r="AR31" s="199">
        <v>0</v>
      </c>
      <c r="AS31" s="200">
        <v>6</v>
      </c>
      <c r="AT31" s="189">
        <v>3</v>
      </c>
      <c r="AU31" s="189">
        <v>3</v>
      </c>
      <c r="AV31" s="189">
        <v>0</v>
      </c>
      <c r="AW31" s="4" t="s">
        <v>318</v>
      </c>
      <c r="AX31" s="73">
        <v>2598</v>
      </c>
      <c r="AY31" s="73">
        <v>575</v>
      </c>
      <c r="AZ31" s="73">
        <v>2023</v>
      </c>
      <c r="BA31" s="74">
        <v>1325</v>
      </c>
      <c r="BB31" s="75">
        <v>359</v>
      </c>
      <c r="BC31" s="76">
        <v>966</v>
      </c>
      <c r="BD31" s="73">
        <v>875</v>
      </c>
      <c r="BE31" s="73">
        <v>155</v>
      </c>
      <c r="BF31" s="73">
        <v>719</v>
      </c>
      <c r="BG31" s="74">
        <v>271</v>
      </c>
      <c r="BH31" s="75">
        <v>60</v>
      </c>
      <c r="BI31" s="76">
        <v>211</v>
      </c>
      <c r="BJ31" s="73">
        <v>127</v>
      </c>
      <c r="BK31" s="73">
        <v>0</v>
      </c>
      <c r="BL31" s="73">
        <v>127</v>
      </c>
      <c r="BM31" s="204" t="s">
        <v>318</v>
      </c>
      <c r="BN31" s="71">
        <v>999</v>
      </c>
      <c r="BO31" s="71">
        <v>430</v>
      </c>
      <c r="BP31" s="71">
        <v>569</v>
      </c>
      <c r="BQ31" s="213">
        <v>728</v>
      </c>
      <c r="BR31" s="214">
        <v>332</v>
      </c>
      <c r="BS31" s="215">
        <v>397</v>
      </c>
      <c r="BT31" s="71">
        <v>198</v>
      </c>
      <c r="BU31" s="71">
        <v>67</v>
      </c>
      <c r="BV31" s="71">
        <v>131</v>
      </c>
      <c r="BW31" s="213">
        <v>45</v>
      </c>
      <c r="BX31" s="214">
        <v>17</v>
      </c>
      <c r="BY31" s="215">
        <v>28</v>
      </c>
      <c r="BZ31" s="71">
        <v>29</v>
      </c>
      <c r="CA31" s="71">
        <v>14</v>
      </c>
      <c r="CB31" s="71">
        <v>14</v>
      </c>
    </row>
    <row r="32" spans="1:80" x14ac:dyDescent="0.2">
      <c r="A32" s="4" t="s">
        <v>319</v>
      </c>
      <c r="B32" s="10">
        <f t="shared" si="63"/>
        <v>1976</v>
      </c>
      <c r="C32" s="10">
        <f t="shared" si="64"/>
        <v>706</v>
      </c>
      <c r="D32" s="10">
        <f t="shared" si="65"/>
        <v>1271</v>
      </c>
      <c r="E32" s="10">
        <f t="shared" si="66"/>
        <v>1035</v>
      </c>
      <c r="F32" s="10">
        <f t="shared" si="67"/>
        <v>403</v>
      </c>
      <c r="G32" s="10">
        <f t="shared" si="68"/>
        <v>634</v>
      </c>
      <c r="H32" s="10">
        <f t="shared" si="69"/>
        <v>478</v>
      </c>
      <c r="I32" s="10">
        <f t="shared" si="70"/>
        <v>177</v>
      </c>
      <c r="J32" s="10">
        <f t="shared" si="71"/>
        <v>302</v>
      </c>
      <c r="K32" s="10">
        <f t="shared" si="72"/>
        <v>141</v>
      </c>
      <c r="L32" s="10">
        <f t="shared" si="73"/>
        <v>67</v>
      </c>
      <c r="M32" s="10">
        <f t="shared" si="74"/>
        <v>74</v>
      </c>
      <c r="N32" s="10">
        <f t="shared" si="75"/>
        <v>322</v>
      </c>
      <c r="O32" s="10">
        <f t="shared" si="76"/>
        <v>60</v>
      </c>
      <c r="P32" s="10">
        <f t="shared" si="77"/>
        <v>261</v>
      </c>
      <c r="Q32" s="4" t="s">
        <v>319</v>
      </c>
      <c r="R32" s="10">
        <v>523</v>
      </c>
      <c r="S32" s="10">
        <v>352</v>
      </c>
      <c r="T32" s="10">
        <v>172</v>
      </c>
      <c r="U32" s="26">
        <v>297</v>
      </c>
      <c r="V32" s="27">
        <v>241</v>
      </c>
      <c r="W32" s="28">
        <v>57</v>
      </c>
      <c r="X32" s="10">
        <v>150</v>
      </c>
      <c r="Y32" s="10">
        <v>92</v>
      </c>
      <c r="Z32" s="10">
        <v>58</v>
      </c>
      <c r="AA32" s="26">
        <v>18</v>
      </c>
      <c r="AB32" s="27">
        <v>7</v>
      </c>
      <c r="AC32" s="28">
        <v>11</v>
      </c>
      <c r="AD32" s="10">
        <v>58</v>
      </c>
      <c r="AE32" s="10">
        <v>12</v>
      </c>
      <c r="AF32" s="10">
        <v>46</v>
      </c>
      <c r="AG32" s="189" t="s">
        <v>319</v>
      </c>
      <c r="AH32" s="189">
        <v>3</v>
      </c>
      <c r="AI32" s="189">
        <v>0</v>
      </c>
      <c r="AJ32" s="189">
        <v>3</v>
      </c>
      <c r="AK32" s="198">
        <v>0</v>
      </c>
      <c r="AL32" s="199">
        <v>0</v>
      </c>
      <c r="AM32" s="200">
        <v>0</v>
      </c>
      <c r="AN32" s="189">
        <v>0</v>
      </c>
      <c r="AO32" s="189">
        <v>0</v>
      </c>
      <c r="AP32" s="189">
        <v>0</v>
      </c>
      <c r="AQ32" s="198">
        <v>3</v>
      </c>
      <c r="AR32" s="199">
        <v>0</v>
      </c>
      <c r="AS32" s="200">
        <v>3</v>
      </c>
      <c r="AT32" s="189">
        <v>0</v>
      </c>
      <c r="AU32" s="189">
        <v>0</v>
      </c>
      <c r="AV32" s="189">
        <v>0</v>
      </c>
      <c r="AW32" s="4" t="s">
        <v>319</v>
      </c>
      <c r="AX32" s="73">
        <v>1216</v>
      </c>
      <c r="AY32" s="73">
        <v>277</v>
      </c>
      <c r="AZ32" s="73">
        <v>939</v>
      </c>
      <c r="BA32" s="74">
        <v>517</v>
      </c>
      <c r="BB32" s="75">
        <v>90</v>
      </c>
      <c r="BC32" s="76">
        <v>427</v>
      </c>
      <c r="BD32" s="73">
        <v>324</v>
      </c>
      <c r="BE32" s="73">
        <v>85</v>
      </c>
      <c r="BF32" s="73">
        <v>240</v>
      </c>
      <c r="BG32" s="74">
        <v>120</v>
      </c>
      <c r="BH32" s="75">
        <v>60</v>
      </c>
      <c r="BI32" s="76">
        <v>60</v>
      </c>
      <c r="BJ32" s="73">
        <v>255</v>
      </c>
      <c r="BK32" s="73">
        <v>42</v>
      </c>
      <c r="BL32" s="73">
        <v>212</v>
      </c>
      <c r="BM32" s="204" t="s">
        <v>319</v>
      </c>
      <c r="BN32" s="71">
        <v>234</v>
      </c>
      <c r="BO32" s="71">
        <v>77</v>
      </c>
      <c r="BP32" s="71">
        <v>157</v>
      </c>
      <c r="BQ32" s="213">
        <v>221</v>
      </c>
      <c r="BR32" s="214">
        <v>72</v>
      </c>
      <c r="BS32" s="215">
        <v>150</v>
      </c>
      <c r="BT32" s="71">
        <v>4</v>
      </c>
      <c r="BU32" s="71">
        <v>0</v>
      </c>
      <c r="BV32" s="71">
        <v>4</v>
      </c>
      <c r="BW32" s="213">
        <v>0</v>
      </c>
      <c r="BX32" s="214">
        <v>0</v>
      </c>
      <c r="BY32" s="215">
        <v>0</v>
      </c>
      <c r="BZ32" s="71">
        <v>9</v>
      </c>
      <c r="CA32" s="71">
        <v>6</v>
      </c>
      <c r="CB32" s="71">
        <v>3</v>
      </c>
    </row>
    <row r="33" spans="1:80" x14ac:dyDescent="0.2">
      <c r="A33" s="4" t="s">
        <v>320</v>
      </c>
      <c r="B33" s="10">
        <f t="shared" si="63"/>
        <v>817</v>
      </c>
      <c r="C33" s="10">
        <f t="shared" si="64"/>
        <v>439</v>
      </c>
      <c r="D33" s="10">
        <f t="shared" si="65"/>
        <v>379</v>
      </c>
      <c r="E33" s="10">
        <f t="shared" si="66"/>
        <v>529</v>
      </c>
      <c r="F33" s="10">
        <f t="shared" si="67"/>
        <v>273</v>
      </c>
      <c r="G33" s="10">
        <f t="shared" si="68"/>
        <v>258</v>
      </c>
      <c r="H33" s="10">
        <f t="shared" si="69"/>
        <v>168</v>
      </c>
      <c r="I33" s="10">
        <f t="shared" si="70"/>
        <v>96</v>
      </c>
      <c r="J33" s="10">
        <f t="shared" si="71"/>
        <v>71</v>
      </c>
      <c r="K33" s="10">
        <f t="shared" si="72"/>
        <v>45</v>
      </c>
      <c r="L33" s="10">
        <f t="shared" si="73"/>
        <v>41</v>
      </c>
      <c r="M33" s="10">
        <f t="shared" si="74"/>
        <v>4</v>
      </c>
      <c r="N33" s="10">
        <f t="shared" si="75"/>
        <v>75</v>
      </c>
      <c r="O33" s="10">
        <f t="shared" si="76"/>
        <v>29</v>
      </c>
      <c r="P33" s="10">
        <f t="shared" si="77"/>
        <v>46</v>
      </c>
      <c r="Q33" s="4" t="s">
        <v>320</v>
      </c>
      <c r="R33" s="10">
        <v>439</v>
      </c>
      <c r="S33" s="10">
        <v>288</v>
      </c>
      <c r="T33" s="10">
        <v>151</v>
      </c>
      <c r="U33" s="26">
        <v>245</v>
      </c>
      <c r="V33" s="27">
        <v>208</v>
      </c>
      <c r="W33" s="28">
        <v>38</v>
      </c>
      <c r="X33" s="10">
        <v>104</v>
      </c>
      <c r="Y33" s="10">
        <v>40</v>
      </c>
      <c r="Z33" s="10">
        <v>63</v>
      </c>
      <c r="AA33" s="26">
        <v>15</v>
      </c>
      <c r="AB33" s="27">
        <v>11</v>
      </c>
      <c r="AC33" s="28">
        <v>4</v>
      </c>
      <c r="AD33" s="10">
        <v>75</v>
      </c>
      <c r="AE33" s="10">
        <v>29</v>
      </c>
      <c r="AF33" s="10">
        <v>46</v>
      </c>
      <c r="AG33" s="189" t="s">
        <v>320</v>
      </c>
      <c r="AH33" s="189">
        <v>0</v>
      </c>
      <c r="AI33" s="189">
        <v>0</v>
      </c>
      <c r="AJ33" s="189">
        <v>0</v>
      </c>
      <c r="AK33" s="198">
        <v>0</v>
      </c>
      <c r="AL33" s="199">
        <v>0</v>
      </c>
      <c r="AM33" s="200">
        <v>0</v>
      </c>
      <c r="AN33" s="189">
        <v>0</v>
      </c>
      <c r="AO33" s="189">
        <v>0</v>
      </c>
      <c r="AP33" s="189">
        <v>0</v>
      </c>
      <c r="AQ33" s="198">
        <v>0</v>
      </c>
      <c r="AR33" s="199">
        <v>0</v>
      </c>
      <c r="AS33" s="200">
        <v>0</v>
      </c>
      <c r="AT33" s="189">
        <v>0</v>
      </c>
      <c r="AU33" s="189">
        <v>0</v>
      </c>
      <c r="AV33" s="189">
        <v>0</v>
      </c>
      <c r="AW33" s="4" t="s">
        <v>320</v>
      </c>
      <c r="AX33" s="73">
        <v>266</v>
      </c>
      <c r="AY33" s="73">
        <v>131</v>
      </c>
      <c r="AZ33" s="73">
        <v>135</v>
      </c>
      <c r="BA33" s="74">
        <v>180</v>
      </c>
      <c r="BB33" s="75">
        <v>45</v>
      </c>
      <c r="BC33" s="76">
        <v>135</v>
      </c>
      <c r="BD33" s="73">
        <v>56</v>
      </c>
      <c r="BE33" s="73">
        <v>56</v>
      </c>
      <c r="BF33" s="73">
        <v>0</v>
      </c>
      <c r="BG33" s="74">
        <v>30</v>
      </c>
      <c r="BH33" s="75">
        <v>30</v>
      </c>
      <c r="BI33" s="76">
        <v>0</v>
      </c>
      <c r="BJ33" s="73">
        <v>0</v>
      </c>
      <c r="BK33" s="73">
        <v>0</v>
      </c>
      <c r="BL33" s="73">
        <v>0</v>
      </c>
      <c r="BM33" s="204" t="s">
        <v>320</v>
      </c>
      <c r="BN33" s="71">
        <v>112</v>
      </c>
      <c r="BO33" s="71">
        <v>20</v>
      </c>
      <c r="BP33" s="71">
        <v>93</v>
      </c>
      <c r="BQ33" s="213">
        <v>104</v>
      </c>
      <c r="BR33" s="214">
        <v>20</v>
      </c>
      <c r="BS33" s="215">
        <v>85</v>
      </c>
      <c r="BT33" s="71">
        <v>8</v>
      </c>
      <c r="BU33" s="71">
        <v>0</v>
      </c>
      <c r="BV33" s="71">
        <v>8</v>
      </c>
      <c r="BW33" s="213">
        <v>0</v>
      </c>
      <c r="BX33" s="214">
        <v>0</v>
      </c>
      <c r="BY33" s="215">
        <v>0</v>
      </c>
      <c r="BZ33" s="71">
        <v>0</v>
      </c>
      <c r="CA33" s="71">
        <v>0</v>
      </c>
      <c r="CB33" s="71">
        <v>0</v>
      </c>
    </row>
    <row r="34" spans="1:80" x14ac:dyDescent="0.2">
      <c r="A34" s="4" t="s">
        <v>321</v>
      </c>
      <c r="B34" s="10">
        <f t="shared" si="63"/>
        <v>393</v>
      </c>
      <c r="C34" s="10">
        <f t="shared" si="64"/>
        <v>109</v>
      </c>
      <c r="D34" s="10">
        <f t="shared" si="65"/>
        <v>284</v>
      </c>
      <c r="E34" s="10">
        <f t="shared" si="66"/>
        <v>236</v>
      </c>
      <c r="F34" s="10">
        <f t="shared" si="67"/>
        <v>62</v>
      </c>
      <c r="G34" s="10">
        <f t="shared" si="68"/>
        <v>174</v>
      </c>
      <c r="H34" s="10">
        <f t="shared" si="69"/>
        <v>63</v>
      </c>
      <c r="I34" s="10">
        <f t="shared" si="70"/>
        <v>31</v>
      </c>
      <c r="J34" s="10">
        <f t="shared" si="71"/>
        <v>31</v>
      </c>
      <c r="K34" s="10">
        <f t="shared" si="72"/>
        <v>65</v>
      </c>
      <c r="L34" s="10">
        <f t="shared" si="73"/>
        <v>4</v>
      </c>
      <c r="M34" s="10">
        <f t="shared" si="74"/>
        <v>62</v>
      </c>
      <c r="N34" s="10">
        <f t="shared" si="75"/>
        <v>29</v>
      </c>
      <c r="O34" s="10">
        <f t="shared" si="76"/>
        <v>12</v>
      </c>
      <c r="P34" s="10">
        <f t="shared" si="77"/>
        <v>17</v>
      </c>
      <c r="Q34" s="4" t="s">
        <v>321</v>
      </c>
      <c r="R34" s="10">
        <v>107</v>
      </c>
      <c r="S34" s="10">
        <v>66</v>
      </c>
      <c r="T34" s="10">
        <v>41</v>
      </c>
      <c r="U34" s="26">
        <v>38</v>
      </c>
      <c r="V34" s="27">
        <v>33</v>
      </c>
      <c r="W34" s="28">
        <v>5</v>
      </c>
      <c r="X34" s="10">
        <v>35</v>
      </c>
      <c r="Y34" s="10">
        <v>17</v>
      </c>
      <c r="Z34" s="10">
        <v>17</v>
      </c>
      <c r="AA34" s="26">
        <v>5</v>
      </c>
      <c r="AB34" s="27">
        <v>4</v>
      </c>
      <c r="AC34" s="28">
        <v>2</v>
      </c>
      <c r="AD34" s="10">
        <v>29</v>
      </c>
      <c r="AE34" s="10">
        <v>12</v>
      </c>
      <c r="AF34" s="10">
        <v>17</v>
      </c>
      <c r="AG34" s="189" t="s">
        <v>321</v>
      </c>
      <c r="AH34" s="189">
        <v>23</v>
      </c>
      <c r="AI34" s="189">
        <v>9</v>
      </c>
      <c r="AJ34" s="189">
        <v>14</v>
      </c>
      <c r="AK34" s="198">
        <v>23</v>
      </c>
      <c r="AL34" s="199">
        <v>9</v>
      </c>
      <c r="AM34" s="200">
        <v>14</v>
      </c>
      <c r="AN34" s="189">
        <v>0</v>
      </c>
      <c r="AO34" s="189">
        <v>0</v>
      </c>
      <c r="AP34" s="189">
        <v>0</v>
      </c>
      <c r="AQ34" s="198">
        <v>0</v>
      </c>
      <c r="AR34" s="199">
        <v>0</v>
      </c>
      <c r="AS34" s="200">
        <v>0</v>
      </c>
      <c r="AT34" s="189">
        <v>0</v>
      </c>
      <c r="AU34" s="189">
        <v>0</v>
      </c>
      <c r="AV34" s="189">
        <v>0</v>
      </c>
      <c r="AW34" s="4" t="s">
        <v>321</v>
      </c>
      <c r="AX34" s="73">
        <v>178</v>
      </c>
      <c r="AY34" s="73">
        <v>14</v>
      </c>
      <c r="AZ34" s="73">
        <v>164</v>
      </c>
      <c r="BA34" s="74">
        <v>90</v>
      </c>
      <c r="BB34" s="75">
        <v>0</v>
      </c>
      <c r="BC34" s="76">
        <v>90</v>
      </c>
      <c r="BD34" s="73">
        <v>28</v>
      </c>
      <c r="BE34" s="73">
        <v>14</v>
      </c>
      <c r="BF34" s="73">
        <v>14</v>
      </c>
      <c r="BG34" s="74">
        <v>60</v>
      </c>
      <c r="BH34" s="75">
        <v>0</v>
      </c>
      <c r="BI34" s="76">
        <v>60</v>
      </c>
      <c r="BJ34" s="73">
        <v>0</v>
      </c>
      <c r="BK34" s="73">
        <v>0</v>
      </c>
      <c r="BL34" s="73">
        <v>0</v>
      </c>
      <c r="BM34" s="204" t="s">
        <v>321</v>
      </c>
      <c r="BN34" s="71">
        <v>85</v>
      </c>
      <c r="BO34" s="71">
        <v>20</v>
      </c>
      <c r="BP34" s="71">
        <v>65</v>
      </c>
      <c r="BQ34" s="213">
        <v>85</v>
      </c>
      <c r="BR34" s="214">
        <v>20</v>
      </c>
      <c r="BS34" s="215">
        <v>65</v>
      </c>
      <c r="BT34" s="71">
        <v>0</v>
      </c>
      <c r="BU34" s="71">
        <v>0</v>
      </c>
      <c r="BV34" s="71">
        <v>0</v>
      </c>
      <c r="BW34" s="213">
        <v>0</v>
      </c>
      <c r="BX34" s="214">
        <v>0</v>
      </c>
      <c r="BY34" s="215">
        <v>0</v>
      </c>
      <c r="BZ34" s="71">
        <v>0</v>
      </c>
      <c r="CA34" s="71">
        <v>0</v>
      </c>
      <c r="CB34" s="71">
        <v>0</v>
      </c>
    </row>
    <row r="35" spans="1:80" x14ac:dyDescent="0.2">
      <c r="A35" s="4" t="s">
        <v>322</v>
      </c>
      <c r="B35" s="10">
        <f t="shared" si="63"/>
        <v>399</v>
      </c>
      <c r="C35" s="10">
        <f t="shared" si="64"/>
        <v>162</v>
      </c>
      <c r="D35" s="10">
        <f t="shared" si="65"/>
        <v>237</v>
      </c>
      <c r="E35" s="10">
        <f t="shared" si="66"/>
        <v>206</v>
      </c>
      <c r="F35" s="10">
        <f t="shared" si="67"/>
        <v>109</v>
      </c>
      <c r="G35" s="10">
        <f t="shared" si="68"/>
        <v>98</v>
      </c>
      <c r="H35" s="10">
        <f t="shared" si="69"/>
        <v>55</v>
      </c>
      <c r="I35" s="10">
        <f t="shared" si="70"/>
        <v>30</v>
      </c>
      <c r="J35" s="10">
        <f t="shared" si="71"/>
        <v>26</v>
      </c>
      <c r="K35" s="10">
        <f t="shared" si="72"/>
        <v>24</v>
      </c>
      <c r="L35" s="10">
        <f t="shared" si="73"/>
        <v>12</v>
      </c>
      <c r="M35" s="10">
        <f t="shared" si="74"/>
        <v>11</v>
      </c>
      <c r="N35" s="10">
        <f t="shared" si="75"/>
        <v>114</v>
      </c>
      <c r="O35" s="10">
        <f t="shared" si="76"/>
        <v>12</v>
      </c>
      <c r="P35" s="10">
        <f t="shared" si="77"/>
        <v>102</v>
      </c>
      <c r="Q35" s="4" t="s">
        <v>322</v>
      </c>
      <c r="R35" s="10">
        <v>147</v>
      </c>
      <c r="S35" s="10">
        <v>89</v>
      </c>
      <c r="T35" s="10">
        <v>58</v>
      </c>
      <c r="U35" s="26">
        <v>80</v>
      </c>
      <c r="V35" s="27">
        <v>57</v>
      </c>
      <c r="W35" s="28">
        <v>24</v>
      </c>
      <c r="X35" s="10">
        <v>23</v>
      </c>
      <c r="Y35" s="10">
        <v>12</v>
      </c>
      <c r="Z35" s="10">
        <v>12</v>
      </c>
      <c r="AA35" s="26">
        <v>15</v>
      </c>
      <c r="AB35" s="27">
        <v>9</v>
      </c>
      <c r="AC35" s="28">
        <v>5</v>
      </c>
      <c r="AD35" s="10">
        <v>29</v>
      </c>
      <c r="AE35" s="10">
        <v>12</v>
      </c>
      <c r="AF35" s="10">
        <v>17</v>
      </c>
      <c r="AG35" s="189" t="s">
        <v>322</v>
      </c>
      <c r="AH35" s="189">
        <v>6</v>
      </c>
      <c r="AI35" s="189">
        <v>0</v>
      </c>
      <c r="AJ35" s="189">
        <v>6</v>
      </c>
      <c r="AK35" s="198">
        <v>0</v>
      </c>
      <c r="AL35" s="199">
        <v>0</v>
      </c>
      <c r="AM35" s="200">
        <v>0</v>
      </c>
      <c r="AN35" s="189">
        <v>0</v>
      </c>
      <c r="AO35" s="189">
        <v>0</v>
      </c>
      <c r="AP35" s="189">
        <v>0</v>
      </c>
      <c r="AQ35" s="198">
        <v>6</v>
      </c>
      <c r="AR35" s="199">
        <v>0</v>
      </c>
      <c r="AS35" s="200">
        <v>6</v>
      </c>
      <c r="AT35" s="189">
        <v>0</v>
      </c>
      <c r="AU35" s="189">
        <v>0</v>
      </c>
      <c r="AV35" s="189">
        <v>0</v>
      </c>
      <c r="AW35" s="4" t="s">
        <v>322</v>
      </c>
      <c r="AX35" s="73">
        <v>180</v>
      </c>
      <c r="AY35" s="73">
        <v>59</v>
      </c>
      <c r="AZ35" s="73">
        <v>121</v>
      </c>
      <c r="BA35" s="74">
        <v>67</v>
      </c>
      <c r="BB35" s="75">
        <v>45</v>
      </c>
      <c r="BC35" s="76">
        <v>22</v>
      </c>
      <c r="BD35" s="73">
        <v>28</v>
      </c>
      <c r="BE35" s="73">
        <v>14</v>
      </c>
      <c r="BF35" s="73">
        <v>14</v>
      </c>
      <c r="BG35" s="74">
        <v>0</v>
      </c>
      <c r="BH35" s="75">
        <v>0</v>
      </c>
      <c r="BI35" s="76">
        <v>0</v>
      </c>
      <c r="BJ35" s="73">
        <v>85</v>
      </c>
      <c r="BK35" s="73">
        <v>0</v>
      </c>
      <c r="BL35" s="73">
        <v>85</v>
      </c>
      <c r="BM35" s="204" t="s">
        <v>322</v>
      </c>
      <c r="BN35" s="71">
        <v>66</v>
      </c>
      <c r="BO35" s="71">
        <v>14</v>
      </c>
      <c r="BP35" s="71">
        <v>52</v>
      </c>
      <c r="BQ35" s="213">
        <v>59</v>
      </c>
      <c r="BR35" s="214">
        <v>7</v>
      </c>
      <c r="BS35" s="215">
        <v>52</v>
      </c>
      <c r="BT35" s="71">
        <v>4</v>
      </c>
      <c r="BU35" s="71">
        <v>4</v>
      </c>
      <c r="BV35" s="71">
        <v>0</v>
      </c>
      <c r="BW35" s="213">
        <v>3</v>
      </c>
      <c r="BX35" s="214">
        <v>3</v>
      </c>
      <c r="BY35" s="215">
        <v>0</v>
      </c>
      <c r="BZ35" s="71">
        <v>0</v>
      </c>
      <c r="CA35" s="71">
        <v>0</v>
      </c>
      <c r="CB35" s="71">
        <v>0</v>
      </c>
    </row>
    <row r="36" spans="1:80" x14ac:dyDescent="0.2">
      <c r="A36" s="4" t="s">
        <v>323</v>
      </c>
      <c r="B36" s="10">
        <f t="shared" si="63"/>
        <v>140</v>
      </c>
      <c r="C36" s="10">
        <f t="shared" si="64"/>
        <v>78</v>
      </c>
      <c r="D36" s="10">
        <f t="shared" si="65"/>
        <v>60</v>
      </c>
      <c r="E36" s="10">
        <f t="shared" si="66"/>
        <v>24</v>
      </c>
      <c r="F36" s="10">
        <f t="shared" si="67"/>
        <v>19</v>
      </c>
      <c r="G36" s="10">
        <f t="shared" si="68"/>
        <v>5</v>
      </c>
      <c r="H36" s="10">
        <f t="shared" si="69"/>
        <v>35</v>
      </c>
      <c r="I36" s="10">
        <f t="shared" si="70"/>
        <v>10</v>
      </c>
      <c r="J36" s="10">
        <f t="shared" si="71"/>
        <v>26</v>
      </c>
      <c r="K36" s="10">
        <f t="shared" si="72"/>
        <v>32</v>
      </c>
      <c r="L36" s="10">
        <f t="shared" si="73"/>
        <v>2</v>
      </c>
      <c r="M36" s="10">
        <f t="shared" si="74"/>
        <v>30</v>
      </c>
      <c r="N36" s="10">
        <f t="shared" si="75"/>
        <v>48</v>
      </c>
      <c r="O36" s="10">
        <f t="shared" si="76"/>
        <v>48</v>
      </c>
      <c r="P36" s="10">
        <f t="shared" si="77"/>
        <v>0</v>
      </c>
      <c r="Q36" s="4" t="s">
        <v>323</v>
      </c>
      <c r="R36" s="10">
        <v>49</v>
      </c>
      <c r="S36" s="10">
        <v>32</v>
      </c>
      <c r="T36" s="10">
        <v>16</v>
      </c>
      <c r="U36" s="26">
        <v>24</v>
      </c>
      <c r="V36" s="27">
        <v>19</v>
      </c>
      <c r="W36" s="28">
        <v>5</v>
      </c>
      <c r="X36" s="10">
        <v>17</v>
      </c>
      <c r="Y36" s="10">
        <v>6</v>
      </c>
      <c r="Z36" s="10">
        <v>12</v>
      </c>
      <c r="AA36" s="26">
        <v>2</v>
      </c>
      <c r="AB36" s="27">
        <v>2</v>
      </c>
      <c r="AC36" s="28">
        <v>0</v>
      </c>
      <c r="AD36" s="10">
        <v>6</v>
      </c>
      <c r="AE36" s="10">
        <v>6</v>
      </c>
      <c r="AF36" s="10">
        <v>0</v>
      </c>
      <c r="AG36" s="189" t="s">
        <v>323</v>
      </c>
      <c r="AH36" s="189">
        <v>0</v>
      </c>
      <c r="AI36" s="189">
        <v>0</v>
      </c>
      <c r="AJ36" s="189">
        <v>0</v>
      </c>
      <c r="AK36" s="198">
        <v>0</v>
      </c>
      <c r="AL36" s="199">
        <v>0</v>
      </c>
      <c r="AM36" s="200">
        <v>0</v>
      </c>
      <c r="AN36" s="189">
        <v>0</v>
      </c>
      <c r="AO36" s="189">
        <v>0</v>
      </c>
      <c r="AP36" s="189">
        <v>0</v>
      </c>
      <c r="AQ36" s="198">
        <v>0</v>
      </c>
      <c r="AR36" s="199">
        <v>0</v>
      </c>
      <c r="AS36" s="200">
        <v>0</v>
      </c>
      <c r="AT36" s="189">
        <v>0</v>
      </c>
      <c r="AU36" s="189">
        <v>0</v>
      </c>
      <c r="AV36" s="189">
        <v>0</v>
      </c>
      <c r="AW36" s="4" t="s">
        <v>323</v>
      </c>
      <c r="AX36" s="73">
        <v>87</v>
      </c>
      <c r="AY36" s="73">
        <v>42</v>
      </c>
      <c r="AZ36" s="73">
        <v>44</v>
      </c>
      <c r="BA36" s="74">
        <v>0</v>
      </c>
      <c r="BB36" s="75">
        <v>0</v>
      </c>
      <c r="BC36" s="76">
        <v>0</v>
      </c>
      <c r="BD36" s="73">
        <v>14</v>
      </c>
      <c r="BE36" s="73">
        <v>0</v>
      </c>
      <c r="BF36" s="73">
        <v>14</v>
      </c>
      <c r="BG36" s="74">
        <v>30</v>
      </c>
      <c r="BH36" s="75">
        <v>0</v>
      </c>
      <c r="BI36" s="76">
        <v>30</v>
      </c>
      <c r="BJ36" s="73">
        <v>42</v>
      </c>
      <c r="BK36" s="73">
        <v>42</v>
      </c>
      <c r="BL36" s="73">
        <v>0</v>
      </c>
      <c r="BM36" s="204" t="s">
        <v>323</v>
      </c>
      <c r="BN36" s="71">
        <v>4</v>
      </c>
      <c r="BO36" s="71">
        <v>4</v>
      </c>
      <c r="BP36" s="71">
        <v>0</v>
      </c>
      <c r="BQ36" s="213">
        <v>0</v>
      </c>
      <c r="BR36" s="214">
        <v>0</v>
      </c>
      <c r="BS36" s="215">
        <v>0</v>
      </c>
      <c r="BT36" s="71">
        <v>4</v>
      </c>
      <c r="BU36" s="71">
        <v>4</v>
      </c>
      <c r="BV36" s="71">
        <v>0</v>
      </c>
      <c r="BW36" s="213">
        <v>0</v>
      </c>
      <c r="BX36" s="214">
        <v>0</v>
      </c>
      <c r="BY36" s="215">
        <v>0</v>
      </c>
      <c r="BZ36" s="71">
        <v>0</v>
      </c>
      <c r="CA36" s="71">
        <v>0</v>
      </c>
      <c r="CB36" s="71">
        <v>0</v>
      </c>
    </row>
    <row r="37" spans="1:80" x14ac:dyDescent="0.2">
      <c r="A37" s="4" t="s">
        <v>324</v>
      </c>
      <c r="B37" s="10">
        <f t="shared" si="63"/>
        <v>159</v>
      </c>
      <c r="C37" s="10">
        <f t="shared" si="64"/>
        <v>30</v>
      </c>
      <c r="D37" s="10">
        <f t="shared" si="65"/>
        <v>129</v>
      </c>
      <c r="E37" s="10">
        <f t="shared" si="66"/>
        <v>125</v>
      </c>
      <c r="F37" s="10">
        <f t="shared" si="67"/>
        <v>25</v>
      </c>
      <c r="G37" s="10">
        <f t="shared" si="68"/>
        <v>102</v>
      </c>
      <c r="H37" s="10">
        <f t="shared" si="69"/>
        <v>31</v>
      </c>
      <c r="I37" s="10">
        <f t="shared" si="70"/>
        <v>6</v>
      </c>
      <c r="J37" s="10">
        <f t="shared" si="71"/>
        <v>26</v>
      </c>
      <c r="K37" s="10">
        <f t="shared" si="72"/>
        <v>2</v>
      </c>
      <c r="L37" s="10">
        <f t="shared" si="73"/>
        <v>0</v>
      </c>
      <c r="M37" s="10">
        <f t="shared" si="74"/>
        <v>2</v>
      </c>
      <c r="N37" s="10">
        <f t="shared" si="75"/>
        <v>0</v>
      </c>
      <c r="O37" s="10">
        <f t="shared" si="76"/>
        <v>0</v>
      </c>
      <c r="P37" s="10">
        <f t="shared" si="77"/>
        <v>0</v>
      </c>
      <c r="Q37" s="4" t="s">
        <v>324</v>
      </c>
      <c r="R37" s="10">
        <v>29</v>
      </c>
      <c r="S37" s="10">
        <v>10</v>
      </c>
      <c r="T37" s="10">
        <v>18</v>
      </c>
      <c r="U37" s="26">
        <v>9</v>
      </c>
      <c r="V37" s="27">
        <v>5</v>
      </c>
      <c r="W37" s="28">
        <v>5</v>
      </c>
      <c r="X37" s="10">
        <v>17</v>
      </c>
      <c r="Y37" s="10">
        <v>6</v>
      </c>
      <c r="Z37" s="10">
        <v>12</v>
      </c>
      <c r="AA37" s="26">
        <v>2</v>
      </c>
      <c r="AB37" s="27">
        <v>0</v>
      </c>
      <c r="AC37" s="28">
        <v>2</v>
      </c>
      <c r="AD37" s="10">
        <v>0</v>
      </c>
      <c r="AE37" s="10">
        <v>0</v>
      </c>
      <c r="AF37" s="10">
        <v>0</v>
      </c>
      <c r="AG37" s="189" t="s">
        <v>324</v>
      </c>
      <c r="AH37" s="189">
        <v>0</v>
      </c>
      <c r="AI37" s="189">
        <v>0</v>
      </c>
      <c r="AJ37" s="189">
        <v>0</v>
      </c>
      <c r="AK37" s="201">
        <v>0</v>
      </c>
      <c r="AL37" s="202">
        <v>0</v>
      </c>
      <c r="AM37" s="203">
        <v>0</v>
      </c>
      <c r="AN37" s="189">
        <v>0</v>
      </c>
      <c r="AO37" s="189">
        <v>0</v>
      </c>
      <c r="AP37" s="189">
        <v>0</v>
      </c>
      <c r="AQ37" s="201">
        <v>0</v>
      </c>
      <c r="AR37" s="202">
        <v>0</v>
      </c>
      <c r="AS37" s="203">
        <v>0</v>
      </c>
      <c r="AT37" s="189">
        <v>0</v>
      </c>
      <c r="AU37" s="189">
        <v>0</v>
      </c>
      <c r="AV37" s="189">
        <v>0</v>
      </c>
      <c r="AW37" s="4" t="s">
        <v>324</v>
      </c>
      <c r="AX37" s="73">
        <v>104</v>
      </c>
      <c r="AY37" s="73">
        <v>0</v>
      </c>
      <c r="AZ37" s="73">
        <v>104</v>
      </c>
      <c r="BA37" s="74">
        <v>90</v>
      </c>
      <c r="BB37" s="75">
        <v>0</v>
      </c>
      <c r="BC37" s="76">
        <v>90</v>
      </c>
      <c r="BD37" s="73">
        <v>14</v>
      </c>
      <c r="BE37" s="73">
        <v>0</v>
      </c>
      <c r="BF37" s="73">
        <v>14</v>
      </c>
      <c r="BG37" s="74">
        <v>0</v>
      </c>
      <c r="BH37" s="75">
        <v>0</v>
      </c>
      <c r="BI37" s="76">
        <v>0</v>
      </c>
      <c r="BJ37" s="73">
        <v>0</v>
      </c>
      <c r="BK37" s="73">
        <v>0</v>
      </c>
      <c r="BL37" s="73">
        <v>0</v>
      </c>
      <c r="BM37" s="204" t="s">
        <v>324</v>
      </c>
      <c r="BN37" s="71">
        <v>26</v>
      </c>
      <c r="BO37" s="71">
        <v>20</v>
      </c>
      <c r="BP37" s="71">
        <v>7</v>
      </c>
      <c r="BQ37" s="213">
        <v>26</v>
      </c>
      <c r="BR37" s="214">
        <v>20</v>
      </c>
      <c r="BS37" s="215">
        <v>7</v>
      </c>
      <c r="BT37" s="71">
        <v>0</v>
      </c>
      <c r="BU37" s="71">
        <v>0</v>
      </c>
      <c r="BV37" s="71">
        <v>0</v>
      </c>
      <c r="BW37" s="213">
        <v>0</v>
      </c>
      <c r="BX37" s="214">
        <v>0</v>
      </c>
      <c r="BY37" s="215">
        <v>0</v>
      </c>
      <c r="BZ37" s="71">
        <v>0</v>
      </c>
      <c r="CA37" s="71">
        <v>0</v>
      </c>
      <c r="CB37" s="71">
        <v>0</v>
      </c>
    </row>
    <row r="38" spans="1:80" x14ac:dyDescent="0.2">
      <c r="A38" s="4" t="s">
        <v>499</v>
      </c>
      <c r="B38" s="80">
        <f>B45</f>
        <v>702.09580838323359</v>
      </c>
      <c r="C38" s="80">
        <f t="shared" ref="C38:P38" si="78">C45</f>
        <v>721.10389610389609</v>
      </c>
      <c r="D38" s="80">
        <f t="shared" si="78"/>
        <v>693.89653889095644</v>
      </c>
      <c r="E38" s="81">
        <f t="shared" si="78"/>
        <v>694.41913439635539</v>
      </c>
      <c r="F38" s="82">
        <f t="shared" si="78"/>
        <v>701.94684796044498</v>
      </c>
      <c r="G38" s="83">
        <f t="shared" si="78"/>
        <v>689.97837058399421</v>
      </c>
      <c r="H38" s="80">
        <f t="shared" si="78"/>
        <v>681.5113240418118</v>
      </c>
      <c r="I38" s="80">
        <f t="shared" si="78"/>
        <v>736.22448979591832</v>
      </c>
      <c r="J38" s="80">
        <f t="shared" si="78"/>
        <v>666.57427937915736</v>
      </c>
      <c r="K38" s="81">
        <f t="shared" si="78"/>
        <v>666.79331306990889</v>
      </c>
      <c r="L38" s="82">
        <f t="shared" si="78"/>
        <v>710.36585365853659</v>
      </c>
      <c r="M38" s="83">
        <f t="shared" si="78"/>
        <v>652.83400809716602</v>
      </c>
      <c r="N38" s="80">
        <f t="shared" si="78"/>
        <v>885.86956521739125</v>
      </c>
      <c r="O38" s="80">
        <f t="shared" si="78"/>
        <v>954.16666666666663</v>
      </c>
      <c r="P38" s="80">
        <f t="shared" si="78"/>
        <v>871.16858237547888</v>
      </c>
      <c r="Q38" s="4" t="s">
        <v>499</v>
      </c>
      <c r="R38" s="80">
        <f>R45</f>
        <v>950.7648183556405</v>
      </c>
      <c r="S38" s="80">
        <f t="shared" ref="S38:AF38" si="79">S45</f>
        <v>923.2954545454545</v>
      </c>
      <c r="T38" s="80">
        <f t="shared" si="79"/>
        <v>1004.9668874172186</v>
      </c>
      <c r="U38" s="81">
        <f t="shared" si="79"/>
        <v>902.35690235690231</v>
      </c>
      <c r="V38" s="82">
        <f t="shared" si="79"/>
        <v>886.41078838174269</v>
      </c>
      <c r="W38" s="83">
        <f t="shared" si="79"/>
        <v>967.1052631578948</v>
      </c>
      <c r="X38" s="80">
        <f t="shared" si="79"/>
        <v>951.66666666666663</v>
      </c>
      <c r="Y38" s="80">
        <f t="shared" si="79"/>
        <v>922.554347826087</v>
      </c>
      <c r="Z38" s="80">
        <f t="shared" si="79"/>
        <v>993.5344827586207</v>
      </c>
      <c r="AA38" s="81">
        <f t="shared" si="79"/>
        <v>1116.6666666666667</v>
      </c>
      <c r="AB38" s="82">
        <f t="shared" si="79"/>
        <v>1250</v>
      </c>
      <c r="AC38" s="83">
        <f t="shared" si="79"/>
        <v>988.63636363636363</v>
      </c>
      <c r="AD38" s="80">
        <f t="shared" si="79"/>
        <v>1113.3333333333333</v>
      </c>
      <c r="AE38" s="80">
        <f t="shared" si="79"/>
        <v>1193.9655172413793</v>
      </c>
      <c r="AF38" s="80">
        <f t="shared" si="79"/>
        <v>1062.5</v>
      </c>
      <c r="AW38" s="4" t="s">
        <v>24</v>
      </c>
      <c r="AX38" s="73">
        <v>701.2</v>
      </c>
      <c r="AY38" s="73">
        <v>702.6</v>
      </c>
      <c r="AZ38" s="73">
        <v>700.7</v>
      </c>
      <c r="BA38" s="77">
        <v>699.2</v>
      </c>
      <c r="BB38" s="78">
        <v>679.7</v>
      </c>
      <c r="BC38" s="79">
        <v>706.4</v>
      </c>
      <c r="BD38" s="73">
        <v>677.4</v>
      </c>
      <c r="BE38" s="73">
        <v>727.3</v>
      </c>
      <c r="BF38" s="73">
        <v>666.7</v>
      </c>
      <c r="BG38" s="77">
        <v>666.7</v>
      </c>
      <c r="BH38" s="78">
        <v>687.5</v>
      </c>
      <c r="BI38" s="79">
        <v>660.7</v>
      </c>
      <c r="BJ38" s="73">
        <v>854.2</v>
      </c>
      <c r="BK38" s="73">
        <v>875</v>
      </c>
      <c r="BL38" s="73">
        <v>850</v>
      </c>
      <c r="BM38" s="204" t="s">
        <v>24</v>
      </c>
      <c r="BN38" s="216">
        <f t="shared" ref="BN38:CB38" si="80">BN50</f>
        <v>0</v>
      </c>
      <c r="BO38" s="216">
        <f t="shared" si="80"/>
        <v>0</v>
      </c>
      <c r="BP38" s="216">
        <f t="shared" si="80"/>
        <v>0</v>
      </c>
      <c r="BQ38" s="217">
        <f t="shared" si="80"/>
        <v>0</v>
      </c>
      <c r="BR38" s="218">
        <f t="shared" si="80"/>
        <v>0</v>
      </c>
      <c r="BS38" s="219">
        <f t="shared" si="80"/>
        <v>0</v>
      </c>
      <c r="BT38" s="216">
        <f t="shared" si="80"/>
        <v>0</v>
      </c>
      <c r="BU38" s="216">
        <f t="shared" si="80"/>
        <v>0</v>
      </c>
      <c r="BV38" s="216">
        <f t="shared" si="80"/>
        <v>0</v>
      </c>
      <c r="BW38" s="217">
        <f t="shared" si="80"/>
        <v>0</v>
      </c>
      <c r="BX38" s="218">
        <f t="shared" si="80"/>
        <v>0</v>
      </c>
      <c r="BY38" s="219">
        <f t="shared" si="80"/>
        <v>0</v>
      </c>
      <c r="BZ38" s="216">
        <f t="shared" si="80"/>
        <v>0</v>
      </c>
      <c r="CA38" s="216">
        <f t="shared" si="80"/>
        <v>0</v>
      </c>
      <c r="CB38" s="216">
        <f t="shared" si="80"/>
        <v>0</v>
      </c>
    </row>
    <row r="39" spans="1:80" ht="15" x14ac:dyDescent="0.25">
      <c r="A39" s="2" t="s">
        <v>500</v>
      </c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2" t="s">
        <v>500</v>
      </c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2" t="s">
        <v>500</v>
      </c>
      <c r="AH39" s="197"/>
      <c r="AI39" s="197"/>
      <c r="AJ39" s="197"/>
      <c r="AK39" s="197"/>
      <c r="AL39" s="197"/>
      <c r="AM39" s="197"/>
      <c r="AN39" s="197"/>
      <c r="AO39" s="197"/>
      <c r="AP39" s="197"/>
      <c r="AQ39" s="197"/>
      <c r="AR39" s="197"/>
      <c r="AS39" s="197"/>
      <c r="AT39" s="197"/>
      <c r="AU39" s="197"/>
      <c r="AV39" s="197"/>
      <c r="AW39" s="2" t="s">
        <v>500</v>
      </c>
      <c r="AX39" s="94"/>
      <c r="AY39" s="94"/>
      <c r="AZ39" s="94"/>
      <c r="BA39" s="94"/>
      <c r="BB39" s="94"/>
      <c r="BC39" s="94"/>
      <c r="BD39" s="94"/>
      <c r="BE39" s="94"/>
      <c r="BF39" s="94"/>
      <c r="BG39" s="94"/>
      <c r="BH39" s="94"/>
      <c r="BI39" s="94"/>
      <c r="BJ39" s="94"/>
      <c r="BK39" s="94"/>
      <c r="BL39" s="94"/>
      <c r="BM39" s="2" t="s">
        <v>500</v>
      </c>
      <c r="BN39" s="94"/>
      <c r="BO39" s="94"/>
      <c r="BP39" s="94"/>
      <c r="BQ39" s="94"/>
      <c r="BR39" s="94"/>
      <c r="BS39" s="94"/>
      <c r="BT39" s="94"/>
      <c r="BU39" s="94"/>
      <c r="BV39" s="94"/>
      <c r="BW39" s="94"/>
      <c r="BX39" s="112"/>
      <c r="BY39" s="112"/>
      <c r="BZ39" s="112"/>
      <c r="CA39" s="112"/>
      <c r="CB39" s="112"/>
    </row>
    <row r="40" spans="1:80" ht="15" x14ac:dyDescent="0.25">
      <c r="A40" s="3" t="s">
        <v>501</v>
      </c>
      <c r="Q40" s="3" t="s">
        <v>501</v>
      </c>
      <c r="BM40" s="3" t="s">
        <v>501</v>
      </c>
      <c r="BN40"/>
      <c r="BO40"/>
      <c r="BP40"/>
      <c r="BQ40"/>
      <c r="BR40"/>
      <c r="BS40"/>
      <c r="BT40"/>
      <c r="BU40"/>
      <c r="BV40"/>
      <c r="BW40"/>
      <c r="BX40" s="63"/>
      <c r="BY40" s="63"/>
      <c r="BZ40" s="63"/>
      <c r="CA40" s="63"/>
      <c r="CB40" s="63"/>
    </row>
    <row r="41" spans="1:80" x14ac:dyDescent="0.2">
      <c r="B41" s="4">
        <f>B28/2</f>
        <v>4622</v>
      </c>
      <c r="C41" s="4">
        <f t="shared" ref="C41:E41" si="81">C28/2</f>
        <v>1659.5</v>
      </c>
      <c r="D41" s="4">
        <f t="shared" si="81"/>
        <v>2962</v>
      </c>
      <c r="E41" s="4">
        <f t="shared" si="81"/>
        <v>2642</v>
      </c>
      <c r="F41" s="4">
        <f t="shared" ref="F41:N41" si="82">F28/2</f>
        <v>1042.5</v>
      </c>
      <c r="G41" s="4">
        <f t="shared" si="82"/>
        <v>1600</v>
      </c>
      <c r="H41" s="4">
        <f t="shared" si="82"/>
        <v>1146.5</v>
      </c>
      <c r="I41" s="4">
        <f t="shared" si="82"/>
        <v>364.5</v>
      </c>
      <c r="J41" s="4">
        <f t="shared" si="82"/>
        <v>782</v>
      </c>
      <c r="K41" s="4">
        <f t="shared" si="82"/>
        <v>420.5</v>
      </c>
      <c r="L41" s="4">
        <f t="shared" si="82"/>
        <v>141</v>
      </c>
      <c r="M41" s="4">
        <f t="shared" si="82"/>
        <v>279</v>
      </c>
      <c r="N41" s="4">
        <f t="shared" si="82"/>
        <v>412</v>
      </c>
      <c r="O41" s="4">
        <f t="shared" ref="O41:P41" si="83">O28/2</f>
        <v>111</v>
      </c>
      <c r="P41" s="4">
        <f t="shared" si="83"/>
        <v>300.5</v>
      </c>
      <c r="R41" s="4">
        <f>R28/2</f>
        <v>873</v>
      </c>
      <c r="S41" s="4">
        <f t="shared" ref="S41:Z41" si="84">S28/2</f>
        <v>593</v>
      </c>
      <c r="T41" s="4">
        <f t="shared" si="84"/>
        <v>280</v>
      </c>
      <c r="U41" s="4">
        <f t="shared" si="84"/>
        <v>512</v>
      </c>
      <c r="V41" s="4">
        <f t="shared" si="84"/>
        <v>429.5</v>
      </c>
      <c r="W41" s="4">
        <f t="shared" si="84"/>
        <v>82.5</v>
      </c>
      <c r="X41" s="4">
        <f t="shared" si="84"/>
        <v>225</v>
      </c>
      <c r="Y41" s="4">
        <f t="shared" si="84"/>
        <v>109.5</v>
      </c>
      <c r="Z41" s="4">
        <f t="shared" si="84"/>
        <v>115.5</v>
      </c>
      <c r="AA41" s="4">
        <f>AA28/2</f>
        <v>32</v>
      </c>
      <c r="AB41" s="4">
        <f t="shared" ref="AB41:AC41" si="85">AB28/2</f>
        <v>19</v>
      </c>
      <c r="AC41" s="4">
        <f t="shared" si="85"/>
        <v>12.5</v>
      </c>
      <c r="AD41" s="4">
        <f>AD28/2</f>
        <v>104</v>
      </c>
      <c r="AE41" s="4">
        <f t="shared" ref="AE41" si="86">AE28/2</f>
        <v>34.5</v>
      </c>
      <c r="AF41" s="4">
        <f>AF28/2</f>
        <v>69.5</v>
      </c>
    </row>
    <row r="42" spans="1:80" x14ac:dyDescent="0.2">
      <c r="B42" s="10">
        <f>SUM(B29:B30)</f>
        <v>1517</v>
      </c>
      <c r="C42" s="10">
        <f t="shared" ref="C42:E42" si="87">SUM(C29:C30)</f>
        <v>638</v>
      </c>
      <c r="D42" s="10">
        <f t="shared" si="87"/>
        <v>878</v>
      </c>
      <c r="E42" s="10">
        <f t="shared" si="87"/>
        <v>935</v>
      </c>
      <c r="F42" s="10">
        <f t="shared" ref="F42:M42" si="88">SUM(F29:F30)</f>
        <v>389</v>
      </c>
      <c r="G42" s="10">
        <f t="shared" si="88"/>
        <v>546</v>
      </c>
      <c r="H42" s="10">
        <f t="shared" si="88"/>
        <v>313</v>
      </c>
      <c r="I42" s="10">
        <f t="shared" si="88"/>
        <v>133</v>
      </c>
      <c r="J42" s="10">
        <f t="shared" si="88"/>
        <v>181</v>
      </c>
      <c r="K42" s="10">
        <f t="shared" si="88"/>
        <v>201</v>
      </c>
      <c r="L42" s="10">
        <f t="shared" si="88"/>
        <v>72</v>
      </c>
      <c r="M42" s="10">
        <f t="shared" si="88"/>
        <v>128</v>
      </c>
      <c r="N42" s="10">
        <f>SUM(N29:N31)</f>
        <v>237</v>
      </c>
      <c r="O42" s="10">
        <f t="shared" ref="O42:P42" si="89">SUM(O29:O31)</f>
        <v>62</v>
      </c>
      <c r="P42" s="10">
        <f t="shared" si="89"/>
        <v>174</v>
      </c>
      <c r="R42" s="4">
        <f>SUM(R29:R31)</f>
        <v>453</v>
      </c>
      <c r="S42" s="4">
        <f t="shared" ref="S42" si="90">SUM(S29:S31)</f>
        <v>349</v>
      </c>
      <c r="T42" s="4">
        <f>SUM(T29:T32)</f>
        <v>277</v>
      </c>
      <c r="U42" s="4">
        <f t="shared" ref="U42:Z42" si="91">SUM(U29:U31)</f>
        <v>331</v>
      </c>
      <c r="V42" s="4">
        <f t="shared" si="91"/>
        <v>298</v>
      </c>
      <c r="W42" s="4">
        <f t="shared" si="91"/>
        <v>33</v>
      </c>
      <c r="X42" s="4">
        <f t="shared" si="91"/>
        <v>104</v>
      </c>
      <c r="Y42" s="4">
        <f t="shared" si="91"/>
        <v>46</v>
      </c>
      <c r="Z42" s="4">
        <f t="shared" si="91"/>
        <v>59</v>
      </c>
      <c r="AA42" s="4">
        <f>SUM(AA29:AA32)</f>
        <v>25</v>
      </c>
      <c r="AB42" s="4">
        <f t="shared" ref="AB42:AC42" si="92">SUM(AB29:AB31)</f>
        <v>5</v>
      </c>
      <c r="AC42" s="4">
        <f t="shared" si="92"/>
        <v>2</v>
      </c>
      <c r="AD42" s="4">
        <f>SUM(AD29:AD32)</f>
        <v>70</v>
      </c>
      <c r="AE42" s="4">
        <f>SUM(AE29:AE32)</f>
        <v>12</v>
      </c>
      <c r="AF42" s="4">
        <f>SUM(AF29:AF32)</f>
        <v>58</v>
      </c>
    </row>
    <row r="43" spans="1:80" x14ac:dyDescent="0.2">
      <c r="B43" s="4">
        <f>B41-B42</f>
        <v>3105</v>
      </c>
      <c r="C43" s="4">
        <f t="shared" ref="C43:E43" si="93">C41-C42</f>
        <v>1021.5</v>
      </c>
      <c r="D43" s="4">
        <f t="shared" si="93"/>
        <v>2084</v>
      </c>
      <c r="E43" s="4">
        <f t="shared" si="93"/>
        <v>1707</v>
      </c>
      <c r="F43" s="4">
        <f t="shared" ref="F43" si="94">F41-F42</f>
        <v>653.5</v>
      </c>
      <c r="G43" s="4">
        <f t="shared" ref="G43:H43" si="95">G41-G42</f>
        <v>1054</v>
      </c>
      <c r="H43" s="4">
        <f t="shared" si="95"/>
        <v>833.5</v>
      </c>
      <c r="I43" s="4">
        <f t="shared" ref="I43" si="96">I41-I42</f>
        <v>231.5</v>
      </c>
      <c r="J43" s="4">
        <f t="shared" ref="J43:K43" si="97">J41-J42</f>
        <v>601</v>
      </c>
      <c r="K43" s="4">
        <f t="shared" si="97"/>
        <v>219.5</v>
      </c>
      <c r="L43" s="4">
        <f t="shared" ref="L43" si="98">L41-L42</f>
        <v>69</v>
      </c>
      <c r="M43" s="4">
        <f t="shared" ref="M43:N43" si="99">M41-M42</f>
        <v>151</v>
      </c>
      <c r="N43" s="4">
        <f t="shared" si="99"/>
        <v>175</v>
      </c>
      <c r="O43" s="4">
        <f t="shared" ref="O43" si="100">O41-O42</f>
        <v>49</v>
      </c>
      <c r="P43" s="4">
        <f t="shared" ref="P43" si="101">P41-P42</f>
        <v>126.5</v>
      </c>
      <c r="R43" s="4">
        <f>R41-R42</f>
        <v>420</v>
      </c>
      <c r="S43" s="4">
        <f t="shared" ref="S43:AF43" si="102">S41-S42</f>
        <v>244</v>
      </c>
      <c r="T43" s="4">
        <f t="shared" si="102"/>
        <v>3</v>
      </c>
      <c r="U43" s="4">
        <f t="shared" si="102"/>
        <v>181</v>
      </c>
      <c r="V43" s="4">
        <f t="shared" si="102"/>
        <v>131.5</v>
      </c>
      <c r="W43" s="4">
        <f t="shared" si="102"/>
        <v>49.5</v>
      </c>
      <c r="X43" s="4">
        <f t="shared" si="102"/>
        <v>121</v>
      </c>
      <c r="Y43" s="4">
        <f t="shared" si="102"/>
        <v>63.5</v>
      </c>
      <c r="Z43" s="4">
        <f t="shared" si="102"/>
        <v>56.5</v>
      </c>
      <c r="AA43" s="4">
        <f t="shared" si="102"/>
        <v>7</v>
      </c>
      <c r="AB43" s="4">
        <f t="shared" si="102"/>
        <v>14</v>
      </c>
      <c r="AC43" s="4">
        <f t="shared" si="102"/>
        <v>10.5</v>
      </c>
      <c r="AD43" s="4">
        <f t="shared" si="102"/>
        <v>34</v>
      </c>
      <c r="AE43" s="4">
        <f t="shared" si="102"/>
        <v>22.5</v>
      </c>
      <c r="AF43" s="4">
        <f t="shared" si="102"/>
        <v>11.5</v>
      </c>
    </row>
    <row r="44" spans="1:80" x14ac:dyDescent="0.2">
      <c r="B44" s="4">
        <f>B43/B31*250</f>
        <v>202.09580838323353</v>
      </c>
      <c r="C44" s="4">
        <f t="shared" ref="C44:E44" si="103">C43/C31*250</f>
        <v>221.10389610389612</v>
      </c>
      <c r="D44" s="4">
        <f t="shared" si="103"/>
        <v>193.89653889095646</v>
      </c>
      <c r="E44" s="4">
        <f t="shared" si="103"/>
        <v>194.41913439635536</v>
      </c>
      <c r="F44" s="4">
        <f t="shared" ref="F44" si="104">F43/F31*250</f>
        <v>201.94684796044498</v>
      </c>
      <c r="G44" s="4">
        <f t="shared" ref="G44:H44" si="105">G43/G31*250</f>
        <v>189.97837058399423</v>
      </c>
      <c r="H44" s="4">
        <f t="shared" si="105"/>
        <v>181.51132404181183</v>
      </c>
      <c r="I44" s="4">
        <f t="shared" ref="I44" si="106">I43/I31*250</f>
        <v>236.22448979591837</v>
      </c>
      <c r="J44" s="4">
        <f t="shared" ref="J44:K44" si="107">J43/J31*250</f>
        <v>166.57427937915742</v>
      </c>
      <c r="K44" s="4">
        <f t="shared" si="107"/>
        <v>166.79331306990883</v>
      </c>
      <c r="L44" s="4">
        <f t="shared" ref="L44" si="108">L43/L31*250</f>
        <v>210.36585365853657</v>
      </c>
      <c r="M44" s="4">
        <f t="shared" ref="M44" si="109">M43/M31*250</f>
        <v>152.83400809716599</v>
      </c>
      <c r="N44" s="4">
        <f>N43/N32*250</f>
        <v>135.86956521739128</v>
      </c>
      <c r="O44" s="4">
        <f t="shared" ref="O44:P44" si="110">O43/O32*250</f>
        <v>204.16666666666666</v>
      </c>
      <c r="P44" s="4">
        <f t="shared" si="110"/>
        <v>121.16858237547892</v>
      </c>
      <c r="R44" s="4">
        <f>R43/R32*250</f>
        <v>200.76481835564053</v>
      </c>
      <c r="S44" s="4">
        <f t="shared" ref="S44" si="111">S43/S32*250</f>
        <v>173.29545454545456</v>
      </c>
      <c r="T44" s="4">
        <f>T43/T33*250</f>
        <v>4.9668874172185431</v>
      </c>
      <c r="U44" s="4">
        <f t="shared" ref="U44:Z44" si="112">U43/U32*250</f>
        <v>152.35690235690237</v>
      </c>
      <c r="V44" s="4">
        <f t="shared" si="112"/>
        <v>136.41078838174272</v>
      </c>
      <c r="W44" s="4">
        <f t="shared" si="112"/>
        <v>217.10526315789474</v>
      </c>
      <c r="X44" s="4">
        <f t="shared" si="112"/>
        <v>201.66666666666666</v>
      </c>
      <c r="Y44" s="4">
        <f t="shared" si="112"/>
        <v>172.55434782608694</v>
      </c>
      <c r="Z44" s="4">
        <f t="shared" si="112"/>
        <v>243.5344827586207</v>
      </c>
      <c r="AA44" s="4">
        <f>AA43/AA33*250</f>
        <v>116.66666666666667</v>
      </c>
      <c r="AB44" s="4">
        <f t="shared" ref="AB44:AC44" si="113">AB43/AB32*250</f>
        <v>500</v>
      </c>
      <c r="AC44" s="4">
        <f t="shared" si="113"/>
        <v>238.63636363636365</v>
      </c>
      <c r="AD44" s="4">
        <f>AD43/AD33*250</f>
        <v>113.33333333333333</v>
      </c>
      <c r="AE44" s="4">
        <f>AE43/AE33*250</f>
        <v>193.9655172413793</v>
      </c>
      <c r="AF44" s="4">
        <f>AF43/AF33*250</f>
        <v>62.5</v>
      </c>
    </row>
    <row r="45" spans="1:80" x14ac:dyDescent="0.2">
      <c r="B45" s="4">
        <f>500+B44</f>
        <v>702.09580838323359</v>
      </c>
      <c r="C45" s="4">
        <f t="shared" ref="C45:E45" si="114">500+C44</f>
        <v>721.10389610389609</v>
      </c>
      <c r="D45" s="4">
        <f t="shared" si="114"/>
        <v>693.89653889095644</v>
      </c>
      <c r="E45" s="4">
        <f t="shared" si="114"/>
        <v>694.41913439635539</v>
      </c>
      <c r="F45" s="4">
        <f t="shared" ref="F45" si="115">500+F44</f>
        <v>701.94684796044498</v>
      </c>
      <c r="G45" s="4">
        <f t="shared" ref="G45:H45" si="116">500+G44</f>
        <v>689.97837058399421</v>
      </c>
      <c r="H45" s="4">
        <f t="shared" si="116"/>
        <v>681.5113240418118</v>
      </c>
      <c r="I45" s="4">
        <f t="shared" ref="I45" si="117">500+I44</f>
        <v>736.22448979591832</v>
      </c>
      <c r="J45" s="4">
        <f t="shared" ref="J45:K45" si="118">500+J44</f>
        <v>666.57427937915736</v>
      </c>
      <c r="K45" s="4">
        <f t="shared" si="118"/>
        <v>666.79331306990889</v>
      </c>
      <c r="L45" s="4">
        <f t="shared" ref="L45" si="119">500+L44</f>
        <v>710.36585365853659</v>
      </c>
      <c r="M45" s="4">
        <f t="shared" ref="M45" si="120">500+M44</f>
        <v>652.83400809716602</v>
      </c>
      <c r="N45" s="4">
        <f>750+N44</f>
        <v>885.86956521739125</v>
      </c>
      <c r="O45" s="4">
        <f t="shared" ref="O45:P45" si="121">750+O44</f>
        <v>954.16666666666663</v>
      </c>
      <c r="P45" s="4">
        <f t="shared" si="121"/>
        <v>871.16858237547888</v>
      </c>
      <c r="R45" s="4">
        <f>750+R44</f>
        <v>950.7648183556405</v>
      </c>
      <c r="S45" s="4">
        <f t="shared" ref="S45" si="122">750+S44</f>
        <v>923.2954545454545</v>
      </c>
      <c r="T45" s="4">
        <f>1000+T44</f>
        <v>1004.9668874172186</v>
      </c>
      <c r="U45" s="4">
        <f t="shared" ref="U45:Z45" si="123">750+U44</f>
        <v>902.35690235690231</v>
      </c>
      <c r="V45" s="4">
        <f t="shared" si="123"/>
        <v>886.41078838174269</v>
      </c>
      <c r="W45" s="4">
        <f t="shared" si="123"/>
        <v>967.1052631578948</v>
      </c>
      <c r="X45" s="4">
        <f t="shared" si="123"/>
        <v>951.66666666666663</v>
      </c>
      <c r="Y45" s="4">
        <f t="shared" si="123"/>
        <v>922.554347826087</v>
      </c>
      <c r="Z45" s="4">
        <f t="shared" si="123"/>
        <v>993.5344827586207</v>
      </c>
      <c r="AA45" s="4">
        <f>1000+AA44</f>
        <v>1116.6666666666667</v>
      </c>
      <c r="AB45" s="4">
        <f t="shared" ref="AB45:AC45" si="124">750+AB44</f>
        <v>1250</v>
      </c>
      <c r="AC45" s="4">
        <f t="shared" si="124"/>
        <v>988.63636363636363</v>
      </c>
      <c r="AD45" s="4">
        <f>1000+AD44</f>
        <v>1113.3333333333333</v>
      </c>
      <c r="AE45" s="4">
        <f>1000+AE44</f>
        <v>1193.9655172413793</v>
      </c>
      <c r="AF45" s="4">
        <f>1000+AF44</f>
        <v>1062.5</v>
      </c>
    </row>
    <row r="47" spans="1:80" x14ac:dyDescent="0.2">
      <c r="A47" s="4" t="s">
        <v>904</v>
      </c>
      <c r="R47" s="4" t="s">
        <v>905</v>
      </c>
      <c r="AI47" s="4" t="s">
        <v>906</v>
      </c>
    </row>
    <row r="48" spans="1:80" x14ac:dyDescent="0.2">
      <c r="B48" s="7" t="s">
        <v>1</v>
      </c>
      <c r="C48" s="7" t="s">
        <v>497</v>
      </c>
      <c r="D48" s="7" t="s">
        <v>498</v>
      </c>
      <c r="S48" s="7" t="s">
        <v>1</v>
      </c>
      <c r="T48" s="7" t="s">
        <v>497</v>
      </c>
      <c r="U48" s="7" t="s">
        <v>498</v>
      </c>
      <c r="AJ48" s="7" t="s">
        <v>1</v>
      </c>
      <c r="AK48" s="7" t="s">
        <v>497</v>
      </c>
      <c r="AL48" s="7" t="s">
        <v>498</v>
      </c>
    </row>
    <row r="49" spans="1:38" x14ac:dyDescent="0.2">
      <c r="A49" s="4" t="s">
        <v>1</v>
      </c>
      <c r="B49" s="4">
        <v>702</v>
      </c>
      <c r="C49" s="4">
        <v>721.10389610389609</v>
      </c>
      <c r="D49" s="4">
        <v>693.89653889095644</v>
      </c>
      <c r="R49" s="4" t="s">
        <v>1</v>
      </c>
      <c r="S49" s="4">
        <v>44.3</v>
      </c>
      <c r="T49" s="4">
        <v>37.9</v>
      </c>
      <c r="U49" s="4">
        <v>47.5</v>
      </c>
      <c r="AI49" s="4" t="s">
        <v>1</v>
      </c>
      <c r="AJ49" s="4">
        <v>82.8</v>
      </c>
      <c r="AK49" s="4">
        <v>88.8</v>
      </c>
      <c r="AL49" s="4">
        <v>79.7</v>
      </c>
    </row>
    <row r="50" spans="1:38" x14ac:dyDescent="0.2">
      <c r="A50" s="4" t="s">
        <v>4</v>
      </c>
      <c r="B50" s="4">
        <v>694.41913439635539</v>
      </c>
      <c r="C50" s="4">
        <v>701.94684796044498</v>
      </c>
      <c r="D50" s="4">
        <v>689.97837058399421</v>
      </c>
      <c r="R50" s="4" t="s">
        <v>4</v>
      </c>
      <c r="S50" s="4">
        <v>46.1</v>
      </c>
      <c r="T50" s="4">
        <v>38.1</v>
      </c>
      <c r="U50" s="4">
        <v>50.8</v>
      </c>
      <c r="AI50" s="4" t="s">
        <v>4</v>
      </c>
      <c r="AJ50" s="4">
        <v>85.2</v>
      </c>
      <c r="AK50" s="4">
        <v>91.6</v>
      </c>
      <c r="AL50" s="4">
        <v>81.5</v>
      </c>
    </row>
    <row r="51" spans="1:38" x14ac:dyDescent="0.2">
      <c r="A51" s="4" t="s">
        <v>5</v>
      </c>
      <c r="B51" s="4">
        <v>681.5113240418118</v>
      </c>
      <c r="C51" s="4">
        <v>736.22448979591832</v>
      </c>
      <c r="D51" s="4">
        <v>666.57427937915736</v>
      </c>
      <c r="R51" s="4" t="s">
        <v>5</v>
      </c>
      <c r="S51" s="4">
        <v>39.299999999999997</v>
      </c>
      <c r="T51" s="4">
        <v>34.799999999999997</v>
      </c>
      <c r="U51" s="4">
        <v>41.2</v>
      </c>
      <c r="AI51" s="4" t="s">
        <v>5</v>
      </c>
      <c r="AJ51" s="4">
        <v>81</v>
      </c>
      <c r="AK51" s="4">
        <v>87.6</v>
      </c>
      <c r="AL51" s="4">
        <v>78.2</v>
      </c>
    </row>
    <row r="52" spans="1:38" x14ac:dyDescent="0.2">
      <c r="A52" s="4" t="s">
        <v>6</v>
      </c>
      <c r="B52" s="4">
        <v>666.79331306990889</v>
      </c>
      <c r="C52" s="4">
        <v>710.36585365853659</v>
      </c>
      <c r="D52" s="4">
        <v>652.83400809716602</v>
      </c>
      <c r="R52" s="4" t="s">
        <v>6</v>
      </c>
      <c r="S52" s="4">
        <v>60.7</v>
      </c>
      <c r="T52" s="4">
        <v>58.5</v>
      </c>
      <c r="U52" s="4">
        <v>61.7</v>
      </c>
      <c r="AI52" s="4" t="s">
        <v>6</v>
      </c>
      <c r="AJ52" s="4">
        <v>67.8</v>
      </c>
      <c r="AK52" s="4">
        <v>72.7</v>
      </c>
      <c r="AL52" s="4">
        <v>65.599999999999994</v>
      </c>
    </row>
    <row r="53" spans="1:38" x14ac:dyDescent="0.2">
      <c r="A53" s="4" t="s">
        <v>7</v>
      </c>
      <c r="B53" s="4">
        <v>885.86956521739125</v>
      </c>
      <c r="C53" s="4">
        <v>954.16666666666663</v>
      </c>
      <c r="D53" s="4">
        <v>871.16858237547888</v>
      </c>
      <c r="R53" s="4" t="s">
        <v>7</v>
      </c>
      <c r="S53" s="4">
        <v>24.4</v>
      </c>
      <c r="T53" s="4">
        <v>13.5</v>
      </c>
      <c r="U53" s="4">
        <v>28.3</v>
      </c>
      <c r="AI53" s="4" t="s">
        <v>7</v>
      </c>
      <c r="AJ53" s="4">
        <v>92.5</v>
      </c>
      <c r="AK53" s="4">
        <v>93.7</v>
      </c>
      <c r="AL53" s="4">
        <v>91.9</v>
      </c>
    </row>
  </sheetData>
  <mergeCells count="25">
    <mergeCell ref="B2:D2"/>
    <mergeCell ref="E2:G2"/>
    <mergeCell ref="H2:J2"/>
    <mergeCell ref="K2:M2"/>
    <mergeCell ref="N2:P2"/>
    <mergeCell ref="R2:T2"/>
    <mergeCell ref="U2:W2"/>
    <mergeCell ref="X2:Z2"/>
    <mergeCell ref="AA2:AC2"/>
    <mergeCell ref="AD2:AF2"/>
    <mergeCell ref="AH2:AJ2"/>
    <mergeCell ref="AK2:AM2"/>
    <mergeCell ref="AN2:AP2"/>
    <mergeCell ref="AQ2:AS2"/>
    <mergeCell ref="AT2:AV2"/>
    <mergeCell ref="AX2:AZ2"/>
    <mergeCell ref="BA2:BC2"/>
    <mergeCell ref="BD2:BF2"/>
    <mergeCell ref="BG2:BI2"/>
    <mergeCell ref="BJ2:BL2"/>
    <mergeCell ref="BN2:BP2"/>
    <mergeCell ref="BQ2:BS2"/>
    <mergeCell ref="BT2:BV2"/>
    <mergeCell ref="BW2:BY2"/>
    <mergeCell ref="BZ2:CB2"/>
  </mergeCells>
  <pageMargins left="0.7" right="0.7" top="0.75" bottom="0.75" header="0.3" footer="0.3"/>
  <pageSetup scale="99" orientation="portrait" r:id="rId1"/>
  <colBreaks count="1" manualBreakCount="1">
    <brk id="16" max="1048575" man="1"/>
  </col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30"/>
  <sheetViews>
    <sheetView view="pageBreakPreview" zoomScaleNormal="100" zoomScaleSheetLayoutView="100" workbookViewId="0">
      <selection activeCell="D13" sqref="D13"/>
    </sheetView>
  </sheetViews>
  <sheetFormatPr defaultColWidth="4.42578125" defaultRowHeight="11.25" x14ac:dyDescent="0.2"/>
  <cols>
    <col min="1" max="1" width="9.85546875" style="21" customWidth="1"/>
    <col min="2" max="2" width="7.140625" style="4" customWidth="1"/>
    <col min="3" max="7" width="5.140625" style="4" customWidth="1"/>
    <col min="8" max="16384" width="4.42578125" style="4"/>
  </cols>
  <sheetData>
    <row r="1" spans="1:80" x14ac:dyDescent="0.2">
      <c r="A1" s="21" t="s">
        <v>845</v>
      </c>
      <c r="Q1" s="21" t="s">
        <v>526</v>
      </c>
      <c r="AG1" s="220" t="s">
        <v>744</v>
      </c>
      <c r="AH1" s="189"/>
      <c r="AI1" s="189"/>
      <c r="AJ1" s="189"/>
      <c r="AK1" s="189"/>
      <c r="AL1" s="189"/>
      <c r="AM1" s="189"/>
      <c r="AN1" s="189"/>
      <c r="AO1" s="189"/>
      <c r="AP1" s="189"/>
      <c r="AQ1" s="189"/>
      <c r="AR1" s="189"/>
      <c r="AS1" s="189"/>
      <c r="AT1" s="189"/>
      <c r="AU1" s="189"/>
      <c r="AV1" s="189"/>
      <c r="AW1" s="17" t="s">
        <v>745</v>
      </c>
      <c r="BM1" s="226" t="s">
        <v>746</v>
      </c>
      <c r="BN1" s="71"/>
      <c r="BO1" s="71"/>
      <c r="BP1" s="71"/>
      <c r="BQ1" s="71"/>
      <c r="BR1" s="71"/>
      <c r="BS1" s="71"/>
      <c r="BT1" s="71"/>
      <c r="BU1" s="71"/>
      <c r="BV1" s="71"/>
      <c r="BW1" s="71"/>
      <c r="BX1" s="71"/>
      <c r="BY1" s="71"/>
      <c r="BZ1" s="71"/>
      <c r="CA1" s="71"/>
      <c r="CB1" s="71"/>
    </row>
    <row r="2" spans="1:80" x14ac:dyDescent="0.2">
      <c r="A2" s="22"/>
      <c r="B2" s="278" t="s">
        <v>1</v>
      </c>
      <c r="C2" s="278"/>
      <c r="D2" s="278"/>
      <c r="E2" s="278" t="s">
        <v>4</v>
      </c>
      <c r="F2" s="278"/>
      <c r="G2" s="278"/>
      <c r="H2" s="278" t="s">
        <v>5</v>
      </c>
      <c r="I2" s="278"/>
      <c r="J2" s="278"/>
      <c r="K2" s="278" t="s">
        <v>6</v>
      </c>
      <c r="L2" s="278"/>
      <c r="M2" s="278"/>
      <c r="N2" s="278" t="s">
        <v>7</v>
      </c>
      <c r="O2" s="278"/>
      <c r="P2" s="279"/>
      <c r="Q2" s="22"/>
      <c r="R2" s="278" t="s">
        <v>1</v>
      </c>
      <c r="S2" s="278"/>
      <c r="T2" s="278"/>
      <c r="U2" s="278" t="s">
        <v>4</v>
      </c>
      <c r="V2" s="278"/>
      <c r="W2" s="278"/>
      <c r="X2" s="278" t="s">
        <v>5</v>
      </c>
      <c r="Y2" s="278"/>
      <c r="Z2" s="278"/>
      <c r="AA2" s="278" t="s">
        <v>6</v>
      </c>
      <c r="AB2" s="278"/>
      <c r="AC2" s="278"/>
      <c r="AD2" s="278" t="s">
        <v>7</v>
      </c>
      <c r="AE2" s="278"/>
      <c r="AF2" s="279"/>
      <c r="AG2" s="221"/>
      <c r="AH2" s="296" t="s">
        <v>1</v>
      </c>
      <c r="AI2" s="296"/>
      <c r="AJ2" s="296"/>
      <c r="AK2" s="296" t="s">
        <v>4</v>
      </c>
      <c r="AL2" s="296"/>
      <c r="AM2" s="296"/>
      <c r="AN2" s="296" t="s">
        <v>5</v>
      </c>
      <c r="AO2" s="296"/>
      <c r="AP2" s="296"/>
      <c r="AQ2" s="296" t="s">
        <v>6</v>
      </c>
      <c r="AR2" s="296"/>
      <c r="AS2" s="296"/>
      <c r="AT2" s="296" t="s">
        <v>7</v>
      </c>
      <c r="AU2" s="296"/>
      <c r="AV2" s="297"/>
      <c r="AW2" s="18"/>
      <c r="AX2" s="278" t="s">
        <v>1</v>
      </c>
      <c r="AY2" s="278"/>
      <c r="AZ2" s="278"/>
      <c r="BA2" s="278" t="s">
        <v>4</v>
      </c>
      <c r="BB2" s="278"/>
      <c r="BC2" s="278"/>
      <c r="BD2" s="278" t="s">
        <v>5</v>
      </c>
      <c r="BE2" s="278"/>
      <c r="BF2" s="278"/>
      <c r="BG2" s="278" t="s">
        <v>6</v>
      </c>
      <c r="BH2" s="278"/>
      <c r="BI2" s="278"/>
      <c r="BJ2" s="278" t="s">
        <v>7</v>
      </c>
      <c r="BK2" s="278"/>
      <c r="BL2" s="279"/>
      <c r="BM2" s="227"/>
      <c r="BN2" s="294" t="s">
        <v>1</v>
      </c>
      <c r="BO2" s="294"/>
      <c r="BP2" s="294"/>
      <c r="BQ2" s="294" t="s">
        <v>4</v>
      </c>
      <c r="BR2" s="294"/>
      <c r="BS2" s="294"/>
      <c r="BT2" s="294" t="s">
        <v>5</v>
      </c>
      <c r="BU2" s="294"/>
      <c r="BV2" s="294"/>
      <c r="BW2" s="294" t="s">
        <v>6</v>
      </c>
      <c r="BX2" s="294"/>
      <c r="BY2" s="294"/>
      <c r="BZ2" s="294" t="s">
        <v>7</v>
      </c>
      <c r="CA2" s="294"/>
      <c r="CB2" s="295"/>
    </row>
    <row r="3" spans="1:80" x14ac:dyDescent="0.2">
      <c r="A3" s="6" t="s">
        <v>600</v>
      </c>
      <c r="B3" s="7" t="s">
        <v>1</v>
      </c>
      <c r="C3" s="7" t="s">
        <v>497</v>
      </c>
      <c r="D3" s="7" t="s">
        <v>498</v>
      </c>
      <c r="E3" s="7" t="s">
        <v>1</v>
      </c>
      <c r="F3" s="7" t="s">
        <v>497</v>
      </c>
      <c r="G3" s="7" t="s">
        <v>498</v>
      </c>
      <c r="H3" s="7" t="s">
        <v>1</v>
      </c>
      <c r="I3" s="7" t="s">
        <v>497</v>
      </c>
      <c r="J3" s="7" t="s">
        <v>498</v>
      </c>
      <c r="K3" s="7" t="s">
        <v>1</v>
      </c>
      <c r="L3" s="7" t="s">
        <v>497</v>
      </c>
      <c r="M3" s="7" t="s">
        <v>498</v>
      </c>
      <c r="N3" s="7" t="s">
        <v>1</v>
      </c>
      <c r="O3" s="7" t="s">
        <v>497</v>
      </c>
      <c r="P3" s="8" t="s">
        <v>498</v>
      </c>
      <c r="Q3" s="6" t="s">
        <v>600</v>
      </c>
      <c r="R3" s="7" t="s">
        <v>1</v>
      </c>
      <c r="S3" s="7" t="s">
        <v>497</v>
      </c>
      <c r="T3" s="7" t="s">
        <v>498</v>
      </c>
      <c r="U3" s="7" t="s">
        <v>1</v>
      </c>
      <c r="V3" s="7" t="s">
        <v>497</v>
      </c>
      <c r="W3" s="7" t="s">
        <v>498</v>
      </c>
      <c r="X3" s="7" t="s">
        <v>1</v>
      </c>
      <c r="Y3" s="7" t="s">
        <v>497</v>
      </c>
      <c r="Z3" s="7" t="s">
        <v>498</v>
      </c>
      <c r="AA3" s="7" t="s">
        <v>1</v>
      </c>
      <c r="AB3" s="7" t="s">
        <v>497</v>
      </c>
      <c r="AC3" s="7" t="s">
        <v>498</v>
      </c>
      <c r="AD3" s="7" t="s">
        <v>1</v>
      </c>
      <c r="AE3" s="7" t="s">
        <v>497</v>
      </c>
      <c r="AF3" s="8" t="s">
        <v>498</v>
      </c>
      <c r="AG3" s="109" t="s">
        <v>600</v>
      </c>
      <c r="AH3" s="193" t="s">
        <v>1</v>
      </c>
      <c r="AI3" s="193" t="s">
        <v>497</v>
      </c>
      <c r="AJ3" s="193" t="s">
        <v>601</v>
      </c>
      <c r="AK3" s="193" t="s">
        <v>1</v>
      </c>
      <c r="AL3" s="193" t="s">
        <v>497</v>
      </c>
      <c r="AM3" s="193" t="s">
        <v>601</v>
      </c>
      <c r="AN3" s="193" t="s">
        <v>1</v>
      </c>
      <c r="AO3" s="193" t="s">
        <v>497</v>
      </c>
      <c r="AP3" s="193" t="s">
        <v>601</v>
      </c>
      <c r="AQ3" s="193" t="s">
        <v>1</v>
      </c>
      <c r="AR3" s="193" t="s">
        <v>497</v>
      </c>
      <c r="AS3" s="193" t="s">
        <v>601</v>
      </c>
      <c r="AT3" s="193" t="s">
        <v>1</v>
      </c>
      <c r="AU3" s="193" t="s">
        <v>497</v>
      </c>
      <c r="AV3" s="194" t="s">
        <v>601</v>
      </c>
      <c r="AW3" s="6" t="s">
        <v>600</v>
      </c>
      <c r="AX3" s="45" t="s">
        <v>1</v>
      </c>
      <c r="AY3" s="45" t="s">
        <v>497</v>
      </c>
      <c r="AZ3" s="45" t="s">
        <v>742</v>
      </c>
      <c r="BA3" s="45" t="s">
        <v>1</v>
      </c>
      <c r="BB3" s="45" t="s">
        <v>497</v>
      </c>
      <c r="BC3" s="45" t="s">
        <v>742</v>
      </c>
      <c r="BD3" s="45" t="s">
        <v>1</v>
      </c>
      <c r="BE3" s="45" t="s">
        <v>497</v>
      </c>
      <c r="BF3" s="45" t="s">
        <v>742</v>
      </c>
      <c r="BG3" s="45" t="s">
        <v>1</v>
      </c>
      <c r="BH3" s="45" t="s">
        <v>497</v>
      </c>
      <c r="BI3" s="45" t="s">
        <v>742</v>
      </c>
      <c r="BJ3" s="45" t="s">
        <v>1</v>
      </c>
      <c r="BK3" s="45" t="s">
        <v>497</v>
      </c>
      <c r="BL3" s="46" t="s">
        <v>742</v>
      </c>
      <c r="BM3" s="208" t="s">
        <v>600</v>
      </c>
      <c r="BN3" s="209" t="s">
        <v>1</v>
      </c>
      <c r="BO3" s="209" t="s">
        <v>497</v>
      </c>
      <c r="BP3" s="209" t="s">
        <v>498</v>
      </c>
      <c r="BQ3" s="209" t="s">
        <v>1</v>
      </c>
      <c r="BR3" s="209" t="s">
        <v>497</v>
      </c>
      <c r="BS3" s="209" t="s">
        <v>498</v>
      </c>
      <c r="BT3" s="209" t="s">
        <v>1</v>
      </c>
      <c r="BU3" s="209" t="s">
        <v>497</v>
      </c>
      <c r="BV3" s="209" t="s">
        <v>498</v>
      </c>
      <c r="BW3" s="209" t="s">
        <v>1</v>
      </c>
      <c r="BX3" s="209" t="s">
        <v>497</v>
      </c>
      <c r="BY3" s="209" t="s">
        <v>498</v>
      </c>
      <c r="BZ3" s="209" t="s">
        <v>1</v>
      </c>
      <c r="CA3" s="209" t="s">
        <v>497</v>
      </c>
      <c r="CB3" s="209" t="s">
        <v>498</v>
      </c>
    </row>
    <row r="4" spans="1:80" x14ac:dyDescent="0.2">
      <c r="A4" s="51" t="s">
        <v>325</v>
      </c>
      <c r="E4" s="25"/>
      <c r="F4" s="9"/>
      <c r="G4" s="5"/>
      <c r="K4" s="25"/>
      <c r="L4" s="9"/>
      <c r="M4" s="5"/>
      <c r="Q4" s="51" t="s">
        <v>325</v>
      </c>
      <c r="U4" s="25"/>
      <c r="V4" s="9"/>
      <c r="W4" s="5"/>
      <c r="AA4" s="25"/>
      <c r="AB4" s="9"/>
      <c r="AC4" s="5"/>
      <c r="AG4" s="222" t="s">
        <v>325</v>
      </c>
      <c r="AH4" s="189"/>
      <c r="AI4" s="189"/>
      <c r="AJ4" s="189"/>
      <c r="AK4" s="196"/>
      <c r="AL4" s="197"/>
      <c r="AM4" s="190"/>
      <c r="AN4" s="189"/>
      <c r="AO4" s="189"/>
      <c r="AP4" s="189"/>
      <c r="AQ4" s="196"/>
      <c r="AR4" s="197"/>
      <c r="AS4" s="190"/>
      <c r="AT4" s="189"/>
      <c r="AU4" s="189"/>
      <c r="AV4" s="189"/>
      <c r="AW4" s="47" t="s">
        <v>325</v>
      </c>
      <c r="AX4" s="10"/>
      <c r="AY4" s="10"/>
      <c r="AZ4" s="10"/>
      <c r="BA4" s="223"/>
      <c r="BB4" s="224"/>
      <c r="BC4" s="225"/>
      <c r="BD4" s="10"/>
      <c r="BE4" s="10"/>
      <c r="BF4" s="10"/>
      <c r="BG4" s="223"/>
      <c r="BH4" s="224"/>
      <c r="BI4" s="225"/>
      <c r="BJ4" s="10"/>
      <c r="BK4" s="10"/>
      <c r="BL4" s="10"/>
      <c r="BM4" s="228" t="s">
        <v>325</v>
      </c>
      <c r="BN4" s="71"/>
      <c r="BO4" s="71"/>
      <c r="BP4" s="71"/>
      <c r="BQ4" s="211"/>
      <c r="BR4" s="70"/>
      <c r="BS4" s="212"/>
      <c r="BT4" s="71"/>
      <c r="BU4" s="71"/>
      <c r="BV4" s="71"/>
      <c r="BW4" s="211"/>
      <c r="BX4" s="70"/>
      <c r="BY4" s="212"/>
      <c r="BZ4" s="71"/>
      <c r="CA4" s="71"/>
      <c r="CB4" s="71"/>
    </row>
    <row r="5" spans="1:80" x14ac:dyDescent="0.2">
      <c r="A5" s="21" t="s">
        <v>1</v>
      </c>
      <c r="B5" s="10">
        <f t="shared" ref="B5" si="0">R5+AH5+AX5+BN5</f>
        <v>11187</v>
      </c>
      <c r="C5" s="10">
        <f t="shared" ref="C5" si="1">S5+AI5+AY5+BO5</f>
        <v>3745</v>
      </c>
      <c r="D5" s="10">
        <f t="shared" ref="D5" si="2">T5+AJ5+AZ5+BP5</f>
        <v>7441</v>
      </c>
      <c r="E5" s="10">
        <f t="shared" ref="E5" si="3">U5+AK5+BA5+BQ5</f>
        <v>6215</v>
      </c>
      <c r="F5" s="10">
        <f t="shared" ref="F5" si="4">V5+AL5+BB5+BR5</f>
        <v>2277</v>
      </c>
      <c r="G5" s="10">
        <f t="shared" ref="G5" si="5">W5+AM5+BC5+BS5</f>
        <v>3936</v>
      </c>
      <c r="H5" s="10">
        <f t="shared" ref="H5" si="6">X5+AN5+BD5+BT5</f>
        <v>2843</v>
      </c>
      <c r="I5" s="10">
        <f t="shared" ref="I5" si="7">Y5+AO5+BE5+BU5</f>
        <v>841</v>
      </c>
      <c r="J5" s="10">
        <f t="shared" ref="J5" si="8">Z5+AP5+BF5+BV5</f>
        <v>2001</v>
      </c>
      <c r="K5" s="10">
        <f t="shared" ref="K5" si="9">AA5+AQ5+BG5+BW5</f>
        <v>1241</v>
      </c>
      <c r="L5" s="10">
        <f t="shared" ref="L5" si="10">AB5+AR5+BH5+BX5</f>
        <v>388</v>
      </c>
      <c r="M5" s="10">
        <f t="shared" ref="M5" si="11">AC5+AS5+BI5+BY5</f>
        <v>851</v>
      </c>
      <c r="N5" s="10">
        <f t="shared" ref="N5" si="12">AD5+AT5+BJ5+BZ5</f>
        <v>891</v>
      </c>
      <c r="O5" s="10">
        <f t="shared" ref="O5" si="13">AE5+AU5+BK5+CA5</f>
        <v>237</v>
      </c>
      <c r="P5" s="10">
        <f t="shared" ref="P5" si="14">AF5+AV5+BL5+CB5</f>
        <v>654</v>
      </c>
      <c r="Q5" s="21" t="s">
        <v>1</v>
      </c>
      <c r="R5" s="10">
        <v>1883</v>
      </c>
      <c r="S5" s="10">
        <v>1244</v>
      </c>
      <c r="T5" s="10">
        <v>639</v>
      </c>
      <c r="U5" s="26">
        <v>1071</v>
      </c>
      <c r="V5" s="27">
        <v>882</v>
      </c>
      <c r="W5" s="28">
        <v>189</v>
      </c>
      <c r="X5" s="10">
        <v>485</v>
      </c>
      <c r="Y5" s="10">
        <v>242</v>
      </c>
      <c r="Z5" s="10">
        <v>242</v>
      </c>
      <c r="AA5" s="26">
        <v>73</v>
      </c>
      <c r="AB5" s="27">
        <v>38</v>
      </c>
      <c r="AC5" s="28">
        <v>35</v>
      </c>
      <c r="AD5" s="10">
        <v>255</v>
      </c>
      <c r="AE5" s="10">
        <v>81</v>
      </c>
      <c r="AF5" s="10">
        <v>174</v>
      </c>
      <c r="AG5" s="220" t="s">
        <v>1</v>
      </c>
      <c r="AH5" s="189">
        <v>838</v>
      </c>
      <c r="AI5" s="189">
        <v>119</v>
      </c>
      <c r="AJ5" s="189">
        <v>719</v>
      </c>
      <c r="AK5" s="198">
        <v>501</v>
      </c>
      <c r="AL5" s="199">
        <v>83</v>
      </c>
      <c r="AM5" s="200">
        <v>417</v>
      </c>
      <c r="AN5" s="189">
        <v>203</v>
      </c>
      <c r="AO5" s="189">
        <v>17</v>
      </c>
      <c r="AP5" s="189">
        <v>186</v>
      </c>
      <c r="AQ5" s="198">
        <v>105</v>
      </c>
      <c r="AR5" s="199">
        <v>15</v>
      </c>
      <c r="AS5" s="200">
        <v>89</v>
      </c>
      <c r="AT5" s="189">
        <v>30</v>
      </c>
      <c r="AU5" s="189">
        <v>3</v>
      </c>
      <c r="AV5" s="189">
        <v>27</v>
      </c>
      <c r="AW5" s="17" t="s">
        <v>1</v>
      </c>
      <c r="AX5" s="10">
        <v>5954</v>
      </c>
      <c r="AY5" s="10">
        <v>1421</v>
      </c>
      <c r="AZ5" s="10">
        <v>4532</v>
      </c>
      <c r="BA5" s="26">
        <v>2718</v>
      </c>
      <c r="BB5" s="27">
        <v>584</v>
      </c>
      <c r="BC5" s="28">
        <v>2134</v>
      </c>
      <c r="BD5" s="10">
        <v>1721</v>
      </c>
      <c r="BE5" s="10">
        <v>409</v>
      </c>
      <c r="BF5" s="10">
        <v>1312</v>
      </c>
      <c r="BG5" s="26">
        <v>963</v>
      </c>
      <c r="BH5" s="27">
        <v>301</v>
      </c>
      <c r="BI5" s="28">
        <v>662</v>
      </c>
      <c r="BJ5" s="10">
        <v>552</v>
      </c>
      <c r="BK5" s="10">
        <v>127</v>
      </c>
      <c r="BL5" s="10">
        <v>424</v>
      </c>
      <c r="BM5" s="226" t="s">
        <v>1</v>
      </c>
      <c r="BN5" s="71">
        <v>2512</v>
      </c>
      <c r="BO5" s="71">
        <v>961</v>
      </c>
      <c r="BP5" s="71">
        <v>1551</v>
      </c>
      <c r="BQ5" s="213">
        <v>1925</v>
      </c>
      <c r="BR5" s="214">
        <v>728</v>
      </c>
      <c r="BS5" s="215">
        <v>1196</v>
      </c>
      <c r="BT5" s="71">
        <v>434</v>
      </c>
      <c r="BU5" s="71">
        <v>173</v>
      </c>
      <c r="BV5" s="71">
        <v>261</v>
      </c>
      <c r="BW5" s="213">
        <v>100</v>
      </c>
      <c r="BX5" s="214">
        <v>34</v>
      </c>
      <c r="BY5" s="215">
        <v>65</v>
      </c>
      <c r="BZ5" s="71">
        <v>54</v>
      </c>
      <c r="CA5" s="71">
        <v>26</v>
      </c>
      <c r="CB5" s="71">
        <v>29</v>
      </c>
    </row>
    <row r="6" spans="1:80" x14ac:dyDescent="0.2">
      <c r="A6" s="21">
        <v>2012</v>
      </c>
      <c r="B6" s="10">
        <f t="shared" ref="B6:B15" si="15">R6+AH6+AX6+BN6</f>
        <v>1308</v>
      </c>
      <c r="C6" s="10">
        <f t="shared" ref="C6:C15" si="16">S6+AI6+AY6+BO6</f>
        <v>540</v>
      </c>
      <c r="D6" s="10">
        <f t="shared" ref="D6:D15" si="17">T6+AJ6+AZ6+BP6</f>
        <v>769</v>
      </c>
      <c r="E6" s="10">
        <f t="shared" ref="E6:E15" si="18">U6+AK6+BA6+BQ6</f>
        <v>716</v>
      </c>
      <c r="F6" s="10">
        <f t="shared" ref="F6:F15" si="19">V6+AL6+BB6+BR6</f>
        <v>364</v>
      </c>
      <c r="G6" s="10">
        <f t="shared" ref="G6:G15" si="20">W6+AM6+BC6+BS6</f>
        <v>353</v>
      </c>
      <c r="H6" s="10">
        <f t="shared" ref="H6:H15" si="21">X6+AN6+BD6+BT6</f>
        <v>343</v>
      </c>
      <c r="I6" s="10">
        <f t="shared" ref="I6:I15" si="22">Y6+AO6+BE6+BU6</f>
        <v>64</v>
      </c>
      <c r="J6" s="10">
        <f t="shared" ref="J6:J15" si="23">Z6+AP6+BF6+BV6</f>
        <v>279</v>
      </c>
      <c r="K6" s="10">
        <f t="shared" ref="K6:K15" si="24">AA6+AQ6+BG6+BW6</f>
        <v>112</v>
      </c>
      <c r="L6" s="10">
        <f t="shared" ref="L6:L15" si="25">AB6+AR6+BH6+BX6</f>
        <v>68</v>
      </c>
      <c r="M6" s="10">
        <f t="shared" ref="M6:M15" si="26">AC6+AS6+BI6+BY6</f>
        <v>44</v>
      </c>
      <c r="N6" s="10">
        <f t="shared" ref="N6:N15" si="27">AD6+AT6+BJ6+BZ6</f>
        <v>136</v>
      </c>
      <c r="O6" s="10">
        <f t="shared" ref="O6:O15" si="28">AE6+AU6+BK6+CA6</f>
        <v>42</v>
      </c>
      <c r="P6" s="10">
        <f t="shared" ref="P6:P15" si="29">AF6+AV6+BL6+CB6</f>
        <v>94</v>
      </c>
      <c r="Q6" s="21">
        <v>2012</v>
      </c>
      <c r="R6" s="10">
        <v>129</v>
      </c>
      <c r="S6" s="10">
        <v>109</v>
      </c>
      <c r="T6" s="10">
        <v>20</v>
      </c>
      <c r="U6" s="26">
        <v>85</v>
      </c>
      <c r="V6" s="27">
        <v>80</v>
      </c>
      <c r="W6" s="28">
        <v>5</v>
      </c>
      <c r="X6" s="10">
        <v>29</v>
      </c>
      <c r="Y6" s="10">
        <v>23</v>
      </c>
      <c r="Z6" s="10">
        <v>6</v>
      </c>
      <c r="AA6" s="26">
        <v>9</v>
      </c>
      <c r="AB6" s="27">
        <v>5</v>
      </c>
      <c r="AC6" s="28">
        <v>4</v>
      </c>
      <c r="AD6" s="10">
        <v>6</v>
      </c>
      <c r="AE6" s="10">
        <v>0</v>
      </c>
      <c r="AF6" s="10">
        <v>6</v>
      </c>
      <c r="AG6" s="220">
        <v>2012</v>
      </c>
      <c r="AH6" s="189">
        <v>79</v>
      </c>
      <c r="AI6" s="189">
        <v>19</v>
      </c>
      <c r="AJ6" s="189">
        <v>61</v>
      </c>
      <c r="AK6" s="198">
        <v>51</v>
      </c>
      <c r="AL6" s="199">
        <v>19</v>
      </c>
      <c r="AM6" s="200">
        <v>32</v>
      </c>
      <c r="AN6" s="189">
        <v>25</v>
      </c>
      <c r="AO6" s="189">
        <v>0</v>
      </c>
      <c r="AP6" s="189">
        <v>25</v>
      </c>
      <c r="AQ6" s="198">
        <v>3</v>
      </c>
      <c r="AR6" s="199">
        <v>0</v>
      </c>
      <c r="AS6" s="200">
        <v>3</v>
      </c>
      <c r="AT6" s="189">
        <v>0</v>
      </c>
      <c r="AU6" s="189">
        <v>0</v>
      </c>
      <c r="AV6" s="189">
        <v>0</v>
      </c>
      <c r="AW6" s="17">
        <v>2012</v>
      </c>
      <c r="AX6" s="10">
        <v>890</v>
      </c>
      <c r="AY6" s="10">
        <v>311</v>
      </c>
      <c r="AZ6" s="10">
        <v>579</v>
      </c>
      <c r="BA6" s="26">
        <v>404</v>
      </c>
      <c r="BB6" s="27">
        <v>180</v>
      </c>
      <c r="BC6" s="28">
        <v>225</v>
      </c>
      <c r="BD6" s="10">
        <v>268</v>
      </c>
      <c r="BE6" s="10">
        <v>28</v>
      </c>
      <c r="BF6" s="10">
        <v>240</v>
      </c>
      <c r="BG6" s="26">
        <v>90</v>
      </c>
      <c r="BH6" s="27">
        <v>60</v>
      </c>
      <c r="BI6" s="28">
        <v>30</v>
      </c>
      <c r="BJ6" s="10">
        <v>127</v>
      </c>
      <c r="BK6" s="10">
        <v>42</v>
      </c>
      <c r="BL6" s="10">
        <v>85</v>
      </c>
      <c r="BM6" s="226">
        <v>2012</v>
      </c>
      <c r="BN6" s="71">
        <v>210</v>
      </c>
      <c r="BO6" s="71">
        <v>101</v>
      </c>
      <c r="BP6" s="71">
        <v>109</v>
      </c>
      <c r="BQ6" s="213">
        <v>176</v>
      </c>
      <c r="BR6" s="214">
        <v>85</v>
      </c>
      <c r="BS6" s="215">
        <v>91</v>
      </c>
      <c r="BT6" s="71">
        <v>21</v>
      </c>
      <c r="BU6" s="71">
        <v>13</v>
      </c>
      <c r="BV6" s="71">
        <v>8</v>
      </c>
      <c r="BW6" s="213">
        <v>10</v>
      </c>
      <c r="BX6" s="214">
        <v>3</v>
      </c>
      <c r="BY6" s="215">
        <v>7</v>
      </c>
      <c r="BZ6" s="71">
        <v>3</v>
      </c>
      <c r="CA6" s="71">
        <v>0</v>
      </c>
      <c r="CB6" s="71">
        <v>3</v>
      </c>
    </row>
    <row r="7" spans="1:80" x14ac:dyDescent="0.2">
      <c r="A7" s="21">
        <v>2011</v>
      </c>
      <c r="B7" s="10">
        <f t="shared" si="15"/>
        <v>2228</v>
      </c>
      <c r="C7" s="10">
        <f t="shared" si="16"/>
        <v>877</v>
      </c>
      <c r="D7" s="10">
        <f t="shared" si="17"/>
        <v>1350</v>
      </c>
      <c r="E7" s="10">
        <f t="shared" si="18"/>
        <v>1220</v>
      </c>
      <c r="F7" s="10">
        <f t="shared" si="19"/>
        <v>451</v>
      </c>
      <c r="G7" s="10">
        <f t="shared" si="20"/>
        <v>768</v>
      </c>
      <c r="H7" s="10">
        <f t="shared" si="21"/>
        <v>593</v>
      </c>
      <c r="I7" s="10">
        <f t="shared" si="22"/>
        <v>239</v>
      </c>
      <c r="J7" s="10">
        <f t="shared" si="23"/>
        <v>353</v>
      </c>
      <c r="K7" s="10">
        <f t="shared" si="24"/>
        <v>306</v>
      </c>
      <c r="L7" s="10">
        <f t="shared" si="25"/>
        <v>140</v>
      </c>
      <c r="M7" s="10">
        <f t="shared" si="26"/>
        <v>164</v>
      </c>
      <c r="N7" s="10">
        <f t="shared" si="27"/>
        <v>109</v>
      </c>
      <c r="O7" s="10">
        <f t="shared" si="28"/>
        <v>47</v>
      </c>
      <c r="P7" s="10">
        <f t="shared" si="29"/>
        <v>62</v>
      </c>
      <c r="Q7" s="21">
        <v>2011</v>
      </c>
      <c r="R7" s="10">
        <v>369</v>
      </c>
      <c r="S7" s="10">
        <v>273</v>
      </c>
      <c r="T7" s="10">
        <v>96</v>
      </c>
      <c r="U7" s="26">
        <v>189</v>
      </c>
      <c r="V7" s="27">
        <v>156</v>
      </c>
      <c r="W7" s="28">
        <v>33</v>
      </c>
      <c r="X7" s="10">
        <v>115</v>
      </c>
      <c r="Y7" s="10">
        <v>75</v>
      </c>
      <c r="Z7" s="10">
        <v>40</v>
      </c>
      <c r="AA7" s="26">
        <v>13</v>
      </c>
      <c r="AB7" s="27">
        <v>7</v>
      </c>
      <c r="AC7" s="28">
        <v>5</v>
      </c>
      <c r="AD7" s="10">
        <v>52</v>
      </c>
      <c r="AE7" s="10">
        <v>35</v>
      </c>
      <c r="AF7" s="10">
        <v>17</v>
      </c>
      <c r="AG7" s="220">
        <v>2011</v>
      </c>
      <c r="AH7" s="189">
        <v>122</v>
      </c>
      <c r="AI7" s="189">
        <v>41</v>
      </c>
      <c r="AJ7" s="189">
        <v>81</v>
      </c>
      <c r="AK7" s="198">
        <v>70</v>
      </c>
      <c r="AL7" s="199">
        <v>23</v>
      </c>
      <c r="AM7" s="200">
        <v>46</v>
      </c>
      <c r="AN7" s="189">
        <v>34</v>
      </c>
      <c r="AO7" s="189">
        <v>8</v>
      </c>
      <c r="AP7" s="189">
        <v>25</v>
      </c>
      <c r="AQ7" s="198">
        <v>12</v>
      </c>
      <c r="AR7" s="199">
        <v>6</v>
      </c>
      <c r="AS7" s="200">
        <v>6</v>
      </c>
      <c r="AT7" s="189">
        <v>6</v>
      </c>
      <c r="AU7" s="189">
        <v>3</v>
      </c>
      <c r="AV7" s="189">
        <v>3</v>
      </c>
      <c r="AW7" s="17">
        <v>2011</v>
      </c>
      <c r="AX7" s="10">
        <v>1323</v>
      </c>
      <c r="AY7" s="10">
        <v>382</v>
      </c>
      <c r="AZ7" s="10">
        <v>941</v>
      </c>
      <c r="BA7" s="26">
        <v>629</v>
      </c>
      <c r="BB7" s="27">
        <v>135</v>
      </c>
      <c r="BC7" s="28">
        <v>494</v>
      </c>
      <c r="BD7" s="10">
        <v>381</v>
      </c>
      <c r="BE7" s="10">
        <v>127</v>
      </c>
      <c r="BF7" s="10">
        <v>254</v>
      </c>
      <c r="BG7" s="26">
        <v>271</v>
      </c>
      <c r="BH7" s="27">
        <v>120</v>
      </c>
      <c r="BI7" s="28">
        <v>150</v>
      </c>
      <c r="BJ7" s="10">
        <v>42</v>
      </c>
      <c r="BK7" s="10">
        <v>0</v>
      </c>
      <c r="BL7" s="10">
        <v>42</v>
      </c>
      <c r="BM7" s="226">
        <v>2011</v>
      </c>
      <c r="BN7" s="71">
        <v>414</v>
      </c>
      <c r="BO7" s="71">
        <v>181</v>
      </c>
      <c r="BP7" s="71">
        <v>232</v>
      </c>
      <c r="BQ7" s="213">
        <v>332</v>
      </c>
      <c r="BR7" s="214">
        <v>137</v>
      </c>
      <c r="BS7" s="215">
        <v>195</v>
      </c>
      <c r="BT7" s="71">
        <v>63</v>
      </c>
      <c r="BU7" s="71">
        <v>29</v>
      </c>
      <c r="BV7" s="71">
        <v>34</v>
      </c>
      <c r="BW7" s="213">
        <v>10</v>
      </c>
      <c r="BX7" s="214">
        <v>7</v>
      </c>
      <c r="BY7" s="215">
        <v>3</v>
      </c>
      <c r="BZ7" s="71">
        <v>9</v>
      </c>
      <c r="CA7" s="71">
        <v>9</v>
      </c>
      <c r="CB7" s="71">
        <v>0</v>
      </c>
    </row>
    <row r="8" spans="1:80" x14ac:dyDescent="0.2">
      <c r="A8" s="21">
        <v>2010</v>
      </c>
      <c r="B8" s="10">
        <f t="shared" si="15"/>
        <v>1603</v>
      </c>
      <c r="C8" s="10">
        <f t="shared" si="16"/>
        <v>617</v>
      </c>
      <c r="D8" s="10">
        <f t="shared" si="17"/>
        <v>986</v>
      </c>
      <c r="E8" s="10">
        <f t="shared" si="18"/>
        <v>838</v>
      </c>
      <c r="F8" s="10">
        <f t="shared" si="19"/>
        <v>321</v>
      </c>
      <c r="G8" s="10">
        <f t="shared" si="20"/>
        <v>518</v>
      </c>
      <c r="H8" s="10">
        <f t="shared" si="21"/>
        <v>430</v>
      </c>
      <c r="I8" s="10">
        <f t="shared" si="22"/>
        <v>196</v>
      </c>
      <c r="J8" s="10">
        <f t="shared" si="23"/>
        <v>233</v>
      </c>
      <c r="K8" s="10">
        <f t="shared" si="24"/>
        <v>251</v>
      </c>
      <c r="L8" s="10">
        <f t="shared" si="25"/>
        <v>76</v>
      </c>
      <c r="M8" s="10">
        <f t="shared" si="26"/>
        <v>172</v>
      </c>
      <c r="N8" s="10">
        <f t="shared" si="27"/>
        <v>84</v>
      </c>
      <c r="O8" s="10">
        <f t="shared" si="28"/>
        <v>23</v>
      </c>
      <c r="P8" s="10">
        <f t="shared" si="29"/>
        <v>61</v>
      </c>
      <c r="Q8" s="21">
        <v>2010</v>
      </c>
      <c r="R8" s="10">
        <v>288</v>
      </c>
      <c r="S8" s="10">
        <v>191</v>
      </c>
      <c r="T8" s="10">
        <v>97</v>
      </c>
      <c r="U8" s="26">
        <v>146</v>
      </c>
      <c r="V8" s="27">
        <v>132</v>
      </c>
      <c r="W8" s="28">
        <v>14</v>
      </c>
      <c r="X8" s="10">
        <v>69</v>
      </c>
      <c r="Y8" s="10">
        <v>40</v>
      </c>
      <c r="Z8" s="10">
        <v>29</v>
      </c>
      <c r="AA8" s="26">
        <v>15</v>
      </c>
      <c r="AB8" s="27">
        <v>7</v>
      </c>
      <c r="AC8" s="28">
        <v>7</v>
      </c>
      <c r="AD8" s="10">
        <v>58</v>
      </c>
      <c r="AE8" s="10">
        <v>12</v>
      </c>
      <c r="AF8" s="10">
        <v>46</v>
      </c>
      <c r="AG8" s="220">
        <v>2010</v>
      </c>
      <c r="AH8" s="189">
        <v>107</v>
      </c>
      <c r="AI8" s="189">
        <v>20</v>
      </c>
      <c r="AJ8" s="189">
        <v>87</v>
      </c>
      <c r="AK8" s="198">
        <v>37</v>
      </c>
      <c r="AL8" s="199">
        <v>14</v>
      </c>
      <c r="AM8" s="200">
        <v>23</v>
      </c>
      <c r="AN8" s="189">
        <v>42</v>
      </c>
      <c r="AO8" s="189">
        <v>0</v>
      </c>
      <c r="AP8" s="189">
        <v>42</v>
      </c>
      <c r="AQ8" s="198">
        <v>22</v>
      </c>
      <c r="AR8" s="199">
        <v>6</v>
      </c>
      <c r="AS8" s="200">
        <v>15</v>
      </c>
      <c r="AT8" s="189">
        <v>6</v>
      </c>
      <c r="AU8" s="189">
        <v>0</v>
      </c>
      <c r="AV8" s="189">
        <v>6</v>
      </c>
      <c r="AW8" s="17">
        <v>2010</v>
      </c>
      <c r="AX8" s="10">
        <v>861</v>
      </c>
      <c r="AY8" s="10">
        <v>277</v>
      </c>
      <c r="AZ8" s="10">
        <v>584</v>
      </c>
      <c r="BA8" s="26">
        <v>382</v>
      </c>
      <c r="BB8" s="27">
        <v>90</v>
      </c>
      <c r="BC8" s="28">
        <v>292</v>
      </c>
      <c r="BD8" s="10">
        <v>268</v>
      </c>
      <c r="BE8" s="10">
        <v>127</v>
      </c>
      <c r="BF8" s="10">
        <v>141</v>
      </c>
      <c r="BG8" s="26">
        <v>211</v>
      </c>
      <c r="BH8" s="27">
        <v>60</v>
      </c>
      <c r="BI8" s="28">
        <v>150</v>
      </c>
      <c r="BJ8" s="10">
        <v>0</v>
      </c>
      <c r="BK8" s="10">
        <v>0</v>
      </c>
      <c r="BL8" s="10">
        <v>0</v>
      </c>
      <c r="BM8" s="226">
        <v>2010</v>
      </c>
      <c r="BN8" s="71">
        <v>347</v>
      </c>
      <c r="BO8" s="71">
        <v>129</v>
      </c>
      <c r="BP8" s="71">
        <v>218</v>
      </c>
      <c r="BQ8" s="213">
        <v>273</v>
      </c>
      <c r="BR8" s="214">
        <v>85</v>
      </c>
      <c r="BS8" s="215">
        <v>189</v>
      </c>
      <c r="BT8" s="71">
        <v>51</v>
      </c>
      <c r="BU8" s="71">
        <v>29</v>
      </c>
      <c r="BV8" s="71">
        <v>21</v>
      </c>
      <c r="BW8" s="213">
        <v>3</v>
      </c>
      <c r="BX8" s="214">
        <v>3</v>
      </c>
      <c r="BY8" s="215">
        <v>0</v>
      </c>
      <c r="BZ8" s="71">
        <v>20</v>
      </c>
      <c r="CA8" s="71">
        <v>11</v>
      </c>
      <c r="CB8" s="71">
        <v>9</v>
      </c>
    </row>
    <row r="9" spans="1:80" x14ac:dyDescent="0.2">
      <c r="A9" s="21">
        <v>2009</v>
      </c>
      <c r="B9" s="10">
        <f t="shared" si="15"/>
        <v>1162</v>
      </c>
      <c r="C9" s="10">
        <f t="shared" si="16"/>
        <v>460</v>
      </c>
      <c r="D9" s="10">
        <f t="shared" si="17"/>
        <v>701</v>
      </c>
      <c r="E9" s="10">
        <f t="shared" si="18"/>
        <v>624</v>
      </c>
      <c r="F9" s="10">
        <f t="shared" si="19"/>
        <v>283</v>
      </c>
      <c r="G9" s="10">
        <f t="shared" si="20"/>
        <v>341</v>
      </c>
      <c r="H9" s="10">
        <f t="shared" si="21"/>
        <v>303</v>
      </c>
      <c r="I9" s="10">
        <f t="shared" si="22"/>
        <v>92</v>
      </c>
      <c r="J9" s="10">
        <f t="shared" si="23"/>
        <v>211</v>
      </c>
      <c r="K9" s="10">
        <f t="shared" si="24"/>
        <v>82</v>
      </c>
      <c r="L9" s="10">
        <f t="shared" si="25"/>
        <v>37</v>
      </c>
      <c r="M9" s="10">
        <f t="shared" si="26"/>
        <v>45</v>
      </c>
      <c r="N9" s="10">
        <f t="shared" si="27"/>
        <v>153</v>
      </c>
      <c r="O9" s="10">
        <f t="shared" si="28"/>
        <v>48</v>
      </c>
      <c r="P9" s="10">
        <f t="shared" si="29"/>
        <v>106</v>
      </c>
      <c r="Q9" s="21">
        <v>2009</v>
      </c>
      <c r="R9" s="10">
        <v>221</v>
      </c>
      <c r="S9" s="10">
        <v>154</v>
      </c>
      <c r="T9" s="10">
        <v>67</v>
      </c>
      <c r="U9" s="26">
        <v>137</v>
      </c>
      <c r="V9" s="27">
        <v>118</v>
      </c>
      <c r="W9" s="28">
        <v>19</v>
      </c>
      <c r="X9" s="10">
        <v>58</v>
      </c>
      <c r="Y9" s="10">
        <v>23</v>
      </c>
      <c r="Z9" s="10">
        <v>35</v>
      </c>
      <c r="AA9" s="26">
        <v>9</v>
      </c>
      <c r="AB9" s="27">
        <v>7</v>
      </c>
      <c r="AC9" s="28">
        <v>2</v>
      </c>
      <c r="AD9" s="10">
        <v>17</v>
      </c>
      <c r="AE9" s="10">
        <v>6</v>
      </c>
      <c r="AF9" s="10">
        <v>12</v>
      </c>
      <c r="AG9" s="220">
        <v>2009</v>
      </c>
      <c r="AH9" s="189">
        <v>39</v>
      </c>
      <c r="AI9" s="189">
        <v>0</v>
      </c>
      <c r="AJ9" s="189">
        <v>39</v>
      </c>
      <c r="AK9" s="198">
        <v>19</v>
      </c>
      <c r="AL9" s="199">
        <v>0</v>
      </c>
      <c r="AM9" s="200">
        <v>19</v>
      </c>
      <c r="AN9" s="189">
        <v>8</v>
      </c>
      <c r="AO9" s="189">
        <v>0</v>
      </c>
      <c r="AP9" s="189">
        <v>8</v>
      </c>
      <c r="AQ9" s="198">
        <v>6</v>
      </c>
      <c r="AR9" s="199">
        <v>0</v>
      </c>
      <c r="AS9" s="200">
        <v>6</v>
      </c>
      <c r="AT9" s="189">
        <v>6</v>
      </c>
      <c r="AU9" s="189">
        <v>0</v>
      </c>
      <c r="AV9" s="189">
        <v>6</v>
      </c>
      <c r="AW9" s="17">
        <v>2009</v>
      </c>
      <c r="AX9" s="10">
        <v>691</v>
      </c>
      <c r="AY9" s="10">
        <v>196</v>
      </c>
      <c r="AZ9" s="10">
        <v>495</v>
      </c>
      <c r="BA9" s="26">
        <v>292</v>
      </c>
      <c r="BB9" s="27">
        <v>67</v>
      </c>
      <c r="BC9" s="28">
        <v>225</v>
      </c>
      <c r="BD9" s="10">
        <v>212</v>
      </c>
      <c r="BE9" s="10">
        <v>56</v>
      </c>
      <c r="BF9" s="10">
        <v>155</v>
      </c>
      <c r="BG9" s="26">
        <v>60</v>
      </c>
      <c r="BH9" s="27">
        <v>30</v>
      </c>
      <c r="BI9" s="28">
        <v>30</v>
      </c>
      <c r="BJ9" s="10">
        <v>127</v>
      </c>
      <c r="BK9" s="10">
        <v>42</v>
      </c>
      <c r="BL9" s="10">
        <v>85</v>
      </c>
      <c r="BM9" s="226">
        <v>2009</v>
      </c>
      <c r="BN9" s="71">
        <v>211</v>
      </c>
      <c r="BO9" s="71">
        <v>110</v>
      </c>
      <c r="BP9" s="71">
        <v>100</v>
      </c>
      <c r="BQ9" s="213">
        <v>176</v>
      </c>
      <c r="BR9" s="214">
        <v>98</v>
      </c>
      <c r="BS9" s="215">
        <v>78</v>
      </c>
      <c r="BT9" s="71">
        <v>25</v>
      </c>
      <c r="BU9" s="71">
        <v>13</v>
      </c>
      <c r="BV9" s="71">
        <v>13</v>
      </c>
      <c r="BW9" s="213">
        <v>7</v>
      </c>
      <c r="BX9" s="214">
        <v>0</v>
      </c>
      <c r="BY9" s="215">
        <v>7</v>
      </c>
      <c r="BZ9" s="71">
        <v>3</v>
      </c>
      <c r="CA9" s="71">
        <v>0</v>
      </c>
      <c r="CB9" s="71">
        <v>3</v>
      </c>
    </row>
    <row r="10" spans="1:80" x14ac:dyDescent="0.2">
      <c r="A10" s="21">
        <v>2008</v>
      </c>
      <c r="B10" s="10">
        <f t="shared" si="15"/>
        <v>950</v>
      </c>
      <c r="C10" s="10">
        <f t="shared" si="16"/>
        <v>292</v>
      </c>
      <c r="D10" s="10">
        <f t="shared" si="17"/>
        <v>660</v>
      </c>
      <c r="E10" s="10">
        <f t="shared" si="18"/>
        <v>573</v>
      </c>
      <c r="F10" s="10">
        <f t="shared" si="19"/>
        <v>183</v>
      </c>
      <c r="G10" s="10">
        <f t="shared" si="20"/>
        <v>391</v>
      </c>
      <c r="H10" s="10">
        <f t="shared" si="21"/>
        <v>128</v>
      </c>
      <c r="I10" s="10">
        <f t="shared" si="22"/>
        <v>53</v>
      </c>
      <c r="J10" s="10">
        <f t="shared" si="23"/>
        <v>76</v>
      </c>
      <c r="K10" s="10">
        <f t="shared" si="24"/>
        <v>98</v>
      </c>
      <c r="L10" s="10">
        <f t="shared" si="25"/>
        <v>14</v>
      </c>
      <c r="M10" s="10">
        <f t="shared" si="26"/>
        <v>85</v>
      </c>
      <c r="N10" s="10">
        <f t="shared" si="27"/>
        <v>150</v>
      </c>
      <c r="O10" s="10">
        <f t="shared" si="28"/>
        <v>42</v>
      </c>
      <c r="P10" s="10">
        <f t="shared" si="29"/>
        <v>108</v>
      </c>
      <c r="Q10" s="21">
        <v>2008</v>
      </c>
      <c r="R10" s="10">
        <v>101</v>
      </c>
      <c r="S10" s="10">
        <v>53</v>
      </c>
      <c r="T10" s="10">
        <v>49</v>
      </c>
      <c r="U10" s="26">
        <v>61</v>
      </c>
      <c r="V10" s="27">
        <v>38</v>
      </c>
      <c r="W10" s="28">
        <v>24</v>
      </c>
      <c r="X10" s="10">
        <v>17</v>
      </c>
      <c r="Y10" s="10">
        <v>12</v>
      </c>
      <c r="Z10" s="10">
        <v>6</v>
      </c>
      <c r="AA10" s="26">
        <v>5</v>
      </c>
      <c r="AB10" s="27">
        <v>4</v>
      </c>
      <c r="AC10" s="28">
        <v>2</v>
      </c>
      <c r="AD10" s="10">
        <v>17</v>
      </c>
      <c r="AE10" s="10">
        <v>0</v>
      </c>
      <c r="AF10" s="10">
        <v>17</v>
      </c>
      <c r="AG10" s="220">
        <v>2008</v>
      </c>
      <c r="AH10" s="189">
        <v>92</v>
      </c>
      <c r="AI10" s="189">
        <v>9</v>
      </c>
      <c r="AJ10" s="189">
        <v>83</v>
      </c>
      <c r="AK10" s="198">
        <v>60</v>
      </c>
      <c r="AL10" s="199">
        <v>9</v>
      </c>
      <c r="AM10" s="200">
        <v>51</v>
      </c>
      <c r="AN10" s="189">
        <v>17</v>
      </c>
      <c r="AO10" s="189">
        <v>0</v>
      </c>
      <c r="AP10" s="189">
        <v>17</v>
      </c>
      <c r="AQ10" s="198">
        <v>9</v>
      </c>
      <c r="AR10" s="199">
        <v>0</v>
      </c>
      <c r="AS10" s="200">
        <v>9</v>
      </c>
      <c r="AT10" s="189">
        <v>6</v>
      </c>
      <c r="AU10" s="189">
        <v>0</v>
      </c>
      <c r="AV10" s="189">
        <v>6</v>
      </c>
      <c r="AW10" s="17">
        <v>2008</v>
      </c>
      <c r="AX10" s="10">
        <v>513</v>
      </c>
      <c r="AY10" s="10">
        <v>116</v>
      </c>
      <c r="AZ10" s="10">
        <v>398</v>
      </c>
      <c r="BA10" s="26">
        <v>270</v>
      </c>
      <c r="BB10" s="27">
        <v>45</v>
      </c>
      <c r="BC10" s="28">
        <v>225</v>
      </c>
      <c r="BD10" s="10">
        <v>56</v>
      </c>
      <c r="BE10" s="10">
        <v>28</v>
      </c>
      <c r="BF10" s="10">
        <v>28</v>
      </c>
      <c r="BG10" s="26">
        <v>60</v>
      </c>
      <c r="BH10" s="27">
        <v>0</v>
      </c>
      <c r="BI10" s="28">
        <v>60</v>
      </c>
      <c r="BJ10" s="10">
        <v>127</v>
      </c>
      <c r="BK10" s="10">
        <v>42</v>
      </c>
      <c r="BL10" s="10">
        <v>85</v>
      </c>
      <c r="BM10" s="226">
        <v>2008</v>
      </c>
      <c r="BN10" s="71">
        <v>244</v>
      </c>
      <c r="BO10" s="71">
        <v>114</v>
      </c>
      <c r="BP10" s="71">
        <v>130</v>
      </c>
      <c r="BQ10" s="213">
        <v>182</v>
      </c>
      <c r="BR10" s="214">
        <v>91</v>
      </c>
      <c r="BS10" s="215">
        <v>91</v>
      </c>
      <c r="BT10" s="71">
        <v>38</v>
      </c>
      <c r="BU10" s="71">
        <v>13</v>
      </c>
      <c r="BV10" s="71">
        <v>25</v>
      </c>
      <c r="BW10" s="213">
        <v>24</v>
      </c>
      <c r="BX10" s="214">
        <v>10</v>
      </c>
      <c r="BY10" s="215">
        <v>14</v>
      </c>
      <c r="BZ10" s="71">
        <v>0</v>
      </c>
      <c r="CA10" s="71">
        <v>0</v>
      </c>
      <c r="CB10" s="71">
        <v>0</v>
      </c>
    </row>
    <row r="11" spans="1:80" x14ac:dyDescent="0.2">
      <c r="A11" s="21">
        <v>2007</v>
      </c>
      <c r="B11" s="10">
        <f t="shared" si="15"/>
        <v>782</v>
      </c>
      <c r="C11" s="10">
        <f t="shared" si="16"/>
        <v>281</v>
      </c>
      <c r="D11" s="10">
        <f t="shared" si="17"/>
        <v>500</v>
      </c>
      <c r="E11" s="10">
        <f t="shared" si="18"/>
        <v>470</v>
      </c>
      <c r="F11" s="10">
        <f t="shared" si="19"/>
        <v>218</v>
      </c>
      <c r="G11" s="10">
        <f t="shared" si="20"/>
        <v>254</v>
      </c>
      <c r="H11" s="10">
        <f t="shared" si="21"/>
        <v>119</v>
      </c>
      <c r="I11" s="10">
        <f t="shared" si="22"/>
        <v>34</v>
      </c>
      <c r="J11" s="10">
        <f t="shared" si="23"/>
        <v>84</v>
      </c>
      <c r="K11" s="10">
        <f t="shared" si="24"/>
        <v>73</v>
      </c>
      <c r="L11" s="10">
        <f t="shared" si="25"/>
        <v>30</v>
      </c>
      <c r="M11" s="10">
        <f t="shared" si="26"/>
        <v>43</v>
      </c>
      <c r="N11" s="10">
        <f t="shared" si="27"/>
        <v>120</v>
      </c>
      <c r="O11" s="10">
        <f t="shared" si="28"/>
        <v>0</v>
      </c>
      <c r="P11" s="10">
        <f t="shared" si="29"/>
        <v>120</v>
      </c>
      <c r="Q11" s="21">
        <v>2007</v>
      </c>
      <c r="R11" s="10">
        <v>201</v>
      </c>
      <c r="S11" s="10">
        <v>120</v>
      </c>
      <c r="T11" s="10">
        <v>81</v>
      </c>
      <c r="U11" s="26">
        <v>132</v>
      </c>
      <c r="V11" s="27">
        <v>109</v>
      </c>
      <c r="W11" s="28">
        <v>24</v>
      </c>
      <c r="X11" s="10">
        <v>35</v>
      </c>
      <c r="Y11" s="10">
        <v>12</v>
      </c>
      <c r="Z11" s="10">
        <v>23</v>
      </c>
      <c r="AA11" s="26">
        <v>0</v>
      </c>
      <c r="AB11" s="27">
        <v>0</v>
      </c>
      <c r="AC11" s="28">
        <v>0</v>
      </c>
      <c r="AD11" s="10">
        <v>35</v>
      </c>
      <c r="AE11" s="10">
        <v>0</v>
      </c>
      <c r="AF11" s="10">
        <v>35</v>
      </c>
      <c r="AG11" s="220">
        <v>2007</v>
      </c>
      <c r="AH11" s="189">
        <v>30</v>
      </c>
      <c r="AI11" s="189">
        <v>5</v>
      </c>
      <c r="AJ11" s="189">
        <v>25</v>
      </c>
      <c r="AK11" s="198">
        <v>19</v>
      </c>
      <c r="AL11" s="199">
        <v>5</v>
      </c>
      <c r="AM11" s="200">
        <v>14</v>
      </c>
      <c r="AN11" s="189">
        <v>8</v>
      </c>
      <c r="AO11" s="189">
        <v>0</v>
      </c>
      <c r="AP11" s="189">
        <v>8</v>
      </c>
      <c r="AQ11" s="198">
        <v>3</v>
      </c>
      <c r="AR11" s="199">
        <v>0</v>
      </c>
      <c r="AS11" s="200">
        <v>3</v>
      </c>
      <c r="AT11" s="189">
        <v>0</v>
      </c>
      <c r="AU11" s="189">
        <v>0</v>
      </c>
      <c r="AV11" s="189">
        <v>0</v>
      </c>
      <c r="AW11" s="17">
        <v>2007</v>
      </c>
      <c r="AX11" s="10">
        <v>390</v>
      </c>
      <c r="AY11" s="10">
        <v>89</v>
      </c>
      <c r="AZ11" s="10">
        <v>300</v>
      </c>
      <c r="BA11" s="26">
        <v>202</v>
      </c>
      <c r="BB11" s="27">
        <v>45</v>
      </c>
      <c r="BC11" s="28">
        <v>157</v>
      </c>
      <c r="BD11" s="10">
        <v>42</v>
      </c>
      <c r="BE11" s="10">
        <v>14</v>
      </c>
      <c r="BF11" s="10">
        <v>28</v>
      </c>
      <c r="BG11" s="26">
        <v>60</v>
      </c>
      <c r="BH11" s="27">
        <v>30</v>
      </c>
      <c r="BI11" s="28">
        <v>30</v>
      </c>
      <c r="BJ11" s="10">
        <v>85</v>
      </c>
      <c r="BK11" s="10">
        <v>0</v>
      </c>
      <c r="BL11" s="10">
        <v>85</v>
      </c>
      <c r="BM11" s="226">
        <v>2007</v>
      </c>
      <c r="BN11" s="71">
        <v>161</v>
      </c>
      <c r="BO11" s="71">
        <v>67</v>
      </c>
      <c r="BP11" s="71">
        <v>94</v>
      </c>
      <c r="BQ11" s="213">
        <v>117</v>
      </c>
      <c r="BR11" s="214">
        <v>59</v>
      </c>
      <c r="BS11" s="215">
        <v>59</v>
      </c>
      <c r="BT11" s="71">
        <v>34</v>
      </c>
      <c r="BU11" s="71">
        <v>8</v>
      </c>
      <c r="BV11" s="71">
        <v>25</v>
      </c>
      <c r="BW11" s="213">
        <v>10</v>
      </c>
      <c r="BX11" s="214">
        <v>0</v>
      </c>
      <c r="BY11" s="215">
        <v>10</v>
      </c>
      <c r="BZ11" s="71">
        <v>0</v>
      </c>
      <c r="CA11" s="71">
        <v>0</v>
      </c>
      <c r="CB11" s="71">
        <v>0</v>
      </c>
    </row>
    <row r="12" spans="1:80" x14ac:dyDescent="0.2">
      <c r="A12" s="21">
        <v>2006</v>
      </c>
      <c r="B12" s="10">
        <f t="shared" si="15"/>
        <v>661</v>
      </c>
      <c r="C12" s="10">
        <f t="shared" si="16"/>
        <v>176</v>
      </c>
      <c r="D12" s="10">
        <f t="shared" si="17"/>
        <v>486</v>
      </c>
      <c r="E12" s="10">
        <f t="shared" si="18"/>
        <v>425</v>
      </c>
      <c r="F12" s="10">
        <f t="shared" si="19"/>
        <v>140</v>
      </c>
      <c r="G12" s="10">
        <f t="shared" si="20"/>
        <v>285</v>
      </c>
      <c r="H12" s="10">
        <f t="shared" si="21"/>
        <v>149</v>
      </c>
      <c r="I12" s="10">
        <f t="shared" si="22"/>
        <v>21</v>
      </c>
      <c r="J12" s="10">
        <f t="shared" si="23"/>
        <v>128</v>
      </c>
      <c r="K12" s="10">
        <f t="shared" si="24"/>
        <v>75</v>
      </c>
      <c r="L12" s="10">
        <f t="shared" si="25"/>
        <v>4</v>
      </c>
      <c r="M12" s="10">
        <f t="shared" si="26"/>
        <v>71</v>
      </c>
      <c r="N12" s="10">
        <f t="shared" si="27"/>
        <v>12</v>
      </c>
      <c r="O12" s="10">
        <f t="shared" si="28"/>
        <v>12</v>
      </c>
      <c r="P12" s="10">
        <f t="shared" si="29"/>
        <v>0</v>
      </c>
      <c r="Q12" s="21">
        <v>2006</v>
      </c>
      <c r="R12" s="10">
        <v>104</v>
      </c>
      <c r="S12" s="10">
        <v>89</v>
      </c>
      <c r="T12" s="10">
        <v>15</v>
      </c>
      <c r="U12" s="26">
        <v>66</v>
      </c>
      <c r="V12" s="27">
        <v>57</v>
      </c>
      <c r="W12" s="28">
        <v>9</v>
      </c>
      <c r="X12" s="10">
        <v>17</v>
      </c>
      <c r="Y12" s="10">
        <v>17</v>
      </c>
      <c r="Z12" s="10">
        <v>0</v>
      </c>
      <c r="AA12" s="26">
        <v>9</v>
      </c>
      <c r="AB12" s="27">
        <v>4</v>
      </c>
      <c r="AC12" s="28">
        <v>5</v>
      </c>
      <c r="AD12" s="10">
        <v>12</v>
      </c>
      <c r="AE12" s="10">
        <v>12</v>
      </c>
      <c r="AF12" s="10">
        <v>0</v>
      </c>
      <c r="AG12" s="220">
        <v>2006</v>
      </c>
      <c r="AH12" s="189">
        <v>56</v>
      </c>
      <c r="AI12" s="189">
        <v>5</v>
      </c>
      <c r="AJ12" s="189">
        <v>52</v>
      </c>
      <c r="AK12" s="198">
        <v>42</v>
      </c>
      <c r="AL12" s="199">
        <v>5</v>
      </c>
      <c r="AM12" s="200">
        <v>37</v>
      </c>
      <c r="AN12" s="189">
        <v>8</v>
      </c>
      <c r="AO12" s="189">
        <v>0</v>
      </c>
      <c r="AP12" s="189">
        <v>8</v>
      </c>
      <c r="AQ12" s="198">
        <v>6</v>
      </c>
      <c r="AR12" s="199">
        <v>0</v>
      </c>
      <c r="AS12" s="200">
        <v>6</v>
      </c>
      <c r="AT12" s="189">
        <v>0</v>
      </c>
      <c r="AU12" s="189">
        <v>0</v>
      </c>
      <c r="AV12" s="189">
        <v>0</v>
      </c>
      <c r="AW12" s="17">
        <v>2006</v>
      </c>
      <c r="AX12" s="10">
        <v>294</v>
      </c>
      <c r="AY12" s="10">
        <v>0</v>
      </c>
      <c r="AZ12" s="10">
        <v>294</v>
      </c>
      <c r="BA12" s="26">
        <v>135</v>
      </c>
      <c r="BB12" s="27">
        <v>0</v>
      </c>
      <c r="BC12" s="28">
        <v>135</v>
      </c>
      <c r="BD12" s="10">
        <v>99</v>
      </c>
      <c r="BE12" s="10">
        <v>0</v>
      </c>
      <c r="BF12" s="10">
        <v>99</v>
      </c>
      <c r="BG12" s="26">
        <v>60</v>
      </c>
      <c r="BH12" s="27">
        <v>0</v>
      </c>
      <c r="BI12" s="28">
        <v>60</v>
      </c>
      <c r="BJ12" s="10">
        <v>0</v>
      </c>
      <c r="BK12" s="10">
        <v>0</v>
      </c>
      <c r="BL12" s="10">
        <v>0</v>
      </c>
      <c r="BM12" s="226">
        <v>2006</v>
      </c>
      <c r="BN12" s="71">
        <v>207</v>
      </c>
      <c r="BO12" s="71">
        <v>82</v>
      </c>
      <c r="BP12" s="71">
        <v>125</v>
      </c>
      <c r="BQ12" s="213">
        <v>182</v>
      </c>
      <c r="BR12" s="214">
        <v>78</v>
      </c>
      <c r="BS12" s="215">
        <v>104</v>
      </c>
      <c r="BT12" s="71">
        <v>25</v>
      </c>
      <c r="BU12" s="71">
        <v>4</v>
      </c>
      <c r="BV12" s="71">
        <v>21</v>
      </c>
      <c r="BW12" s="213">
        <v>0</v>
      </c>
      <c r="BX12" s="214">
        <v>0</v>
      </c>
      <c r="BY12" s="215">
        <v>0</v>
      </c>
      <c r="BZ12" s="71">
        <v>0</v>
      </c>
      <c r="CA12" s="71">
        <v>0</v>
      </c>
      <c r="CB12" s="71">
        <v>0</v>
      </c>
    </row>
    <row r="13" spans="1:80" x14ac:dyDescent="0.2">
      <c r="A13" s="21">
        <v>2005</v>
      </c>
      <c r="B13" s="10">
        <f t="shared" si="15"/>
        <v>453</v>
      </c>
      <c r="C13" s="10">
        <f t="shared" si="16"/>
        <v>152</v>
      </c>
      <c r="D13" s="10">
        <f t="shared" si="17"/>
        <v>301</v>
      </c>
      <c r="E13" s="10">
        <f t="shared" si="18"/>
        <v>235</v>
      </c>
      <c r="F13" s="10">
        <f t="shared" si="19"/>
        <v>76</v>
      </c>
      <c r="G13" s="10">
        <f t="shared" si="20"/>
        <v>160</v>
      </c>
      <c r="H13" s="10">
        <f t="shared" si="21"/>
        <v>176</v>
      </c>
      <c r="I13" s="10">
        <f t="shared" si="22"/>
        <v>56</v>
      </c>
      <c r="J13" s="10">
        <f t="shared" si="23"/>
        <v>119</v>
      </c>
      <c r="K13" s="10">
        <f t="shared" si="24"/>
        <v>18</v>
      </c>
      <c r="L13" s="10">
        <f t="shared" si="25"/>
        <v>9</v>
      </c>
      <c r="M13" s="10">
        <f t="shared" si="26"/>
        <v>9</v>
      </c>
      <c r="N13" s="10">
        <f t="shared" si="27"/>
        <v>24</v>
      </c>
      <c r="O13" s="10">
        <f t="shared" si="28"/>
        <v>12</v>
      </c>
      <c r="P13" s="10">
        <f t="shared" si="29"/>
        <v>12</v>
      </c>
      <c r="Q13" s="21">
        <v>2005</v>
      </c>
      <c r="R13" s="10">
        <v>73</v>
      </c>
      <c r="S13" s="10">
        <v>31</v>
      </c>
      <c r="T13" s="10">
        <v>42</v>
      </c>
      <c r="U13" s="26">
        <v>42</v>
      </c>
      <c r="V13" s="27">
        <v>24</v>
      </c>
      <c r="W13" s="28">
        <v>19</v>
      </c>
      <c r="X13" s="10">
        <v>17</v>
      </c>
      <c r="Y13" s="10">
        <v>0</v>
      </c>
      <c r="Z13" s="10">
        <v>17</v>
      </c>
      <c r="AA13" s="26">
        <v>2</v>
      </c>
      <c r="AB13" s="27">
        <v>2</v>
      </c>
      <c r="AC13" s="28">
        <v>0</v>
      </c>
      <c r="AD13" s="10">
        <v>12</v>
      </c>
      <c r="AE13" s="10">
        <v>6</v>
      </c>
      <c r="AF13" s="10">
        <v>6</v>
      </c>
      <c r="AG13" s="220">
        <v>2005</v>
      </c>
      <c r="AH13" s="189">
        <v>21</v>
      </c>
      <c r="AI13" s="189">
        <v>0</v>
      </c>
      <c r="AJ13" s="189">
        <v>21</v>
      </c>
      <c r="AK13" s="198">
        <v>9</v>
      </c>
      <c r="AL13" s="199">
        <v>0</v>
      </c>
      <c r="AM13" s="200">
        <v>9</v>
      </c>
      <c r="AN13" s="189">
        <v>0</v>
      </c>
      <c r="AO13" s="189">
        <v>0</v>
      </c>
      <c r="AP13" s="189">
        <v>0</v>
      </c>
      <c r="AQ13" s="198">
        <v>9</v>
      </c>
      <c r="AR13" s="199">
        <v>0</v>
      </c>
      <c r="AS13" s="200">
        <v>9</v>
      </c>
      <c r="AT13" s="189">
        <v>3</v>
      </c>
      <c r="AU13" s="189">
        <v>0</v>
      </c>
      <c r="AV13" s="189">
        <v>3</v>
      </c>
      <c r="AW13" s="17">
        <v>2005</v>
      </c>
      <c r="AX13" s="10">
        <v>138</v>
      </c>
      <c r="AY13" s="10">
        <v>14</v>
      </c>
      <c r="AZ13" s="10">
        <v>124</v>
      </c>
      <c r="BA13" s="26">
        <v>67</v>
      </c>
      <c r="BB13" s="27">
        <v>0</v>
      </c>
      <c r="BC13" s="28">
        <v>67</v>
      </c>
      <c r="BD13" s="10">
        <v>71</v>
      </c>
      <c r="BE13" s="10">
        <v>14</v>
      </c>
      <c r="BF13" s="10">
        <v>56</v>
      </c>
      <c r="BG13" s="26">
        <v>0</v>
      </c>
      <c r="BH13" s="27">
        <v>0</v>
      </c>
      <c r="BI13" s="28">
        <v>0</v>
      </c>
      <c r="BJ13" s="10">
        <v>0</v>
      </c>
      <c r="BK13" s="10">
        <v>0</v>
      </c>
      <c r="BL13" s="10">
        <v>0</v>
      </c>
      <c r="BM13" s="226">
        <v>2005</v>
      </c>
      <c r="BN13" s="71">
        <v>221</v>
      </c>
      <c r="BO13" s="71">
        <v>107</v>
      </c>
      <c r="BP13" s="71">
        <v>114</v>
      </c>
      <c r="BQ13" s="213">
        <v>117</v>
      </c>
      <c r="BR13" s="214">
        <v>52</v>
      </c>
      <c r="BS13" s="215">
        <v>65</v>
      </c>
      <c r="BT13" s="71">
        <v>88</v>
      </c>
      <c r="BU13" s="71">
        <v>42</v>
      </c>
      <c r="BV13" s="71">
        <v>46</v>
      </c>
      <c r="BW13" s="213">
        <v>7</v>
      </c>
      <c r="BX13" s="214">
        <v>7</v>
      </c>
      <c r="BY13" s="215">
        <v>0</v>
      </c>
      <c r="BZ13" s="71">
        <v>9</v>
      </c>
      <c r="CA13" s="71">
        <v>6</v>
      </c>
      <c r="CB13" s="71">
        <v>3</v>
      </c>
    </row>
    <row r="14" spans="1:80" x14ac:dyDescent="0.2">
      <c r="A14" s="21" t="s">
        <v>101</v>
      </c>
      <c r="B14" s="10">
        <f t="shared" si="15"/>
        <v>1341</v>
      </c>
      <c r="C14" s="10">
        <f t="shared" si="16"/>
        <v>305</v>
      </c>
      <c r="D14" s="10">
        <f t="shared" si="17"/>
        <v>1036</v>
      </c>
      <c r="E14" s="10">
        <f t="shared" si="18"/>
        <v>749</v>
      </c>
      <c r="F14" s="10">
        <f t="shared" si="19"/>
        <v>223</v>
      </c>
      <c r="G14" s="10">
        <f t="shared" si="20"/>
        <v>525</v>
      </c>
      <c r="H14" s="10">
        <f t="shared" si="21"/>
        <v>423</v>
      </c>
      <c r="I14" s="10">
        <f t="shared" si="22"/>
        <v>72</v>
      </c>
      <c r="J14" s="10">
        <f t="shared" si="23"/>
        <v>351</v>
      </c>
      <c r="K14" s="10">
        <f t="shared" si="24"/>
        <v>110</v>
      </c>
      <c r="L14" s="10">
        <f t="shared" si="25"/>
        <v>8</v>
      </c>
      <c r="M14" s="10">
        <f t="shared" si="26"/>
        <v>100</v>
      </c>
      <c r="N14" s="10">
        <f t="shared" si="27"/>
        <v>60</v>
      </c>
      <c r="O14" s="10">
        <f t="shared" si="28"/>
        <v>0</v>
      </c>
      <c r="P14" s="10">
        <f t="shared" si="29"/>
        <v>60</v>
      </c>
      <c r="Q14" s="21" t="s">
        <v>101</v>
      </c>
      <c r="R14" s="10">
        <v>274</v>
      </c>
      <c r="S14" s="10">
        <v>177</v>
      </c>
      <c r="T14" s="10">
        <v>97</v>
      </c>
      <c r="U14" s="26">
        <v>175</v>
      </c>
      <c r="V14" s="27">
        <v>146</v>
      </c>
      <c r="W14" s="28">
        <v>28</v>
      </c>
      <c r="X14" s="10">
        <v>81</v>
      </c>
      <c r="Y14" s="10">
        <v>29</v>
      </c>
      <c r="Z14" s="10">
        <v>52</v>
      </c>
      <c r="AA14" s="26">
        <v>7</v>
      </c>
      <c r="AB14" s="27">
        <v>2</v>
      </c>
      <c r="AC14" s="28">
        <v>5</v>
      </c>
      <c r="AD14" s="10">
        <v>12</v>
      </c>
      <c r="AE14" s="10">
        <v>0</v>
      </c>
      <c r="AF14" s="10">
        <v>12</v>
      </c>
      <c r="AG14" s="220" t="s">
        <v>101</v>
      </c>
      <c r="AH14" s="189">
        <v>126</v>
      </c>
      <c r="AI14" s="189">
        <v>21</v>
      </c>
      <c r="AJ14" s="189">
        <v>105</v>
      </c>
      <c r="AK14" s="198">
        <v>79</v>
      </c>
      <c r="AL14" s="199">
        <v>9</v>
      </c>
      <c r="AM14" s="200">
        <v>70</v>
      </c>
      <c r="AN14" s="189">
        <v>25</v>
      </c>
      <c r="AO14" s="189">
        <v>8</v>
      </c>
      <c r="AP14" s="189">
        <v>17</v>
      </c>
      <c r="AQ14" s="198">
        <v>22</v>
      </c>
      <c r="AR14" s="199">
        <v>3</v>
      </c>
      <c r="AS14" s="200">
        <v>18</v>
      </c>
      <c r="AT14" s="189">
        <v>0</v>
      </c>
      <c r="AU14" s="189">
        <v>0</v>
      </c>
      <c r="AV14" s="189">
        <v>0</v>
      </c>
      <c r="AW14" s="17" t="s">
        <v>101</v>
      </c>
      <c r="AX14" s="10">
        <v>559</v>
      </c>
      <c r="AY14" s="10">
        <v>37</v>
      </c>
      <c r="AZ14" s="10">
        <v>522</v>
      </c>
      <c r="BA14" s="26">
        <v>202</v>
      </c>
      <c r="BB14" s="27">
        <v>22</v>
      </c>
      <c r="BC14" s="28">
        <v>180</v>
      </c>
      <c r="BD14" s="10">
        <v>254</v>
      </c>
      <c r="BE14" s="10">
        <v>14</v>
      </c>
      <c r="BF14" s="10">
        <v>240</v>
      </c>
      <c r="BG14" s="26">
        <v>60</v>
      </c>
      <c r="BH14" s="27">
        <v>0</v>
      </c>
      <c r="BI14" s="28">
        <v>60</v>
      </c>
      <c r="BJ14" s="10">
        <v>42</v>
      </c>
      <c r="BK14" s="10">
        <v>0</v>
      </c>
      <c r="BL14" s="10">
        <v>42</v>
      </c>
      <c r="BM14" s="226" t="s">
        <v>101</v>
      </c>
      <c r="BN14" s="71">
        <v>382</v>
      </c>
      <c r="BO14" s="71">
        <v>70</v>
      </c>
      <c r="BP14" s="71">
        <v>312</v>
      </c>
      <c r="BQ14" s="213">
        <v>293</v>
      </c>
      <c r="BR14" s="214">
        <v>46</v>
      </c>
      <c r="BS14" s="215">
        <v>247</v>
      </c>
      <c r="BT14" s="71">
        <v>63</v>
      </c>
      <c r="BU14" s="71">
        <v>21</v>
      </c>
      <c r="BV14" s="71">
        <v>42</v>
      </c>
      <c r="BW14" s="213">
        <v>21</v>
      </c>
      <c r="BX14" s="214">
        <v>3</v>
      </c>
      <c r="BY14" s="215">
        <v>17</v>
      </c>
      <c r="BZ14" s="71">
        <v>6</v>
      </c>
      <c r="CA14" s="71">
        <v>0</v>
      </c>
      <c r="CB14" s="71">
        <v>6</v>
      </c>
    </row>
    <row r="15" spans="1:80" x14ac:dyDescent="0.2">
      <c r="A15" s="21" t="s">
        <v>116</v>
      </c>
      <c r="B15" s="10">
        <f t="shared" si="15"/>
        <v>699</v>
      </c>
      <c r="C15" s="10">
        <f t="shared" si="16"/>
        <v>47</v>
      </c>
      <c r="D15" s="10">
        <f t="shared" si="17"/>
        <v>653</v>
      </c>
      <c r="E15" s="10">
        <f t="shared" si="18"/>
        <v>367</v>
      </c>
      <c r="F15" s="10">
        <f t="shared" si="19"/>
        <v>24</v>
      </c>
      <c r="G15" s="10">
        <f t="shared" si="20"/>
        <v>343</v>
      </c>
      <c r="H15" s="10">
        <f t="shared" si="21"/>
        <v>176</v>
      </c>
      <c r="I15" s="10">
        <f t="shared" si="22"/>
        <v>12</v>
      </c>
      <c r="J15" s="10">
        <f t="shared" si="23"/>
        <v>165</v>
      </c>
      <c r="K15" s="10">
        <f t="shared" si="24"/>
        <v>113</v>
      </c>
      <c r="L15" s="10">
        <f t="shared" si="25"/>
        <v>0</v>
      </c>
      <c r="M15" s="10">
        <f t="shared" si="26"/>
        <v>113</v>
      </c>
      <c r="N15" s="10">
        <f t="shared" si="27"/>
        <v>44</v>
      </c>
      <c r="O15" s="10">
        <f t="shared" si="28"/>
        <v>12</v>
      </c>
      <c r="P15" s="10">
        <f t="shared" si="29"/>
        <v>32</v>
      </c>
      <c r="Q15" s="21" t="s">
        <v>116</v>
      </c>
      <c r="R15" s="10">
        <v>122</v>
      </c>
      <c r="S15" s="10">
        <v>47</v>
      </c>
      <c r="T15" s="10">
        <v>76</v>
      </c>
      <c r="U15" s="26">
        <v>38</v>
      </c>
      <c r="V15" s="27">
        <v>24</v>
      </c>
      <c r="W15" s="28">
        <v>14</v>
      </c>
      <c r="X15" s="10">
        <v>46</v>
      </c>
      <c r="Y15" s="10">
        <v>12</v>
      </c>
      <c r="Z15" s="10">
        <v>35</v>
      </c>
      <c r="AA15" s="26">
        <v>4</v>
      </c>
      <c r="AB15" s="27">
        <v>0</v>
      </c>
      <c r="AC15" s="28">
        <v>4</v>
      </c>
      <c r="AD15" s="10">
        <v>35</v>
      </c>
      <c r="AE15" s="10">
        <v>12</v>
      </c>
      <c r="AF15" s="10">
        <v>23</v>
      </c>
      <c r="AG15" s="220" t="s">
        <v>116</v>
      </c>
      <c r="AH15" s="189">
        <v>165</v>
      </c>
      <c r="AI15" s="189">
        <v>0</v>
      </c>
      <c r="AJ15" s="189">
        <v>165</v>
      </c>
      <c r="AK15" s="198">
        <v>116</v>
      </c>
      <c r="AL15" s="199">
        <v>0</v>
      </c>
      <c r="AM15" s="200">
        <v>116</v>
      </c>
      <c r="AN15" s="189">
        <v>34</v>
      </c>
      <c r="AO15" s="189">
        <v>0</v>
      </c>
      <c r="AP15" s="189">
        <v>34</v>
      </c>
      <c r="AQ15" s="198">
        <v>12</v>
      </c>
      <c r="AR15" s="199">
        <v>0</v>
      </c>
      <c r="AS15" s="200">
        <v>12</v>
      </c>
      <c r="AT15" s="189">
        <v>3</v>
      </c>
      <c r="AU15" s="189">
        <v>0</v>
      </c>
      <c r="AV15" s="189">
        <v>3</v>
      </c>
      <c r="AW15" s="17" t="s">
        <v>116</v>
      </c>
      <c r="AX15" s="10">
        <v>296</v>
      </c>
      <c r="AY15" s="10">
        <v>0</v>
      </c>
      <c r="AZ15" s="10">
        <v>296</v>
      </c>
      <c r="BA15" s="26">
        <v>135</v>
      </c>
      <c r="BB15" s="27">
        <v>0</v>
      </c>
      <c r="BC15" s="28">
        <v>135</v>
      </c>
      <c r="BD15" s="10">
        <v>71</v>
      </c>
      <c r="BE15" s="10">
        <v>0</v>
      </c>
      <c r="BF15" s="10">
        <v>71</v>
      </c>
      <c r="BG15" s="26">
        <v>90</v>
      </c>
      <c r="BH15" s="27">
        <v>0</v>
      </c>
      <c r="BI15" s="28">
        <v>90</v>
      </c>
      <c r="BJ15" s="10">
        <v>0</v>
      </c>
      <c r="BK15" s="10">
        <v>0</v>
      </c>
      <c r="BL15" s="10">
        <v>0</v>
      </c>
      <c r="BM15" s="226" t="s">
        <v>116</v>
      </c>
      <c r="BN15" s="71">
        <v>116</v>
      </c>
      <c r="BO15" s="71">
        <v>0</v>
      </c>
      <c r="BP15" s="71">
        <v>116</v>
      </c>
      <c r="BQ15" s="213">
        <v>78</v>
      </c>
      <c r="BR15" s="214">
        <v>0</v>
      </c>
      <c r="BS15" s="215">
        <v>78</v>
      </c>
      <c r="BT15" s="71">
        <v>25</v>
      </c>
      <c r="BU15" s="71">
        <v>0</v>
      </c>
      <c r="BV15" s="71">
        <v>25</v>
      </c>
      <c r="BW15" s="213">
        <v>7</v>
      </c>
      <c r="BX15" s="214">
        <v>0</v>
      </c>
      <c r="BY15" s="215">
        <v>7</v>
      </c>
      <c r="BZ15" s="71">
        <v>6</v>
      </c>
      <c r="CA15" s="71">
        <v>0</v>
      </c>
      <c r="CB15" s="71">
        <v>6</v>
      </c>
    </row>
    <row r="16" spans="1:80" x14ac:dyDescent="0.2">
      <c r="B16" s="10"/>
      <c r="C16" s="10"/>
      <c r="D16" s="10"/>
      <c r="E16" s="26"/>
      <c r="F16" s="27"/>
      <c r="G16" s="28"/>
      <c r="H16" s="10"/>
      <c r="I16" s="10"/>
      <c r="J16" s="10"/>
      <c r="K16" s="26"/>
      <c r="L16" s="27"/>
      <c r="M16" s="28"/>
      <c r="N16" s="10"/>
      <c r="O16" s="10"/>
      <c r="P16" s="10"/>
      <c r="Q16" s="21"/>
      <c r="R16" s="10"/>
      <c r="S16" s="10"/>
      <c r="T16" s="10"/>
      <c r="U16" s="26"/>
      <c r="V16" s="27"/>
      <c r="W16" s="28"/>
      <c r="X16" s="10"/>
      <c r="Y16" s="10"/>
      <c r="Z16" s="10"/>
      <c r="AA16" s="26"/>
      <c r="AB16" s="27"/>
      <c r="AC16" s="28"/>
      <c r="AD16" s="10"/>
      <c r="AE16" s="10"/>
      <c r="AF16" s="10"/>
      <c r="AG16" s="220"/>
      <c r="AH16" s="189"/>
      <c r="AI16" s="189"/>
      <c r="AJ16" s="189"/>
      <c r="AK16" s="198"/>
      <c r="AL16" s="199"/>
      <c r="AM16" s="200"/>
      <c r="AN16" s="189"/>
      <c r="AO16" s="189"/>
      <c r="AP16" s="189"/>
      <c r="AQ16" s="198"/>
      <c r="AR16" s="199"/>
      <c r="AS16" s="200"/>
      <c r="AT16" s="189"/>
      <c r="AU16" s="189"/>
      <c r="AV16" s="189"/>
      <c r="AW16" s="17"/>
      <c r="AX16" s="10"/>
      <c r="AY16" s="10"/>
      <c r="AZ16" s="10"/>
      <c r="BA16" s="26"/>
      <c r="BB16" s="27"/>
      <c r="BC16" s="28"/>
      <c r="BD16" s="10"/>
      <c r="BE16" s="10"/>
      <c r="BF16" s="10"/>
      <c r="BG16" s="26"/>
      <c r="BH16" s="27"/>
      <c r="BI16" s="28"/>
      <c r="BJ16" s="10"/>
      <c r="BK16" s="10"/>
      <c r="BL16" s="10"/>
      <c r="BM16" s="226"/>
      <c r="BN16" s="71"/>
      <c r="BO16" s="71"/>
      <c r="BP16" s="71"/>
      <c r="BQ16" s="213"/>
      <c r="BR16" s="214"/>
      <c r="BS16" s="215"/>
      <c r="BT16" s="71"/>
      <c r="BU16" s="71"/>
      <c r="BV16" s="71"/>
      <c r="BW16" s="213"/>
      <c r="BX16" s="214"/>
      <c r="BY16" s="215"/>
      <c r="BZ16" s="71"/>
      <c r="CA16" s="71"/>
      <c r="CB16" s="71"/>
    </row>
    <row r="17" spans="1:80" x14ac:dyDescent="0.2">
      <c r="A17" s="51" t="s">
        <v>326</v>
      </c>
      <c r="B17" s="10"/>
      <c r="C17" s="10"/>
      <c r="D17" s="10"/>
      <c r="E17" s="26"/>
      <c r="F17" s="27"/>
      <c r="G17" s="28"/>
      <c r="H17" s="10"/>
      <c r="I17" s="10"/>
      <c r="J17" s="10"/>
      <c r="K17" s="26"/>
      <c r="L17" s="27"/>
      <c r="M17" s="28"/>
      <c r="N17" s="10"/>
      <c r="O17" s="10"/>
      <c r="P17" s="10"/>
      <c r="Q17" s="51" t="s">
        <v>326</v>
      </c>
      <c r="R17" s="10"/>
      <c r="S17" s="10"/>
      <c r="T17" s="10"/>
      <c r="U17" s="26"/>
      <c r="V17" s="27"/>
      <c r="W17" s="28"/>
      <c r="X17" s="10"/>
      <c r="Y17" s="10"/>
      <c r="Z17" s="10"/>
      <c r="AA17" s="26"/>
      <c r="AB17" s="27"/>
      <c r="AC17" s="28"/>
      <c r="AD17" s="10"/>
      <c r="AE17" s="10"/>
      <c r="AF17" s="10"/>
      <c r="AG17" s="222" t="s">
        <v>326</v>
      </c>
      <c r="AH17" s="189"/>
      <c r="AI17" s="189"/>
      <c r="AJ17" s="189"/>
      <c r="AK17" s="198"/>
      <c r="AL17" s="199"/>
      <c r="AM17" s="200"/>
      <c r="AN17" s="189"/>
      <c r="AO17" s="189"/>
      <c r="AP17" s="189"/>
      <c r="AQ17" s="198"/>
      <c r="AR17" s="199"/>
      <c r="AS17" s="200"/>
      <c r="AT17" s="189"/>
      <c r="AU17" s="189"/>
      <c r="AV17" s="189"/>
      <c r="AW17" s="47" t="s">
        <v>326</v>
      </c>
      <c r="AX17" s="10"/>
      <c r="AY17" s="10"/>
      <c r="AZ17" s="10"/>
      <c r="BA17" s="26"/>
      <c r="BB17" s="27"/>
      <c r="BC17" s="28"/>
      <c r="BD17" s="10"/>
      <c r="BE17" s="10"/>
      <c r="BF17" s="10"/>
      <c r="BG17" s="26"/>
      <c r="BH17" s="27"/>
      <c r="BI17" s="28"/>
      <c r="BJ17" s="10"/>
      <c r="BK17" s="10"/>
      <c r="BL17" s="10"/>
      <c r="BM17" s="228" t="s">
        <v>326</v>
      </c>
      <c r="BN17" s="71"/>
      <c r="BO17" s="71"/>
      <c r="BP17" s="71"/>
      <c r="BQ17" s="213"/>
      <c r="BR17" s="214"/>
      <c r="BS17" s="215"/>
      <c r="BT17" s="71"/>
      <c r="BU17" s="71"/>
      <c r="BV17" s="71"/>
      <c r="BW17" s="213"/>
      <c r="BX17" s="214"/>
      <c r="BY17" s="215"/>
      <c r="BZ17" s="71"/>
      <c r="CA17" s="71"/>
      <c r="CB17" s="71"/>
    </row>
    <row r="18" spans="1:80" x14ac:dyDescent="0.2">
      <c r="A18" s="21" t="s">
        <v>1</v>
      </c>
      <c r="B18" s="10">
        <f t="shared" ref="B18" si="30">R18+AH18+AX18+BN18</f>
        <v>11187</v>
      </c>
      <c r="C18" s="10">
        <f t="shared" ref="C18" si="31">S18+AI18+AY18+BO18</f>
        <v>3745</v>
      </c>
      <c r="D18" s="10">
        <f t="shared" ref="D18" si="32">T18+AJ18+AZ18+BP18</f>
        <v>7441</v>
      </c>
      <c r="E18" s="10">
        <f t="shared" ref="E18" si="33">U18+AK18+BA18+BQ18</f>
        <v>6215</v>
      </c>
      <c r="F18" s="10">
        <f t="shared" ref="F18" si="34">V18+AL18+BB18+BR18</f>
        <v>2277</v>
      </c>
      <c r="G18" s="10">
        <f t="shared" ref="G18" si="35">W18+AM18+BC18+BS18</f>
        <v>3936</v>
      </c>
      <c r="H18" s="10">
        <f t="shared" ref="H18" si="36">X18+AN18+BD18+BT18</f>
        <v>2843</v>
      </c>
      <c r="I18" s="10">
        <f t="shared" ref="I18" si="37">Y18+AO18+BE18+BU18</f>
        <v>841</v>
      </c>
      <c r="J18" s="10">
        <f t="shared" ref="J18" si="38">Z18+AP18+BF18+BV18</f>
        <v>2001</v>
      </c>
      <c r="K18" s="10">
        <f t="shared" ref="K18" si="39">AA18+AQ18+BG18+BW18</f>
        <v>1241</v>
      </c>
      <c r="L18" s="10">
        <f t="shared" ref="L18" si="40">AB18+AR18+BH18+BX18</f>
        <v>388</v>
      </c>
      <c r="M18" s="10">
        <f t="shared" ref="M18" si="41">AC18+AS18+BI18+BY18</f>
        <v>851</v>
      </c>
      <c r="N18" s="10">
        <f t="shared" ref="N18" si="42">AD18+AT18+BJ18+BZ18</f>
        <v>891</v>
      </c>
      <c r="O18" s="10">
        <f t="shared" ref="O18" si="43">AE18+AU18+BK18+CA18</f>
        <v>237</v>
      </c>
      <c r="P18" s="10">
        <f t="shared" ref="P18" si="44">AF18+AV18+BL18+CB18</f>
        <v>654</v>
      </c>
      <c r="Q18" s="21" t="s">
        <v>1</v>
      </c>
      <c r="R18" s="10">
        <v>1883</v>
      </c>
      <c r="S18" s="10">
        <v>1244</v>
      </c>
      <c r="T18" s="10">
        <v>639</v>
      </c>
      <c r="U18" s="26">
        <v>1071</v>
      </c>
      <c r="V18" s="27">
        <v>882</v>
      </c>
      <c r="W18" s="28">
        <v>189</v>
      </c>
      <c r="X18" s="10">
        <v>485</v>
      </c>
      <c r="Y18" s="10">
        <v>242</v>
      </c>
      <c r="Z18" s="10">
        <v>242</v>
      </c>
      <c r="AA18" s="26">
        <v>73</v>
      </c>
      <c r="AB18" s="27">
        <v>38</v>
      </c>
      <c r="AC18" s="28">
        <v>35</v>
      </c>
      <c r="AD18" s="10">
        <v>255</v>
      </c>
      <c r="AE18" s="10">
        <v>81</v>
      </c>
      <c r="AF18" s="10">
        <v>174</v>
      </c>
      <c r="AG18" s="220" t="s">
        <v>1</v>
      </c>
      <c r="AH18" s="189">
        <v>838</v>
      </c>
      <c r="AI18" s="189">
        <v>119</v>
      </c>
      <c r="AJ18" s="189">
        <v>719</v>
      </c>
      <c r="AK18" s="198">
        <v>501</v>
      </c>
      <c r="AL18" s="199">
        <v>83</v>
      </c>
      <c r="AM18" s="200">
        <v>417</v>
      </c>
      <c r="AN18" s="189">
        <v>203</v>
      </c>
      <c r="AO18" s="189">
        <v>17</v>
      </c>
      <c r="AP18" s="189">
        <v>186</v>
      </c>
      <c r="AQ18" s="198">
        <v>105</v>
      </c>
      <c r="AR18" s="199">
        <v>15</v>
      </c>
      <c r="AS18" s="200">
        <v>89</v>
      </c>
      <c r="AT18" s="189">
        <v>30</v>
      </c>
      <c r="AU18" s="189">
        <v>3</v>
      </c>
      <c r="AV18" s="189">
        <v>27</v>
      </c>
      <c r="AW18" s="17" t="s">
        <v>1</v>
      </c>
      <c r="AX18" s="10">
        <v>5954</v>
      </c>
      <c r="AY18" s="10">
        <v>1421</v>
      </c>
      <c r="AZ18" s="10">
        <v>4532</v>
      </c>
      <c r="BA18" s="26">
        <v>2718</v>
      </c>
      <c r="BB18" s="27">
        <v>584</v>
      </c>
      <c r="BC18" s="28">
        <v>2134</v>
      </c>
      <c r="BD18" s="10">
        <v>1721</v>
      </c>
      <c r="BE18" s="10">
        <v>409</v>
      </c>
      <c r="BF18" s="10">
        <v>1312</v>
      </c>
      <c r="BG18" s="26">
        <v>963</v>
      </c>
      <c r="BH18" s="27">
        <v>301</v>
      </c>
      <c r="BI18" s="28">
        <v>662</v>
      </c>
      <c r="BJ18" s="10">
        <v>552</v>
      </c>
      <c r="BK18" s="10">
        <v>127</v>
      </c>
      <c r="BL18" s="10">
        <v>424</v>
      </c>
      <c r="BM18" s="226" t="s">
        <v>1</v>
      </c>
      <c r="BN18" s="71">
        <v>2512</v>
      </c>
      <c r="BO18" s="71">
        <v>961</v>
      </c>
      <c r="BP18" s="71">
        <v>1551</v>
      </c>
      <c r="BQ18" s="213">
        <v>1925</v>
      </c>
      <c r="BR18" s="214">
        <v>728</v>
      </c>
      <c r="BS18" s="215">
        <v>1196</v>
      </c>
      <c r="BT18" s="71">
        <v>434</v>
      </c>
      <c r="BU18" s="71">
        <v>173</v>
      </c>
      <c r="BV18" s="71">
        <v>261</v>
      </c>
      <c r="BW18" s="213">
        <v>100</v>
      </c>
      <c r="BX18" s="214">
        <v>34</v>
      </c>
      <c r="BY18" s="215">
        <v>65</v>
      </c>
      <c r="BZ18" s="71">
        <v>54</v>
      </c>
      <c r="CA18" s="71">
        <v>26</v>
      </c>
      <c r="CB18" s="71">
        <v>29</v>
      </c>
    </row>
    <row r="19" spans="1:80" x14ac:dyDescent="0.2">
      <c r="A19" s="21" t="s">
        <v>327</v>
      </c>
      <c r="B19" s="10">
        <f t="shared" ref="B19:B22" si="45">R19+AH19+AX19+BN19</f>
        <v>3027</v>
      </c>
      <c r="C19" s="10">
        <f t="shared" ref="C19:C22" si="46">S19+AI19+AY19+BO19</f>
        <v>1326</v>
      </c>
      <c r="D19" s="10">
        <f t="shared" ref="D19:D22" si="47">T19+AJ19+AZ19+BP19</f>
        <v>1702</v>
      </c>
      <c r="E19" s="10">
        <f t="shared" ref="E19:E22" si="48">U19+AK19+BA19+BQ19</f>
        <v>1910</v>
      </c>
      <c r="F19" s="10">
        <f t="shared" ref="F19:F22" si="49">V19+AL19+BB19+BR19</f>
        <v>974</v>
      </c>
      <c r="G19" s="10">
        <f t="shared" ref="G19:G22" si="50">W19+AM19+BC19+BS19</f>
        <v>937</v>
      </c>
      <c r="H19" s="10">
        <f t="shared" ref="H19:H22" si="51">X19+AN19+BD19+BT19</f>
        <v>665</v>
      </c>
      <c r="I19" s="10">
        <f t="shared" ref="I19:I22" si="52">Y19+AO19+BE19+BU19</f>
        <v>249</v>
      </c>
      <c r="J19" s="10">
        <f t="shared" ref="J19:J22" si="53">Z19+AP19+BF19+BV19</f>
        <v>414</v>
      </c>
      <c r="K19" s="10">
        <f t="shared" ref="K19:K22" si="54">AA19+AQ19+BG19+BW19</f>
        <v>234</v>
      </c>
      <c r="L19" s="10">
        <f t="shared" ref="L19:L22" si="55">AB19+AR19+BH19+BX19</f>
        <v>35</v>
      </c>
      <c r="M19" s="10">
        <f t="shared" ref="M19:M22" si="56">AC19+AS19+BI19+BY19</f>
        <v>197</v>
      </c>
      <c r="N19" s="10">
        <f t="shared" ref="N19:N22" si="57">AD19+AT19+BJ19+BZ19</f>
        <v>219</v>
      </c>
      <c r="O19" s="10">
        <f t="shared" ref="O19:O22" si="58">AE19+AU19+BK19+CA19</f>
        <v>67</v>
      </c>
      <c r="P19" s="10">
        <f t="shared" ref="P19:P22" si="59">AF19+AV19+BL19+CB19</f>
        <v>152</v>
      </c>
      <c r="Q19" s="21" t="s">
        <v>327</v>
      </c>
      <c r="R19" s="10">
        <v>766</v>
      </c>
      <c r="S19" s="10">
        <v>510</v>
      </c>
      <c r="T19" s="10">
        <v>256</v>
      </c>
      <c r="U19" s="26">
        <v>429</v>
      </c>
      <c r="V19" s="27">
        <v>377</v>
      </c>
      <c r="W19" s="28">
        <v>52</v>
      </c>
      <c r="X19" s="10">
        <v>202</v>
      </c>
      <c r="Y19" s="10">
        <v>87</v>
      </c>
      <c r="Z19" s="10">
        <v>115</v>
      </c>
      <c r="AA19" s="26">
        <v>13</v>
      </c>
      <c r="AB19" s="27">
        <v>5</v>
      </c>
      <c r="AC19" s="28">
        <v>7</v>
      </c>
      <c r="AD19" s="10">
        <v>122</v>
      </c>
      <c r="AE19" s="10">
        <v>41</v>
      </c>
      <c r="AF19" s="10">
        <v>81</v>
      </c>
      <c r="AG19" s="220" t="s">
        <v>327</v>
      </c>
      <c r="AH19" s="189">
        <v>140</v>
      </c>
      <c r="AI19" s="189">
        <v>29</v>
      </c>
      <c r="AJ19" s="189">
        <v>112</v>
      </c>
      <c r="AK19" s="198">
        <v>56</v>
      </c>
      <c r="AL19" s="199">
        <v>14</v>
      </c>
      <c r="AM19" s="200">
        <v>42</v>
      </c>
      <c r="AN19" s="189">
        <v>17</v>
      </c>
      <c r="AO19" s="189">
        <v>8</v>
      </c>
      <c r="AP19" s="189">
        <v>8</v>
      </c>
      <c r="AQ19" s="198">
        <v>62</v>
      </c>
      <c r="AR19" s="199">
        <v>6</v>
      </c>
      <c r="AS19" s="200">
        <v>55</v>
      </c>
      <c r="AT19" s="189">
        <v>6</v>
      </c>
      <c r="AU19" s="189">
        <v>0</v>
      </c>
      <c r="AV19" s="189">
        <v>6</v>
      </c>
      <c r="AW19" s="17" t="s">
        <v>327</v>
      </c>
      <c r="AX19" s="10">
        <v>650</v>
      </c>
      <c r="AY19" s="10">
        <v>208</v>
      </c>
      <c r="AZ19" s="10">
        <v>442</v>
      </c>
      <c r="BA19" s="26">
        <v>404</v>
      </c>
      <c r="BB19" s="27">
        <v>180</v>
      </c>
      <c r="BC19" s="28">
        <v>225</v>
      </c>
      <c r="BD19" s="10">
        <v>113</v>
      </c>
      <c r="BE19" s="10">
        <v>28</v>
      </c>
      <c r="BF19" s="10">
        <v>85</v>
      </c>
      <c r="BG19" s="26">
        <v>90</v>
      </c>
      <c r="BH19" s="27">
        <v>0</v>
      </c>
      <c r="BI19" s="28">
        <v>90</v>
      </c>
      <c r="BJ19" s="10">
        <v>42</v>
      </c>
      <c r="BK19" s="10">
        <v>0</v>
      </c>
      <c r="BL19" s="10">
        <v>42</v>
      </c>
      <c r="BM19" s="226" t="s">
        <v>327</v>
      </c>
      <c r="BN19" s="71">
        <v>1471</v>
      </c>
      <c r="BO19" s="71">
        <v>579</v>
      </c>
      <c r="BP19" s="71">
        <v>892</v>
      </c>
      <c r="BQ19" s="213">
        <v>1021</v>
      </c>
      <c r="BR19" s="214">
        <v>403</v>
      </c>
      <c r="BS19" s="215">
        <v>618</v>
      </c>
      <c r="BT19" s="71">
        <v>333</v>
      </c>
      <c r="BU19" s="71">
        <v>126</v>
      </c>
      <c r="BV19" s="71">
        <v>206</v>
      </c>
      <c r="BW19" s="213">
        <v>69</v>
      </c>
      <c r="BX19" s="214">
        <v>24</v>
      </c>
      <c r="BY19" s="215">
        <v>45</v>
      </c>
      <c r="BZ19" s="71">
        <v>49</v>
      </c>
      <c r="CA19" s="71">
        <v>26</v>
      </c>
      <c r="CB19" s="71">
        <v>23</v>
      </c>
    </row>
    <row r="20" spans="1:80" x14ac:dyDescent="0.2">
      <c r="A20" s="21" t="s">
        <v>328</v>
      </c>
      <c r="B20" s="10">
        <f t="shared" si="45"/>
        <v>3688</v>
      </c>
      <c r="C20" s="10">
        <f t="shared" si="46"/>
        <v>1316</v>
      </c>
      <c r="D20" s="10">
        <f t="shared" si="47"/>
        <v>2372</v>
      </c>
      <c r="E20" s="10">
        <f t="shared" si="48"/>
        <v>1988</v>
      </c>
      <c r="F20" s="10">
        <f t="shared" si="49"/>
        <v>709</v>
      </c>
      <c r="G20" s="10">
        <f t="shared" si="50"/>
        <v>1279</v>
      </c>
      <c r="H20" s="10">
        <f t="shared" si="51"/>
        <v>1015</v>
      </c>
      <c r="I20" s="10">
        <f t="shared" si="52"/>
        <v>286</v>
      </c>
      <c r="J20" s="10">
        <f t="shared" si="53"/>
        <v>728</v>
      </c>
      <c r="K20" s="10">
        <f t="shared" si="54"/>
        <v>412</v>
      </c>
      <c r="L20" s="10">
        <f t="shared" si="55"/>
        <v>204</v>
      </c>
      <c r="M20" s="10">
        <f t="shared" si="56"/>
        <v>209</v>
      </c>
      <c r="N20" s="10">
        <f t="shared" si="57"/>
        <v>272</v>
      </c>
      <c r="O20" s="10">
        <f t="shared" si="58"/>
        <v>117</v>
      </c>
      <c r="P20" s="10">
        <f t="shared" si="59"/>
        <v>155</v>
      </c>
      <c r="Q20" s="21" t="s">
        <v>328</v>
      </c>
      <c r="R20" s="10">
        <v>669</v>
      </c>
      <c r="S20" s="10">
        <v>460</v>
      </c>
      <c r="T20" s="10">
        <v>209</v>
      </c>
      <c r="U20" s="26">
        <v>387</v>
      </c>
      <c r="V20" s="27">
        <v>326</v>
      </c>
      <c r="W20" s="28">
        <v>61</v>
      </c>
      <c r="X20" s="10">
        <v>179</v>
      </c>
      <c r="Y20" s="10">
        <v>92</v>
      </c>
      <c r="Z20" s="10">
        <v>87</v>
      </c>
      <c r="AA20" s="26">
        <v>22</v>
      </c>
      <c r="AB20" s="27">
        <v>13</v>
      </c>
      <c r="AC20" s="28">
        <v>9</v>
      </c>
      <c r="AD20" s="10">
        <v>81</v>
      </c>
      <c r="AE20" s="10">
        <v>29</v>
      </c>
      <c r="AF20" s="10">
        <v>52</v>
      </c>
      <c r="AG20" s="220" t="s">
        <v>328</v>
      </c>
      <c r="AH20" s="189">
        <v>515</v>
      </c>
      <c r="AI20" s="189">
        <v>62</v>
      </c>
      <c r="AJ20" s="189">
        <v>453</v>
      </c>
      <c r="AK20" s="198">
        <v>366</v>
      </c>
      <c r="AL20" s="199">
        <v>56</v>
      </c>
      <c r="AM20" s="200">
        <v>310</v>
      </c>
      <c r="AN20" s="189">
        <v>118</v>
      </c>
      <c r="AO20" s="189">
        <v>0</v>
      </c>
      <c r="AP20" s="189">
        <v>118</v>
      </c>
      <c r="AQ20" s="198">
        <v>12</v>
      </c>
      <c r="AR20" s="199">
        <v>3</v>
      </c>
      <c r="AS20" s="200">
        <v>9</v>
      </c>
      <c r="AT20" s="189">
        <v>18</v>
      </c>
      <c r="AU20" s="189">
        <v>3</v>
      </c>
      <c r="AV20" s="189">
        <v>15</v>
      </c>
      <c r="AW20" s="17" t="s">
        <v>328</v>
      </c>
      <c r="AX20" s="10">
        <v>1688</v>
      </c>
      <c r="AY20" s="10">
        <v>502</v>
      </c>
      <c r="AZ20" s="10">
        <v>1186</v>
      </c>
      <c r="BA20" s="26">
        <v>494</v>
      </c>
      <c r="BB20" s="27">
        <v>67</v>
      </c>
      <c r="BC20" s="28">
        <v>427</v>
      </c>
      <c r="BD20" s="10">
        <v>663</v>
      </c>
      <c r="BE20" s="10">
        <v>169</v>
      </c>
      <c r="BF20" s="10">
        <v>494</v>
      </c>
      <c r="BG20" s="26">
        <v>361</v>
      </c>
      <c r="BH20" s="27">
        <v>181</v>
      </c>
      <c r="BI20" s="28">
        <v>181</v>
      </c>
      <c r="BJ20" s="10">
        <v>170</v>
      </c>
      <c r="BK20" s="10">
        <v>85</v>
      </c>
      <c r="BL20" s="10">
        <v>85</v>
      </c>
      <c r="BM20" s="226" t="s">
        <v>328</v>
      </c>
      <c r="BN20" s="71">
        <v>816</v>
      </c>
      <c r="BO20" s="71">
        <v>292</v>
      </c>
      <c r="BP20" s="71">
        <v>524</v>
      </c>
      <c r="BQ20" s="213">
        <v>741</v>
      </c>
      <c r="BR20" s="214">
        <v>260</v>
      </c>
      <c r="BS20" s="215">
        <v>481</v>
      </c>
      <c r="BT20" s="71">
        <v>55</v>
      </c>
      <c r="BU20" s="71">
        <v>25</v>
      </c>
      <c r="BV20" s="71">
        <v>29</v>
      </c>
      <c r="BW20" s="213">
        <v>17</v>
      </c>
      <c r="BX20" s="214">
        <v>7</v>
      </c>
      <c r="BY20" s="215">
        <v>10</v>
      </c>
      <c r="BZ20" s="71">
        <v>3</v>
      </c>
      <c r="CA20" s="71">
        <v>0</v>
      </c>
      <c r="CB20" s="71">
        <v>3</v>
      </c>
    </row>
    <row r="21" spans="1:80" x14ac:dyDescent="0.2">
      <c r="A21" s="21" t="s">
        <v>329</v>
      </c>
      <c r="B21" s="10">
        <f t="shared" si="45"/>
        <v>301</v>
      </c>
      <c r="C21" s="10">
        <f t="shared" si="46"/>
        <v>58</v>
      </c>
      <c r="D21" s="10">
        <f t="shared" si="47"/>
        <v>243</v>
      </c>
      <c r="E21" s="10">
        <f t="shared" si="48"/>
        <v>166</v>
      </c>
      <c r="F21" s="10">
        <f t="shared" si="49"/>
        <v>30</v>
      </c>
      <c r="G21" s="10">
        <f t="shared" si="50"/>
        <v>137</v>
      </c>
      <c r="H21" s="10">
        <f t="shared" si="51"/>
        <v>83</v>
      </c>
      <c r="I21" s="10">
        <f t="shared" si="52"/>
        <v>22</v>
      </c>
      <c r="J21" s="10">
        <f t="shared" si="53"/>
        <v>61</v>
      </c>
      <c r="K21" s="10">
        <f t="shared" si="54"/>
        <v>51</v>
      </c>
      <c r="L21" s="10">
        <f t="shared" si="55"/>
        <v>6</v>
      </c>
      <c r="M21" s="10">
        <f t="shared" si="56"/>
        <v>45</v>
      </c>
      <c r="N21" s="10">
        <f t="shared" si="57"/>
        <v>0</v>
      </c>
      <c r="O21" s="10">
        <f t="shared" si="58"/>
        <v>0</v>
      </c>
      <c r="P21" s="10">
        <f t="shared" si="59"/>
        <v>0</v>
      </c>
      <c r="Q21" s="21" t="s">
        <v>329</v>
      </c>
      <c r="R21" s="10">
        <v>10</v>
      </c>
      <c r="S21" s="10">
        <v>5</v>
      </c>
      <c r="T21" s="10">
        <v>6</v>
      </c>
      <c r="U21" s="26">
        <v>5</v>
      </c>
      <c r="V21" s="27">
        <v>5</v>
      </c>
      <c r="W21" s="28">
        <v>0</v>
      </c>
      <c r="X21" s="10">
        <v>6</v>
      </c>
      <c r="Y21" s="10">
        <v>0</v>
      </c>
      <c r="Z21" s="10">
        <v>6</v>
      </c>
      <c r="AA21" s="26">
        <v>0</v>
      </c>
      <c r="AB21" s="27">
        <v>0</v>
      </c>
      <c r="AC21" s="28">
        <v>0</v>
      </c>
      <c r="AD21" s="10">
        <v>0</v>
      </c>
      <c r="AE21" s="10">
        <v>0</v>
      </c>
      <c r="AF21" s="10">
        <v>0</v>
      </c>
      <c r="AG21" s="220" t="s">
        <v>329</v>
      </c>
      <c r="AH21" s="189">
        <v>119</v>
      </c>
      <c r="AI21" s="189">
        <v>16</v>
      </c>
      <c r="AJ21" s="189">
        <v>103</v>
      </c>
      <c r="AK21" s="198">
        <v>42</v>
      </c>
      <c r="AL21" s="199">
        <v>5</v>
      </c>
      <c r="AM21" s="200">
        <v>37</v>
      </c>
      <c r="AN21" s="189">
        <v>59</v>
      </c>
      <c r="AO21" s="189">
        <v>8</v>
      </c>
      <c r="AP21" s="189">
        <v>51</v>
      </c>
      <c r="AQ21" s="198">
        <v>18</v>
      </c>
      <c r="AR21" s="199">
        <v>3</v>
      </c>
      <c r="AS21" s="200">
        <v>15</v>
      </c>
      <c r="AT21" s="189">
        <v>0</v>
      </c>
      <c r="AU21" s="189">
        <v>0</v>
      </c>
      <c r="AV21" s="189">
        <v>0</v>
      </c>
      <c r="AW21" s="17" t="s">
        <v>329</v>
      </c>
      <c r="AX21" s="10">
        <v>112</v>
      </c>
      <c r="AY21" s="10">
        <v>14</v>
      </c>
      <c r="AZ21" s="10">
        <v>97</v>
      </c>
      <c r="BA21" s="26">
        <v>67</v>
      </c>
      <c r="BB21" s="27">
        <v>0</v>
      </c>
      <c r="BC21" s="28">
        <v>67</v>
      </c>
      <c r="BD21" s="10">
        <v>14</v>
      </c>
      <c r="BE21" s="10">
        <v>14</v>
      </c>
      <c r="BF21" s="10">
        <v>0</v>
      </c>
      <c r="BG21" s="26">
        <v>30</v>
      </c>
      <c r="BH21" s="27">
        <v>0</v>
      </c>
      <c r="BI21" s="28">
        <v>30</v>
      </c>
      <c r="BJ21" s="10">
        <v>0</v>
      </c>
      <c r="BK21" s="10">
        <v>0</v>
      </c>
      <c r="BL21" s="10">
        <v>0</v>
      </c>
      <c r="BM21" s="226" t="s">
        <v>329</v>
      </c>
      <c r="BN21" s="71">
        <v>60</v>
      </c>
      <c r="BO21" s="71">
        <v>23</v>
      </c>
      <c r="BP21" s="71">
        <v>37</v>
      </c>
      <c r="BQ21" s="213">
        <v>52</v>
      </c>
      <c r="BR21" s="214">
        <v>20</v>
      </c>
      <c r="BS21" s="215">
        <v>33</v>
      </c>
      <c r="BT21" s="71">
        <v>4</v>
      </c>
      <c r="BU21" s="71">
        <v>0</v>
      </c>
      <c r="BV21" s="71">
        <v>4</v>
      </c>
      <c r="BW21" s="213">
        <v>3</v>
      </c>
      <c r="BX21" s="214">
        <v>3</v>
      </c>
      <c r="BY21" s="215">
        <v>0</v>
      </c>
      <c r="BZ21" s="71">
        <v>0</v>
      </c>
      <c r="CA21" s="71">
        <v>0</v>
      </c>
      <c r="CB21" s="71">
        <v>0</v>
      </c>
    </row>
    <row r="22" spans="1:80" x14ac:dyDescent="0.2">
      <c r="A22" s="21" t="s">
        <v>330</v>
      </c>
      <c r="B22" s="10">
        <f t="shared" si="45"/>
        <v>4173</v>
      </c>
      <c r="C22" s="10">
        <f t="shared" si="46"/>
        <v>1046</v>
      </c>
      <c r="D22" s="10">
        <f t="shared" si="47"/>
        <v>3126</v>
      </c>
      <c r="E22" s="10">
        <f t="shared" si="48"/>
        <v>2150</v>
      </c>
      <c r="F22" s="10">
        <f t="shared" si="49"/>
        <v>567</v>
      </c>
      <c r="G22" s="10">
        <f t="shared" si="50"/>
        <v>1583</v>
      </c>
      <c r="H22" s="10">
        <f t="shared" si="51"/>
        <v>1079</v>
      </c>
      <c r="I22" s="10">
        <f t="shared" si="52"/>
        <v>281</v>
      </c>
      <c r="J22" s="10">
        <f t="shared" si="53"/>
        <v>798</v>
      </c>
      <c r="K22" s="10">
        <f t="shared" si="54"/>
        <v>542</v>
      </c>
      <c r="L22" s="10">
        <f t="shared" si="55"/>
        <v>143</v>
      </c>
      <c r="M22" s="10">
        <f t="shared" si="56"/>
        <v>398</v>
      </c>
      <c r="N22" s="10">
        <f t="shared" si="57"/>
        <v>401</v>
      </c>
      <c r="O22" s="10">
        <f t="shared" si="58"/>
        <v>54</v>
      </c>
      <c r="P22" s="10">
        <f t="shared" si="59"/>
        <v>347</v>
      </c>
      <c r="Q22" s="21" t="s">
        <v>330</v>
      </c>
      <c r="R22" s="10">
        <v>439</v>
      </c>
      <c r="S22" s="10">
        <v>270</v>
      </c>
      <c r="T22" s="10">
        <v>169</v>
      </c>
      <c r="U22" s="26">
        <v>250</v>
      </c>
      <c r="V22" s="27">
        <v>175</v>
      </c>
      <c r="W22" s="28">
        <v>75</v>
      </c>
      <c r="X22" s="10">
        <v>98</v>
      </c>
      <c r="Y22" s="10">
        <v>63</v>
      </c>
      <c r="Z22" s="10">
        <v>35</v>
      </c>
      <c r="AA22" s="26">
        <v>38</v>
      </c>
      <c r="AB22" s="27">
        <v>20</v>
      </c>
      <c r="AC22" s="28">
        <v>18</v>
      </c>
      <c r="AD22" s="10">
        <v>52</v>
      </c>
      <c r="AE22" s="10">
        <v>12</v>
      </c>
      <c r="AF22" s="10">
        <v>41</v>
      </c>
      <c r="AG22" s="220" t="s">
        <v>330</v>
      </c>
      <c r="AH22" s="189">
        <v>64</v>
      </c>
      <c r="AI22" s="189">
        <v>12</v>
      </c>
      <c r="AJ22" s="189">
        <v>51</v>
      </c>
      <c r="AK22" s="198">
        <v>37</v>
      </c>
      <c r="AL22" s="199">
        <v>9</v>
      </c>
      <c r="AM22" s="200">
        <v>28</v>
      </c>
      <c r="AN22" s="189">
        <v>8</v>
      </c>
      <c r="AO22" s="189">
        <v>0</v>
      </c>
      <c r="AP22" s="189">
        <v>8</v>
      </c>
      <c r="AQ22" s="198">
        <v>12</v>
      </c>
      <c r="AR22" s="199">
        <v>3</v>
      </c>
      <c r="AS22" s="200">
        <v>9</v>
      </c>
      <c r="AT22" s="189">
        <v>6</v>
      </c>
      <c r="AU22" s="189">
        <v>0</v>
      </c>
      <c r="AV22" s="189">
        <v>6</v>
      </c>
      <c r="AW22" s="17" t="s">
        <v>330</v>
      </c>
      <c r="AX22" s="10">
        <v>3504</v>
      </c>
      <c r="AY22" s="10">
        <v>697</v>
      </c>
      <c r="AZ22" s="10">
        <v>2807</v>
      </c>
      <c r="BA22" s="26">
        <v>1752</v>
      </c>
      <c r="BB22" s="27">
        <v>337</v>
      </c>
      <c r="BC22" s="28">
        <v>1415</v>
      </c>
      <c r="BD22" s="10">
        <v>931</v>
      </c>
      <c r="BE22" s="10">
        <v>197</v>
      </c>
      <c r="BF22" s="10">
        <v>734</v>
      </c>
      <c r="BG22" s="26">
        <v>482</v>
      </c>
      <c r="BH22" s="27">
        <v>120</v>
      </c>
      <c r="BI22" s="28">
        <v>361</v>
      </c>
      <c r="BJ22" s="10">
        <v>340</v>
      </c>
      <c r="BK22" s="10">
        <v>42</v>
      </c>
      <c r="BL22" s="10">
        <v>297</v>
      </c>
      <c r="BM22" s="226" t="s">
        <v>330</v>
      </c>
      <c r="BN22" s="71">
        <v>166</v>
      </c>
      <c r="BO22" s="71">
        <v>67</v>
      </c>
      <c r="BP22" s="71">
        <v>99</v>
      </c>
      <c r="BQ22" s="213">
        <v>111</v>
      </c>
      <c r="BR22" s="214">
        <v>46</v>
      </c>
      <c r="BS22" s="215">
        <v>65</v>
      </c>
      <c r="BT22" s="71">
        <v>42</v>
      </c>
      <c r="BU22" s="71">
        <v>21</v>
      </c>
      <c r="BV22" s="71">
        <v>21</v>
      </c>
      <c r="BW22" s="213">
        <v>10</v>
      </c>
      <c r="BX22" s="214">
        <v>0</v>
      </c>
      <c r="BY22" s="215">
        <v>10</v>
      </c>
      <c r="BZ22" s="71">
        <v>3</v>
      </c>
      <c r="CA22" s="71">
        <v>0</v>
      </c>
      <c r="CB22" s="71">
        <v>3</v>
      </c>
    </row>
    <row r="23" spans="1:80" x14ac:dyDescent="0.2">
      <c r="B23" s="10"/>
      <c r="C23" s="10"/>
      <c r="D23" s="10"/>
      <c r="E23" s="26"/>
      <c r="F23" s="27"/>
      <c r="G23" s="28"/>
      <c r="H23" s="10"/>
      <c r="I23" s="10"/>
      <c r="J23" s="10"/>
      <c r="K23" s="26"/>
      <c r="L23" s="27"/>
      <c r="M23" s="28"/>
      <c r="N23" s="10"/>
      <c r="O23" s="10"/>
      <c r="P23" s="10"/>
      <c r="Q23" s="21"/>
      <c r="R23" s="10"/>
      <c r="S23" s="10"/>
      <c r="T23" s="10"/>
      <c r="U23" s="26"/>
      <c r="V23" s="27"/>
      <c r="W23" s="28"/>
      <c r="X23" s="10"/>
      <c r="Y23" s="10"/>
      <c r="Z23" s="10"/>
      <c r="AA23" s="26"/>
      <c r="AB23" s="27"/>
      <c r="AC23" s="28"/>
      <c r="AD23" s="10"/>
      <c r="AE23" s="10"/>
      <c r="AF23" s="10"/>
      <c r="AG23" s="220"/>
      <c r="AH23" s="189"/>
      <c r="AI23" s="189"/>
      <c r="AJ23" s="189"/>
      <c r="AK23" s="198"/>
      <c r="AL23" s="199"/>
      <c r="AM23" s="200"/>
      <c r="AN23" s="189"/>
      <c r="AO23" s="189"/>
      <c r="AP23" s="189"/>
      <c r="AQ23" s="198"/>
      <c r="AR23" s="199"/>
      <c r="AS23" s="200"/>
      <c r="AT23" s="189"/>
      <c r="AU23" s="189"/>
      <c r="AV23" s="189"/>
      <c r="AW23" s="17"/>
      <c r="AX23" s="10"/>
      <c r="AY23" s="10"/>
      <c r="AZ23" s="10"/>
      <c r="BA23" s="26"/>
      <c r="BB23" s="27"/>
      <c r="BC23" s="28"/>
      <c r="BD23" s="10"/>
      <c r="BE23" s="10"/>
      <c r="BF23" s="10"/>
      <c r="BG23" s="26"/>
      <c r="BH23" s="27"/>
      <c r="BI23" s="28"/>
      <c r="BJ23" s="10"/>
      <c r="BK23" s="10"/>
      <c r="BL23" s="10"/>
      <c r="BM23" s="226"/>
      <c r="BN23" s="71"/>
      <c r="BO23" s="71"/>
      <c r="BP23" s="71"/>
      <c r="BQ23" s="213"/>
      <c r="BR23" s="214"/>
      <c r="BS23" s="215"/>
      <c r="BT23" s="71"/>
      <c r="BU23" s="71"/>
      <c r="BV23" s="71"/>
      <c r="BW23" s="213"/>
      <c r="BX23" s="214"/>
      <c r="BY23" s="215"/>
      <c r="BZ23" s="71"/>
      <c r="CA23" s="71"/>
      <c r="CB23" s="71"/>
    </row>
    <row r="24" spans="1:80" x14ac:dyDescent="0.2">
      <c r="A24" s="51" t="s">
        <v>331</v>
      </c>
      <c r="B24" s="10"/>
      <c r="C24" s="10"/>
      <c r="D24" s="10"/>
      <c r="E24" s="26"/>
      <c r="F24" s="27"/>
      <c r="G24" s="28"/>
      <c r="H24" s="10"/>
      <c r="I24" s="10"/>
      <c r="J24" s="10"/>
      <c r="K24" s="26"/>
      <c r="L24" s="27"/>
      <c r="M24" s="28"/>
      <c r="N24" s="10"/>
      <c r="O24" s="10"/>
      <c r="P24" s="10"/>
      <c r="Q24" s="51" t="s">
        <v>331</v>
      </c>
      <c r="R24" s="10"/>
      <c r="S24" s="10"/>
      <c r="T24" s="10"/>
      <c r="U24" s="26"/>
      <c r="V24" s="27"/>
      <c r="W24" s="28"/>
      <c r="X24" s="10"/>
      <c r="Y24" s="10"/>
      <c r="Z24" s="10"/>
      <c r="AA24" s="26"/>
      <c r="AB24" s="27"/>
      <c r="AC24" s="28"/>
      <c r="AD24" s="10"/>
      <c r="AE24" s="10"/>
      <c r="AF24" s="10"/>
      <c r="AG24" s="222" t="s">
        <v>331</v>
      </c>
      <c r="AH24" s="189"/>
      <c r="AI24" s="189"/>
      <c r="AJ24" s="189"/>
      <c r="AK24" s="198"/>
      <c r="AL24" s="199"/>
      <c r="AM24" s="200"/>
      <c r="AN24" s="189"/>
      <c r="AO24" s="189"/>
      <c r="AP24" s="189"/>
      <c r="AQ24" s="198"/>
      <c r="AR24" s="199"/>
      <c r="AS24" s="200"/>
      <c r="AT24" s="189"/>
      <c r="AU24" s="189"/>
      <c r="AV24" s="189"/>
      <c r="AW24" s="47" t="s">
        <v>331</v>
      </c>
      <c r="AX24" s="10"/>
      <c r="AY24" s="10"/>
      <c r="AZ24" s="10"/>
      <c r="BA24" s="26"/>
      <c r="BB24" s="27"/>
      <c r="BC24" s="28"/>
      <c r="BD24" s="10"/>
      <c r="BE24" s="10"/>
      <c r="BF24" s="10"/>
      <c r="BG24" s="26"/>
      <c r="BH24" s="27"/>
      <c r="BI24" s="28"/>
      <c r="BJ24" s="10"/>
      <c r="BK24" s="10"/>
      <c r="BL24" s="10"/>
      <c r="BM24" s="228" t="s">
        <v>331</v>
      </c>
      <c r="BN24" s="71"/>
      <c r="BO24" s="71"/>
      <c r="BP24" s="71"/>
      <c r="BQ24" s="213"/>
      <c r="BR24" s="214"/>
      <c r="BS24" s="215"/>
      <c r="BT24" s="71"/>
      <c r="BU24" s="71"/>
      <c r="BV24" s="71"/>
      <c r="BW24" s="213"/>
      <c r="BX24" s="214"/>
      <c r="BY24" s="215"/>
      <c r="BZ24" s="71"/>
      <c r="CA24" s="71"/>
      <c r="CB24" s="71"/>
    </row>
    <row r="25" spans="1:80" x14ac:dyDescent="0.2">
      <c r="A25" s="21" t="s">
        <v>1</v>
      </c>
      <c r="B25" s="10">
        <f t="shared" ref="B25" si="60">R25+AH25+AX25+BN25</f>
        <v>11187</v>
      </c>
      <c r="C25" s="10">
        <f t="shared" ref="C25" si="61">S25+AI25+AY25+BO25</f>
        <v>3745</v>
      </c>
      <c r="D25" s="10">
        <f t="shared" ref="D25" si="62">T25+AJ25+AZ25+BP25</f>
        <v>7441</v>
      </c>
      <c r="E25" s="10">
        <f t="shared" ref="E25" si="63">U25+AK25+BA25+BQ25</f>
        <v>6215</v>
      </c>
      <c r="F25" s="10">
        <f t="shared" ref="F25" si="64">V25+AL25+BB25+BR25</f>
        <v>2277</v>
      </c>
      <c r="G25" s="10">
        <f t="shared" ref="G25" si="65">W25+AM25+BC25+BS25</f>
        <v>3936</v>
      </c>
      <c r="H25" s="10">
        <f t="shared" ref="H25" si="66">X25+AN25+BD25+BT25</f>
        <v>2843</v>
      </c>
      <c r="I25" s="10">
        <f t="shared" ref="I25" si="67">Y25+AO25+BE25+BU25</f>
        <v>841</v>
      </c>
      <c r="J25" s="10">
        <f t="shared" ref="J25" si="68">Z25+AP25+BF25+BV25</f>
        <v>2001</v>
      </c>
      <c r="K25" s="10">
        <f t="shared" ref="K25" si="69">AA25+AQ25+BG25+BW25</f>
        <v>1241</v>
      </c>
      <c r="L25" s="10">
        <f t="shared" ref="L25" si="70">AB25+AR25+BH25+BX25</f>
        <v>388</v>
      </c>
      <c r="M25" s="10">
        <f t="shared" ref="M25" si="71">AC25+AS25+BI25+BY25</f>
        <v>851</v>
      </c>
      <c r="N25" s="10">
        <f t="shared" ref="N25" si="72">AD25+AT25+BJ25+BZ25</f>
        <v>891</v>
      </c>
      <c r="O25" s="10">
        <f t="shared" ref="O25" si="73">AE25+AU25+BK25+CA25</f>
        <v>237</v>
      </c>
      <c r="P25" s="10">
        <f t="shared" ref="P25" si="74">AF25+AV25+BL25+CB25</f>
        <v>654</v>
      </c>
      <c r="Q25" s="21" t="s">
        <v>1</v>
      </c>
      <c r="R25" s="10">
        <v>1883</v>
      </c>
      <c r="S25" s="10">
        <v>1244</v>
      </c>
      <c r="T25" s="10">
        <v>639</v>
      </c>
      <c r="U25" s="26">
        <v>1071</v>
      </c>
      <c r="V25" s="27">
        <v>882</v>
      </c>
      <c r="W25" s="28">
        <v>189</v>
      </c>
      <c r="X25" s="10">
        <v>485</v>
      </c>
      <c r="Y25" s="10">
        <v>242</v>
      </c>
      <c r="Z25" s="10">
        <v>242</v>
      </c>
      <c r="AA25" s="26">
        <v>73</v>
      </c>
      <c r="AB25" s="27">
        <v>38</v>
      </c>
      <c r="AC25" s="28">
        <v>35</v>
      </c>
      <c r="AD25" s="10">
        <v>255</v>
      </c>
      <c r="AE25" s="10">
        <v>81</v>
      </c>
      <c r="AF25" s="10">
        <v>174</v>
      </c>
      <c r="AG25" s="220" t="s">
        <v>1</v>
      </c>
      <c r="AH25" s="189">
        <v>838</v>
      </c>
      <c r="AI25" s="189">
        <v>119</v>
      </c>
      <c r="AJ25" s="189">
        <v>719</v>
      </c>
      <c r="AK25" s="198">
        <v>501</v>
      </c>
      <c r="AL25" s="199">
        <v>83</v>
      </c>
      <c r="AM25" s="200">
        <v>417</v>
      </c>
      <c r="AN25" s="189">
        <v>203</v>
      </c>
      <c r="AO25" s="189">
        <v>17</v>
      </c>
      <c r="AP25" s="189">
        <v>186</v>
      </c>
      <c r="AQ25" s="198">
        <v>105</v>
      </c>
      <c r="AR25" s="199">
        <v>15</v>
      </c>
      <c r="AS25" s="200">
        <v>89</v>
      </c>
      <c r="AT25" s="189">
        <v>30</v>
      </c>
      <c r="AU25" s="189">
        <v>3</v>
      </c>
      <c r="AV25" s="189">
        <v>27</v>
      </c>
      <c r="AW25" s="17" t="s">
        <v>1</v>
      </c>
      <c r="AX25" s="10">
        <v>5954</v>
      </c>
      <c r="AY25" s="10">
        <v>1421</v>
      </c>
      <c r="AZ25" s="10">
        <v>4532</v>
      </c>
      <c r="BA25" s="26">
        <v>2718</v>
      </c>
      <c r="BB25" s="27">
        <v>584</v>
      </c>
      <c r="BC25" s="28">
        <v>2134</v>
      </c>
      <c r="BD25" s="10">
        <v>1721</v>
      </c>
      <c r="BE25" s="10">
        <v>409</v>
      </c>
      <c r="BF25" s="10">
        <v>1312</v>
      </c>
      <c r="BG25" s="26">
        <v>963</v>
      </c>
      <c r="BH25" s="27">
        <v>301</v>
      </c>
      <c r="BI25" s="28">
        <v>662</v>
      </c>
      <c r="BJ25" s="10">
        <v>552</v>
      </c>
      <c r="BK25" s="10">
        <v>127</v>
      </c>
      <c r="BL25" s="10">
        <v>424</v>
      </c>
      <c r="BM25" s="226" t="s">
        <v>1</v>
      </c>
      <c r="BN25" s="71">
        <v>2512</v>
      </c>
      <c r="BO25" s="71">
        <v>961</v>
      </c>
      <c r="BP25" s="71">
        <v>1551</v>
      </c>
      <c r="BQ25" s="213">
        <v>1925</v>
      </c>
      <c r="BR25" s="214">
        <v>728</v>
      </c>
      <c r="BS25" s="215">
        <v>1196</v>
      </c>
      <c r="BT25" s="71">
        <v>434</v>
      </c>
      <c r="BU25" s="71">
        <v>173</v>
      </c>
      <c r="BV25" s="71">
        <v>261</v>
      </c>
      <c r="BW25" s="213">
        <v>100</v>
      </c>
      <c r="BX25" s="214">
        <v>34</v>
      </c>
      <c r="BY25" s="215">
        <v>65</v>
      </c>
      <c r="BZ25" s="71">
        <v>54</v>
      </c>
      <c r="CA25" s="71">
        <v>26</v>
      </c>
      <c r="CB25" s="71">
        <v>29</v>
      </c>
    </row>
    <row r="26" spans="1:80" x14ac:dyDescent="0.2">
      <c r="A26" s="21" t="s">
        <v>327</v>
      </c>
      <c r="B26" s="10">
        <f t="shared" ref="B26:B28" si="75">R26+AH26+AX26+BN26</f>
        <v>4323</v>
      </c>
      <c r="C26" s="10">
        <f t="shared" ref="C26:C28" si="76">S26+AI26+AY26+BO26</f>
        <v>1842</v>
      </c>
      <c r="D26" s="10">
        <f t="shared" ref="D26:D28" si="77">T26+AJ26+AZ26+BP26</f>
        <v>2480</v>
      </c>
      <c r="E26" s="10">
        <f t="shared" ref="E26:E28" si="78">U26+AK26+BA26+BQ26</f>
        <v>2819</v>
      </c>
      <c r="F26" s="10">
        <f t="shared" ref="F26:F28" si="79">V26+AL26+BB26+BR26</f>
        <v>1267</v>
      </c>
      <c r="G26" s="10">
        <f t="shared" ref="G26:G28" si="80">W26+AM26+BC26+BS26</f>
        <v>1550</v>
      </c>
      <c r="H26" s="10">
        <f t="shared" ref="H26:H28" si="81">X26+AN26+BD26+BT26</f>
        <v>1075</v>
      </c>
      <c r="I26" s="10">
        <f t="shared" ref="I26:I28" si="82">Y26+AO26+BE26+BU26</f>
        <v>401</v>
      </c>
      <c r="J26" s="10">
        <f t="shared" ref="J26:J28" si="83">Z26+AP26+BF26+BV26</f>
        <v>671</v>
      </c>
      <c r="K26" s="10">
        <f t="shared" ref="K26:K28" si="84">AA26+AQ26+BG26+BW26</f>
        <v>210</v>
      </c>
      <c r="L26" s="10">
        <f t="shared" ref="L26:L28" si="85">AB26+AR26+BH26+BX26</f>
        <v>96</v>
      </c>
      <c r="M26" s="10">
        <f t="shared" ref="M26:M28" si="86">AC26+AS26+BI26+BY26</f>
        <v>113</v>
      </c>
      <c r="N26" s="10">
        <f t="shared" ref="N26:N28" si="87">AD26+AT26+BJ26+BZ26</f>
        <v>220</v>
      </c>
      <c r="O26" s="10">
        <f t="shared" ref="O26:O28" si="88">AE26+AU26+BK26+CA26</f>
        <v>75</v>
      </c>
      <c r="P26" s="10">
        <f t="shared" ref="P26:P28" si="89">AF26+AV26+BL26+CB26</f>
        <v>145</v>
      </c>
      <c r="Q26" s="21" t="s">
        <v>327</v>
      </c>
      <c r="R26" s="10">
        <v>1318</v>
      </c>
      <c r="S26" s="10">
        <v>879</v>
      </c>
      <c r="T26" s="10">
        <v>438</v>
      </c>
      <c r="U26" s="26">
        <v>741</v>
      </c>
      <c r="V26" s="27">
        <v>613</v>
      </c>
      <c r="W26" s="28">
        <v>127</v>
      </c>
      <c r="X26" s="10">
        <v>387</v>
      </c>
      <c r="Y26" s="10">
        <v>190</v>
      </c>
      <c r="Z26" s="10">
        <v>196</v>
      </c>
      <c r="AA26" s="26">
        <v>46</v>
      </c>
      <c r="AB26" s="27">
        <v>29</v>
      </c>
      <c r="AC26" s="28">
        <v>16</v>
      </c>
      <c r="AD26" s="10">
        <v>145</v>
      </c>
      <c r="AE26" s="10">
        <v>46</v>
      </c>
      <c r="AF26" s="10">
        <v>98</v>
      </c>
      <c r="AG26" s="220" t="s">
        <v>327</v>
      </c>
      <c r="AH26" s="189">
        <v>546</v>
      </c>
      <c r="AI26" s="189">
        <v>78</v>
      </c>
      <c r="AJ26" s="189">
        <v>468</v>
      </c>
      <c r="AK26" s="198">
        <v>357</v>
      </c>
      <c r="AL26" s="199">
        <v>60</v>
      </c>
      <c r="AM26" s="200">
        <v>297</v>
      </c>
      <c r="AN26" s="189">
        <v>110</v>
      </c>
      <c r="AO26" s="189">
        <v>8</v>
      </c>
      <c r="AP26" s="189">
        <v>101</v>
      </c>
      <c r="AQ26" s="198">
        <v>55</v>
      </c>
      <c r="AR26" s="199">
        <v>6</v>
      </c>
      <c r="AS26" s="200">
        <v>49</v>
      </c>
      <c r="AT26" s="189">
        <v>24</v>
      </c>
      <c r="AU26" s="189">
        <v>3</v>
      </c>
      <c r="AV26" s="189">
        <v>21</v>
      </c>
      <c r="AW26" s="17" t="s">
        <v>327</v>
      </c>
      <c r="AX26" s="10">
        <v>376</v>
      </c>
      <c r="AY26" s="10">
        <v>109</v>
      </c>
      <c r="AZ26" s="10">
        <v>267</v>
      </c>
      <c r="BA26" s="26">
        <v>135</v>
      </c>
      <c r="BB26" s="27">
        <v>22</v>
      </c>
      <c r="BC26" s="28">
        <v>112</v>
      </c>
      <c r="BD26" s="10">
        <v>212</v>
      </c>
      <c r="BE26" s="10">
        <v>56</v>
      </c>
      <c r="BF26" s="10">
        <v>155</v>
      </c>
      <c r="BG26" s="26">
        <v>30</v>
      </c>
      <c r="BH26" s="27">
        <v>30</v>
      </c>
      <c r="BI26" s="28">
        <v>0</v>
      </c>
      <c r="BJ26" s="10">
        <v>0</v>
      </c>
      <c r="BK26" s="10">
        <v>0</v>
      </c>
      <c r="BL26" s="10">
        <v>0</v>
      </c>
      <c r="BM26" s="226" t="s">
        <v>327</v>
      </c>
      <c r="BN26" s="71">
        <v>2083</v>
      </c>
      <c r="BO26" s="71">
        <v>776</v>
      </c>
      <c r="BP26" s="71">
        <v>1307</v>
      </c>
      <c r="BQ26" s="213">
        <v>1586</v>
      </c>
      <c r="BR26" s="214">
        <v>572</v>
      </c>
      <c r="BS26" s="215">
        <v>1014</v>
      </c>
      <c r="BT26" s="71">
        <v>366</v>
      </c>
      <c r="BU26" s="71">
        <v>147</v>
      </c>
      <c r="BV26" s="71">
        <v>219</v>
      </c>
      <c r="BW26" s="213">
        <v>79</v>
      </c>
      <c r="BX26" s="214">
        <v>31</v>
      </c>
      <c r="BY26" s="215">
        <v>48</v>
      </c>
      <c r="BZ26" s="71">
        <v>51</v>
      </c>
      <c r="CA26" s="71">
        <v>26</v>
      </c>
      <c r="CB26" s="71">
        <v>26</v>
      </c>
    </row>
    <row r="27" spans="1:80" x14ac:dyDescent="0.2">
      <c r="A27" s="21" t="s">
        <v>329</v>
      </c>
      <c r="B27" s="10">
        <f t="shared" si="75"/>
        <v>1979</v>
      </c>
      <c r="C27" s="10">
        <f t="shared" si="76"/>
        <v>657</v>
      </c>
      <c r="D27" s="10">
        <f t="shared" si="77"/>
        <v>1323</v>
      </c>
      <c r="E27" s="10">
        <f t="shared" si="78"/>
        <v>940</v>
      </c>
      <c r="F27" s="10">
        <f t="shared" si="79"/>
        <v>346</v>
      </c>
      <c r="G27" s="10">
        <f t="shared" si="80"/>
        <v>594</v>
      </c>
      <c r="H27" s="10">
        <f t="shared" si="81"/>
        <v>564</v>
      </c>
      <c r="I27" s="10">
        <f t="shared" si="82"/>
        <v>197</v>
      </c>
      <c r="J27" s="10">
        <f t="shared" si="83"/>
        <v>367</v>
      </c>
      <c r="K27" s="10">
        <f t="shared" si="84"/>
        <v>290</v>
      </c>
      <c r="L27" s="10">
        <f t="shared" si="85"/>
        <v>71</v>
      </c>
      <c r="M27" s="10">
        <f t="shared" si="86"/>
        <v>219</v>
      </c>
      <c r="N27" s="10">
        <f t="shared" si="87"/>
        <v>185</v>
      </c>
      <c r="O27" s="10">
        <f t="shared" si="88"/>
        <v>42</v>
      </c>
      <c r="P27" s="10">
        <f t="shared" si="89"/>
        <v>142</v>
      </c>
      <c r="Q27" s="21" t="s">
        <v>329</v>
      </c>
      <c r="R27" s="10">
        <v>120</v>
      </c>
      <c r="S27" s="10">
        <v>63</v>
      </c>
      <c r="T27" s="10">
        <v>58</v>
      </c>
      <c r="U27" s="26">
        <v>52</v>
      </c>
      <c r="V27" s="27">
        <v>38</v>
      </c>
      <c r="W27" s="28">
        <v>14</v>
      </c>
      <c r="X27" s="10">
        <v>40</v>
      </c>
      <c r="Y27" s="10">
        <v>23</v>
      </c>
      <c r="Z27" s="10">
        <v>17</v>
      </c>
      <c r="AA27" s="26">
        <v>16</v>
      </c>
      <c r="AB27" s="27">
        <v>2</v>
      </c>
      <c r="AC27" s="28">
        <v>15</v>
      </c>
      <c r="AD27" s="10">
        <v>12</v>
      </c>
      <c r="AE27" s="10">
        <v>0</v>
      </c>
      <c r="AF27" s="10">
        <v>12</v>
      </c>
      <c r="AG27" s="220" t="s">
        <v>329</v>
      </c>
      <c r="AH27" s="189">
        <v>257</v>
      </c>
      <c r="AI27" s="189">
        <v>41</v>
      </c>
      <c r="AJ27" s="189">
        <v>216</v>
      </c>
      <c r="AK27" s="198">
        <v>120</v>
      </c>
      <c r="AL27" s="199">
        <v>23</v>
      </c>
      <c r="AM27" s="200">
        <v>97</v>
      </c>
      <c r="AN27" s="189">
        <v>84</v>
      </c>
      <c r="AO27" s="189">
        <v>8</v>
      </c>
      <c r="AP27" s="189">
        <v>76</v>
      </c>
      <c r="AQ27" s="198">
        <v>49</v>
      </c>
      <c r="AR27" s="199">
        <v>9</v>
      </c>
      <c r="AS27" s="200">
        <v>40</v>
      </c>
      <c r="AT27" s="189">
        <v>3</v>
      </c>
      <c r="AU27" s="189">
        <v>0</v>
      </c>
      <c r="AV27" s="189">
        <v>3</v>
      </c>
      <c r="AW27" s="17" t="s">
        <v>329</v>
      </c>
      <c r="AX27" s="10">
        <v>1211</v>
      </c>
      <c r="AY27" s="10">
        <v>378</v>
      </c>
      <c r="AZ27" s="10">
        <v>832</v>
      </c>
      <c r="BA27" s="26">
        <v>449</v>
      </c>
      <c r="BB27" s="27">
        <v>135</v>
      </c>
      <c r="BC27" s="28">
        <v>314</v>
      </c>
      <c r="BD27" s="10">
        <v>381</v>
      </c>
      <c r="BE27" s="10">
        <v>141</v>
      </c>
      <c r="BF27" s="10">
        <v>240</v>
      </c>
      <c r="BG27" s="26">
        <v>211</v>
      </c>
      <c r="BH27" s="27">
        <v>60</v>
      </c>
      <c r="BI27" s="28">
        <v>150</v>
      </c>
      <c r="BJ27" s="10">
        <v>170</v>
      </c>
      <c r="BK27" s="10">
        <v>42</v>
      </c>
      <c r="BL27" s="10">
        <v>127</v>
      </c>
      <c r="BM27" s="226" t="s">
        <v>329</v>
      </c>
      <c r="BN27" s="71">
        <v>391</v>
      </c>
      <c r="BO27" s="71">
        <v>175</v>
      </c>
      <c r="BP27" s="71">
        <v>217</v>
      </c>
      <c r="BQ27" s="213">
        <v>319</v>
      </c>
      <c r="BR27" s="214">
        <v>150</v>
      </c>
      <c r="BS27" s="215">
        <v>169</v>
      </c>
      <c r="BT27" s="71">
        <v>59</v>
      </c>
      <c r="BU27" s="71">
        <v>25</v>
      </c>
      <c r="BV27" s="71">
        <v>34</v>
      </c>
      <c r="BW27" s="213">
        <v>14</v>
      </c>
      <c r="BX27" s="214">
        <v>0</v>
      </c>
      <c r="BY27" s="215">
        <v>14</v>
      </c>
      <c r="BZ27" s="71">
        <v>0</v>
      </c>
      <c r="CA27" s="71">
        <v>0</v>
      </c>
      <c r="CB27" s="71">
        <v>0</v>
      </c>
    </row>
    <row r="28" spans="1:80" x14ac:dyDescent="0.2">
      <c r="A28" s="21" t="s">
        <v>330</v>
      </c>
      <c r="B28" s="10">
        <f t="shared" si="75"/>
        <v>4885</v>
      </c>
      <c r="C28" s="10">
        <f t="shared" si="76"/>
        <v>1246</v>
      </c>
      <c r="D28" s="10">
        <f t="shared" si="77"/>
        <v>3639</v>
      </c>
      <c r="E28" s="10">
        <f t="shared" si="78"/>
        <v>2455</v>
      </c>
      <c r="F28" s="10">
        <f t="shared" si="79"/>
        <v>665</v>
      </c>
      <c r="G28" s="10">
        <f t="shared" si="80"/>
        <v>1790</v>
      </c>
      <c r="H28" s="10">
        <f t="shared" si="81"/>
        <v>1203</v>
      </c>
      <c r="I28" s="10">
        <f t="shared" si="82"/>
        <v>241</v>
      </c>
      <c r="J28" s="10">
        <f t="shared" si="83"/>
        <v>962</v>
      </c>
      <c r="K28" s="10">
        <f t="shared" si="84"/>
        <v>740</v>
      </c>
      <c r="L28" s="10">
        <f t="shared" si="85"/>
        <v>221</v>
      </c>
      <c r="M28" s="10">
        <f t="shared" si="86"/>
        <v>519</v>
      </c>
      <c r="N28" s="10">
        <f t="shared" si="87"/>
        <v>486</v>
      </c>
      <c r="O28" s="10">
        <f t="shared" si="88"/>
        <v>120</v>
      </c>
      <c r="P28" s="10">
        <f t="shared" si="89"/>
        <v>367</v>
      </c>
      <c r="Q28" s="21" t="s">
        <v>330</v>
      </c>
      <c r="R28" s="10">
        <v>445</v>
      </c>
      <c r="S28" s="10">
        <v>302</v>
      </c>
      <c r="T28" s="10">
        <v>143</v>
      </c>
      <c r="U28" s="31">
        <v>278</v>
      </c>
      <c r="V28" s="32">
        <v>231</v>
      </c>
      <c r="W28" s="33">
        <v>47</v>
      </c>
      <c r="X28" s="10">
        <v>58</v>
      </c>
      <c r="Y28" s="10">
        <v>29</v>
      </c>
      <c r="Z28" s="10">
        <v>29</v>
      </c>
      <c r="AA28" s="31">
        <v>11</v>
      </c>
      <c r="AB28" s="32">
        <v>7</v>
      </c>
      <c r="AC28" s="33">
        <v>4</v>
      </c>
      <c r="AD28" s="10">
        <v>98</v>
      </c>
      <c r="AE28" s="10">
        <v>35</v>
      </c>
      <c r="AF28" s="10">
        <v>64</v>
      </c>
      <c r="AG28" s="220" t="s">
        <v>330</v>
      </c>
      <c r="AH28" s="189">
        <v>35</v>
      </c>
      <c r="AI28" s="189">
        <v>0</v>
      </c>
      <c r="AJ28" s="189">
        <v>35</v>
      </c>
      <c r="AK28" s="201">
        <v>23</v>
      </c>
      <c r="AL28" s="202">
        <v>0</v>
      </c>
      <c r="AM28" s="203">
        <v>23</v>
      </c>
      <c r="AN28" s="189">
        <v>8</v>
      </c>
      <c r="AO28" s="189">
        <v>0</v>
      </c>
      <c r="AP28" s="189">
        <v>8</v>
      </c>
      <c r="AQ28" s="201">
        <v>0</v>
      </c>
      <c r="AR28" s="202">
        <v>0</v>
      </c>
      <c r="AS28" s="203">
        <v>0</v>
      </c>
      <c r="AT28" s="189">
        <v>3</v>
      </c>
      <c r="AU28" s="189">
        <v>0</v>
      </c>
      <c r="AV28" s="189">
        <v>3</v>
      </c>
      <c r="AW28" s="17" t="s">
        <v>330</v>
      </c>
      <c r="AX28" s="10">
        <v>4367</v>
      </c>
      <c r="AY28" s="10">
        <v>934</v>
      </c>
      <c r="AZ28" s="10">
        <v>3433</v>
      </c>
      <c r="BA28" s="31">
        <v>2134</v>
      </c>
      <c r="BB28" s="32">
        <v>427</v>
      </c>
      <c r="BC28" s="33">
        <v>1707</v>
      </c>
      <c r="BD28" s="10">
        <v>1129</v>
      </c>
      <c r="BE28" s="10">
        <v>212</v>
      </c>
      <c r="BF28" s="10">
        <v>917</v>
      </c>
      <c r="BG28" s="31">
        <v>722</v>
      </c>
      <c r="BH28" s="32">
        <v>211</v>
      </c>
      <c r="BI28" s="33">
        <v>512</v>
      </c>
      <c r="BJ28" s="10">
        <v>382</v>
      </c>
      <c r="BK28" s="10">
        <v>85</v>
      </c>
      <c r="BL28" s="10">
        <v>297</v>
      </c>
      <c r="BM28" s="226" t="s">
        <v>330</v>
      </c>
      <c r="BN28" s="71">
        <v>38</v>
      </c>
      <c r="BO28" s="71">
        <v>10</v>
      </c>
      <c r="BP28" s="71">
        <v>28</v>
      </c>
      <c r="BQ28" s="229">
        <v>20</v>
      </c>
      <c r="BR28" s="230">
        <v>7</v>
      </c>
      <c r="BS28" s="231">
        <v>13</v>
      </c>
      <c r="BT28" s="71">
        <v>8</v>
      </c>
      <c r="BU28" s="71">
        <v>0</v>
      </c>
      <c r="BV28" s="71">
        <v>8</v>
      </c>
      <c r="BW28" s="229">
        <v>7</v>
      </c>
      <c r="BX28" s="230">
        <v>3</v>
      </c>
      <c r="BY28" s="231">
        <v>3</v>
      </c>
      <c r="BZ28" s="71">
        <v>3</v>
      </c>
      <c r="CA28" s="71">
        <v>0</v>
      </c>
      <c r="CB28" s="71">
        <v>3</v>
      </c>
    </row>
    <row r="29" spans="1:80" ht="15" x14ac:dyDescent="0.25">
      <c r="A29" s="23" t="s">
        <v>500</v>
      </c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23" t="s">
        <v>500</v>
      </c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2" t="s">
        <v>500</v>
      </c>
      <c r="AH29" s="197"/>
      <c r="AI29" s="197"/>
      <c r="AJ29" s="197"/>
      <c r="AK29" s="197"/>
      <c r="AL29" s="197"/>
      <c r="AM29" s="197"/>
      <c r="AN29" s="197"/>
      <c r="AO29" s="197"/>
      <c r="AP29" s="197"/>
      <c r="AQ29" s="197"/>
      <c r="AR29" s="197"/>
      <c r="AS29" s="197"/>
      <c r="AT29" s="197"/>
      <c r="AU29" s="197"/>
      <c r="AV29" s="197"/>
      <c r="AW29" s="2" t="s">
        <v>500</v>
      </c>
      <c r="AX29" s="94"/>
      <c r="AY29" s="94"/>
      <c r="AZ29" s="94"/>
      <c r="BA29" s="94"/>
      <c r="BB29" s="94"/>
      <c r="BC29" s="94"/>
      <c r="BD29" s="94"/>
      <c r="BE29" s="94"/>
      <c r="BF29" s="94"/>
      <c r="BG29" s="94"/>
      <c r="BH29" s="94"/>
      <c r="BI29" s="94"/>
      <c r="BJ29" s="94"/>
      <c r="BK29" s="94"/>
      <c r="BL29" s="94"/>
      <c r="BM29" s="2" t="s">
        <v>500</v>
      </c>
      <c r="BN29" s="94"/>
      <c r="BO29" s="94"/>
      <c r="BP29" s="94"/>
      <c r="BQ29" s="94"/>
      <c r="BR29" s="94"/>
      <c r="BS29" s="94"/>
      <c r="BT29" s="94"/>
      <c r="BU29" s="94"/>
      <c r="BV29" s="94"/>
      <c r="BW29" s="94"/>
      <c r="BX29" s="112"/>
      <c r="BY29" s="112"/>
      <c r="BZ29" s="112"/>
      <c r="CA29" s="112"/>
      <c r="CB29" s="112"/>
    </row>
    <row r="30" spans="1:80" ht="15" x14ac:dyDescent="0.25">
      <c r="A30" s="24" t="s">
        <v>501</v>
      </c>
      <c r="Q30" s="24" t="s">
        <v>501</v>
      </c>
      <c r="AG30" s="3" t="s">
        <v>501</v>
      </c>
      <c r="AH30" s="189"/>
      <c r="AI30" s="189"/>
      <c r="AJ30" s="189"/>
      <c r="AK30" s="189"/>
      <c r="AL30" s="189"/>
      <c r="AM30" s="189"/>
      <c r="AN30" s="189"/>
      <c r="AO30" s="189"/>
      <c r="AP30" s="189"/>
      <c r="AQ30" s="189"/>
      <c r="AR30" s="189"/>
      <c r="AS30" s="189"/>
      <c r="AT30" s="189"/>
      <c r="AU30" s="189"/>
      <c r="AV30" s="189"/>
      <c r="AW30" s="3" t="s">
        <v>610</v>
      </c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 s="3" t="s">
        <v>501</v>
      </c>
      <c r="BN30"/>
      <c r="BO30"/>
      <c r="BP30"/>
      <c r="BQ30"/>
      <c r="BR30"/>
      <c r="BS30"/>
      <c r="BT30"/>
      <c r="BU30"/>
      <c r="BV30"/>
      <c r="BW30"/>
      <c r="BX30" s="63"/>
      <c r="BY30" s="63"/>
      <c r="BZ30" s="63"/>
      <c r="CA30" s="63"/>
      <c r="CB30" s="63"/>
    </row>
  </sheetData>
  <mergeCells count="25">
    <mergeCell ref="B2:D2"/>
    <mergeCell ref="E2:G2"/>
    <mergeCell ref="H2:J2"/>
    <mergeCell ref="K2:M2"/>
    <mergeCell ref="N2:P2"/>
    <mergeCell ref="R2:T2"/>
    <mergeCell ref="U2:W2"/>
    <mergeCell ref="X2:Z2"/>
    <mergeCell ref="AA2:AC2"/>
    <mergeCell ref="AD2:AF2"/>
    <mergeCell ref="AH2:AJ2"/>
    <mergeCell ref="AK2:AM2"/>
    <mergeCell ref="AN2:AP2"/>
    <mergeCell ref="AQ2:AS2"/>
    <mergeCell ref="AT2:AV2"/>
    <mergeCell ref="AX2:AZ2"/>
    <mergeCell ref="BA2:BC2"/>
    <mergeCell ref="BD2:BF2"/>
    <mergeCell ref="BG2:BI2"/>
    <mergeCell ref="BJ2:BL2"/>
    <mergeCell ref="BN2:BP2"/>
    <mergeCell ref="BQ2:BS2"/>
    <mergeCell ref="BT2:BV2"/>
    <mergeCell ref="BW2:BY2"/>
    <mergeCell ref="BZ2:CB2"/>
  </mergeCell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25"/>
  <sheetViews>
    <sheetView view="pageBreakPreview" zoomScaleNormal="100" zoomScaleSheetLayoutView="100" workbookViewId="0"/>
  </sheetViews>
  <sheetFormatPr defaultColWidth="5.28515625" defaultRowHeight="11.25" x14ac:dyDescent="0.2"/>
  <cols>
    <col min="1" max="1" width="5.28515625" style="4"/>
    <col min="2" max="2" width="6.5703125" style="4" customWidth="1"/>
    <col min="3" max="16384" width="5.28515625" style="4"/>
  </cols>
  <sheetData>
    <row r="1" spans="1:80" ht="15" x14ac:dyDescent="0.25">
      <c r="A1" s="4" t="s">
        <v>846</v>
      </c>
      <c r="Q1" s="4" t="s">
        <v>527</v>
      </c>
      <c r="AG1" s="232" t="s">
        <v>747</v>
      </c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 s="4" t="s">
        <v>750</v>
      </c>
      <c r="BM1" s="204" t="s">
        <v>751</v>
      </c>
      <c r="BN1" s="71"/>
      <c r="BO1" s="71"/>
      <c r="BP1" s="71"/>
      <c r="BQ1" s="71"/>
      <c r="BR1" s="71"/>
      <c r="BS1" s="71"/>
      <c r="BT1" s="71"/>
      <c r="BU1" s="71"/>
      <c r="BV1" s="71"/>
      <c r="BW1" s="71"/>
      <c r="BX1" s="71"/>
      <c r="BY1" s="71"/>
      <c r="BZ1" s="71"/>
      <c r="CA1" s="71"/>
      <c r="CB1" s="71"/>
    </row>
    <row r="2" spans="1:80" x14ac:dyDescent="0.2">
      <c r="A2" s="5"/>
      <c r="B2" s="278" t="s">
        <v>1</v>
      </c>
      <c r="C2" s="278"/>
      <c r="D2" s="278"/>
      <c r="E2" s="278" t="s">
        <v>4</v>
      </c>
      <c r="F2" s="278"/>
      <c r="G2" s="278"/>
      <c r="H2" s="278" t="s">
        <v>5</v>
      </c>
      <c r="I2" s="278"/>
      <c r="J2" s="278"/>
      <c r="K2" s="278" t="s">
        <v>6</v>
      </c>
      <c r="L2" s="278"/>
      <c r="M2" s="278"/>
      <c r="N2" s="278" t="s">
        <v>7</v>
      </c>
      <c r="O2" s="278"/>
      <c r="P2" s="279"/>
      <c r="Q2" s="5"/>
      <c r="R2" s="278" t="s">
        <v>1</v>
      </c>
      <c r="S2" s="278"/>
      <c r="T2" s="278"/>
      <c r="U2" s="278" t="s">
        <v>4</v>
      </c>
      <c r="V2" s="278"/>
      <c r="W2" s="278"/>
      <c r="X2" s="278" t="s">
        <v>5</v>
      </c>
      <c r="Y2" s="278"/>
      <c r="Z2" s="278"/>
      <c r="AA2" s="278" t="s">
        <v>6</v>
      </c>
      <c r="AB2" s="278"/>
      <c r="AC2" s="278"/>
      <c r="AD2" s="278" t="s">
        <v>7</v>
      </c>
      <c r="AE2" s="278"/>
      <c r="AF2" s="279"/>
      <c r="AG2" s="190"/>
      <c r="AH2" s="296" t="s">
        <v>1</v>
      </c>
      <c r="AI2" s="296"/>
      <c r="AJ2" s="296"/>
      <c r="AK2" s="296" t="s">
        <v>4</v>
      </c>
      <c r="AL2" s="296"/>
      <c r="AM2" s="296"/>
      <c r="AN2" s="296" t="s">
        <v>5</v>
      </c>
      <c r="AO2" s="296"/>
      <c r="AP2" s="296"/>
      <c r="AQ2" s="296" t="s">
        <v>6</v>
      </c>
      <c r="AR2" s="296"/>
      <c r="AS2" s="296"/>
      <c r="AT2" s="296" t="s">
        <v>7</v>
      </c>
      <c r="AU2" s="296"/>
      <c r="AV2" s="297"/>
      <c r="AW2" s="5"/>
      <c r="AX2" s="278" t="s">
        <v>1</v>
      </c>
      <c r="AY2" s="278"/>
      <c r="AZ2" s="278"/>
      <c r="BA2" s="278" t="s">
        <v>4</v>
      </c>
      <c r="BB2" s="278"/>
      <c r="BC2" s="278"/>
      <c r="BD2" s="278" t="s">
        <v>5</v>
      </c>
      <c r="BE2" s="278"/>
      <c r="BF2" s="278"/>
      <c r="BG2" s="278" t="s">
        <v>6</v>
      </c>
      <c r="BH2" s="278"/>
      <c r="BI2" s="278"/>
      <c r="BJ2" s="278" t="s">
        <v>7</v>
      </c>
      <c r="BK2" s="278"/>
      <c r="BL2" s="279"/>
      <c r="BM2" s="205"/>
      <c r="BN2" s="294" t="s">
        <v>1</v>
      </c>
      <c r="BO2" s="294"/>
      <c r="BP2" s="294"/>
      <c r="BQ2" s="294" t="s">
        <v>4</v>
      </c>
      <c r="BR2" s="294"/>
      <c r="BS2" s="294"/>
      <c r="BT2" s="294" t="s">
        <v>5</v>
      </c>
      <c r="BU2" s="294"/>
      <c r="BV2" s="294"/>
      <c r="BW2" s="294" t="s">
        <v>6</v>
      </c>
      <c r="BX2" s="294"/>
      <c r="BY2" s="294"/>
      <c r="BZ2" s="294" t="s">
        <v>7</v>
      </c>
      <c r="CA2" s="294"/>
      <c r="CB2" s="295"/>
    </row>
    <row r="3" spans="1:80" x14ac:dyDescent="0.2">
      <c r="A3" s="6" t="s">
        <v>600</v>
      </c>
      <c r="B3" s="7" t="s">
        <v>1</v>
      </c>
      <c r="C3" s="7" t="s">
        <v>497</v>
      </c>
      <c r="D3" s="7" t="s">
        <v>498</v>
      </c>
      <c r="E3" s="7" t="s">
        <v>1</v>
      </c>
      <c r="F3" s="7" t="s">
        <v>497</v>
      </c>
      <c r="G3" s="7" t="s">
        <v>498</v>
      </c>
      <c r="H3" s="7" t="s">
        <v>1</v>
      </c>
      <c r="I3" s="7" t="s">
        <v>497</v>
      </c>
      <c r="J3" s="7" t="s">
        <v>498</v>
      </c>
      <c r="K3" s="7" t="s">
        <v>1</v>
      </c>
      <c r="L3" s="7" t="s">
        <v>497</v>
      </c>
      <c r="M3" s="7" t="s">
        <v>498</v>
      </c>
      <c r="N3" s="7" t="s">
        <v>1</v>
      </c>
      <c r="O3" s="7" t="s">
        <v>497</v>
      </c>
      <c r="P3" s="8" t="s">
        <v>498</v>
      </c>
      <c r="Q3" s="6" t="s">
        <v>600</v>
      </c>
      <c r="R3" s="7" t="s">
        <v>1</v>
      </c>
      <c r="S3" s="7" t="s">
        <v>497</v>
      </c>
      <c r="T3" s="7" t="s">
        <v>498</v>
      </c>
      <c r="U3" s="7" t="s">
        <v>1</v>
      </c>
      <c r="V3" s="7" t="s">
        <v>497</v>
      </c>
      <c r="W3" s="7" t="s">
        <v>498</v>
      </c>
      <c r="X3" s="7" t="s">
        <v>1</v>
      </c>
      <c r="Y3" s="7" t="s">
        <v>497</v>
      </c>
      <c r="Z3" s="7" t="s">
        <v>498</v>
      </c>
      <c r="AA3" s="7" t="s">
        <v>1</v>
      </c>
      <c r="AB3" s="7" t="s">
        <v>497</v>
      </c>
      <c r="AC3" s="7" t="s">
        <v>498</v>
      </c>
      <c r="AD3" s="7" t="s">
        <v>1</v>
      </c>
      <c r="AE3" s="7" t="s">
        <v>497</v>
      </c>
      <c r="AF3" s="8" t="s">
        <v>498</v>
      </c>
      <c r="AG3" s="109" t="s">
        <v>600</v>
      </c>
      <c r="AH3" s="193" t="s">
        <v>1</v>
      </c>
      <c r="AI3" s="193" t="s">
        <v>497</v>
      </c>
      <c r="AJ3" s="193" t="s">
        <v>601</v>
      </c>
      <c r="AK3" s="193" t="s">
        <v>1</v>
      </c>
      <c r="AL3" s="193" t="s">
        <v>497</v>
      </c>
      <c r="AM3" s="193" t="s">
        <v>601</v>
      </c>
      <c r="AN3" s="193" t="s">
        <v>1</v>
      </c>
      <c r="AO3" s="193" t="s">
        <v>497</v>
      </c>
      <c r="AP3" s="193" t="s">
        <v>601</v>
      </c>
      <c r="AQ3" s="193" t="s">
        <v>1</v>
      </c>
      <c r="AR3" s="193" t="s">
        <v>497</v>
      </c>
      <c r="AS3" s="193" t="s">
        <v>601</v>
      </c>
      <c r="AT3" s="193" t="s">
        <v>1</v>
      </c>
      <c r="AU3" s="193" t="s">
        <v>497</v>
      </c>
      <c r="AV3" s="194" t="s">
        <v>601</v>
      </c>
      <c r="AW3" s="6" t="s">
        <v>600</v>
      </c>
      <c r="AX3" s="45" t="s">
        <v>1</v>
      </c>
      <c r="AY3" s="45" t="s">
        <v>497</v>
      </c>
      <c r="AZ3" s="45" t="s">
        <v>742</v>
      </c>
      <c r="BA3" s="45" t="s">
        <v>1</v>
      </c>
      <c r="BB3" s="45" t="s">
        <v>497</v>
      </c>
      <c r="BC3" s="45" t="s">
        <v>742</v>
      </c>
      <c r="BD3" s="45" t="s">
        <v>1</v>
      </c>
      <c r="BE3" s="45" t="s">
        <v>497</v>
      </c>
      <c r="BF3" s="45" t="s">
        <v>742</v>
      </c>
      <c r="BG3" s="45" t="s">
        <v>1</v>
      </c>
      <c r="BH3" s="45" t="s">
        <v>497</v>
      </c>
      <c r="BI3" s="45" t="s">
        <v>742</v>
      </c>
      <c r="BJ3" s="45" t="s">
        <v>1</v>
      </c>
      <c r="BK3" s="45" t="s">
        <v>497</v>
      </c>
      <c r="BL3" s="46" t="s">
        <v>742</v>
      </c>
      <c r="BM3" s="208" t="s">
        <v>600</v>
      </c>
      <c r="BN3" s="209" t="s">
        <v>1</v>
      </c>
      <c r="BO3" s="209" t="s">
        <v>497</v>
      </c>
      <c r="BP3" s="209" t="s">
        <v>498</v>
      </c>
      <c r="BQ3" s="209" t="s">
        <v>1</v>
      </c>
      <c r="BR3" s="209" t="s">
        <v>497</v>
      </c>
      <c r="BS3" s="209" t="s">
        <v>498</v>
      </c>
      <c r="BT3" s="209" t="s">
        <v>1</v>
      </c>
      <c r="BU3" s="209" t="s">
        <v>497</v>
      </c>
      <c r="BV3" s="209" t="s">
        <v>498</v>
      </c>
      <c r="BW3" s="209" t="s">
        <v>1</v>
      </c>
      <c r="BX3" s="209" t="s">
        <v>497</v>
      </c>
      <c r="BY3" s="209" t="s">
        <v>498</v>
      </c>
      <c r="BZ3" s="209" t="s">
        <v>1</v>
      </c>
      <c r="CA3" s="209" t="s">
        <v>497</v>
      </c>
      <c r="CB3" s="209" t="s">
        <v>498</v>
      </c>
    </row>
    <row r="4" spans="1:80" x14ac:dyDescent="0.2">
      <c r="A4" s="15" t="s">
        <v>332</v>
      </c>
      <c r="E4" s="25"/>
      <c r="F4" s="9"/>
      <c r="G4" s="5"/>
      <c r="K4" s="25"/>
      <c r="L4" s="9"/>
      <c r="M4" s="5"/>
      <c r="Q4" s="15" t="s">
        <v>332</v>
      </c>
      <c r="U4" s="25"/>
      <c r="V4" s="9"/>
      <c r="W4" s="5"/>
      <c r="AA4" s="25"/>
      <c r="AB4" s="9"/>
      <c r="AC4" s="5"/>
      <c r="AG4" s="195" t="s">
        <v>332</v>
      </c>
      <c r="AH4" s="189"/>
      <c r="AI4" s="189"/>
      <c r="AJ4" s="189"/>
      <c r="AK4" s="196"/>
      <c r="AL4" s="197"/>
      <c r="AM4" s="190"/>
      <c r="AN4" s="189"/>
      <c r="AO4" s="189"/>
      <c r="AP4" s="189"/>
      <c r="AQ4" s="196"/>
      <c r="AR4" s="197"/>
      <c r="AS4" s="190"/>
      <c r="AT4" s="189"/>
      <c r="AU4" s="189"/>
      <c r="AV4" s="189"/>
      <c r="AW4" s="15" t="s">
        <v>332</v>
      </c>
      <c r="AX4" s="10"/>
      <c r="AY4" s="10"/>
      <c r="AZ4" s="10"/>
      <c r="BA4" s="223"/>
      <c r="BB4" s="224"/>
      <c r="BC4" s="225"/>
      <c r="BD4" s="10"/>
      <c r="BE4" s="10"/>
      <c r="BF4" s="10"/>
      <c r="BG4" s="223"/>
      <c r="BH4" s="224"/>
      <c r="BI4" s="225"/>
      <c r="BJ4" s="10"/>
      <c r="BK4" s="10"/>
      <c r="BL4" s="10"/>
      <c r="BM4" s="210" t="s">
        <v>332</v>
      </c>
      <c r="BN4" s="71"/>
      <c r="BO4" s="71"/>
      <c r="BP4" s="71"/>
      <c r="BQ4" s="211"/>
      <c r="BR4" s="70"/>
      <c r="BS4" s="212"/>
      <c r="BT4" s="71"/>
      <c r="BU4" s="71"/>
      <c r="BV4" s="71"/>
      <c r="BW4" s="211"/>
      <c r="BX4" s="70"/>
      <c r="BY4" s="212"/>
      <c r="BZ4" s="71"/>
      <c r="CA4" s="71"/>
      <c r="CB4" s="71"/>
    </row>
    <row r="5" spans="1:80" x14ac:dyDescent="0.2">
      <c r="A5" s="4" t="s">
        <v>1</v>
      </c>
      <c r="B5" s="10">
        <f t="shared" ref="B5" si="0">R5+AH5+AX5+BN5</f>
        <v>11187</v>
      </c>
      <c r="C5" s="10">
        <f t="shared" ref="C5" si="1">S5+AI5+AY5+BO5</f>
        <v>3745</v>
      </c>
      <c r="D5" s="10">
        <f t="shared" ref="D5" si="2">T5+AJ5+AZ5+BP5</f>
        <v>7441</v>
      </c>
      <c r="E5" s="10">
        <f t="shared" ref="E5" si="3">U5+AK5+BA5+BQ5</f>
        <v>6215</v>
      </c>
      <c r="F5" s="10">
        <f t="shared" ref="F5" si="4">V5+AL5+BB5+BR5</f>
        <v>2277</v>
      </c>
      <c r="G5" s="10">
        <f t="shared" ref="G5" si="5">W5+AM5+BC5+BS5</f>
        <v>3936</v>
      </c>
      <c r="H5" s="10">
        <f t="shared" ref="H5" si="6">X5+AN5+BD5+BT5</f>
        <v>2843</v>
      </c>
      <c r="I5" s="10">
        <f t="shared" ref="I5" si="7">Y5+AO5+BE5+BU5</f>
        <v>841</v>
      </c>
      <c r="J5" s="10">
        <f t="shared" ref="J5" si="8">Z5+AP5+BF5+BV5</f>
        <v>2001</v>
      </c>
      <c r="K5" s="10">
        <f t="shared" ref="K5" si="9">AA5+AQ5+BG5+BW5</f>
        <v>1241</v>
      </c>
      <c r="L5" s="10">
        <f t="shared" ref="L5" si="10">AB5+AR5+BH5+BX5</f>
        <v>388</v>
      </c>
      <c r="M5" s="10">
        <f t="shared" ref="M5" si="11">AC5+AS5+BI5+BY5</f>
        <v>851</v>
      </c>
      <c r="N5" s="10">
        <f t="shared" ref="N5" si="12">AD5+AT5+BJ5+BZ5</f>
        <v>891</v>
      </c>
      <c r="O5" s="10">
        <f t="shared" ref="O5" si="13">AE5+AU5+BK5+CA5</f>
        <v>237</v>
      </c>
      <c r="P5" s="10">
        <f t="shared" ref="P5" si="14">AF5+AV5+BL5+CB5</f>
        <v>654</v>
      </c>
      <c r="Q5" s="4" t="s">
        <v>1</v>
      </c>
      <c r="R5" s="10">
        <v>1883</v>
      </c>
      <c r="S5" s="10">
        <v>1244</v>
      </c>
      <c r="T5" s="10">
        <v>639</v>
      </c>
      <c r="U5" s="26">
        <v>1071</v>
      </c>
      <c r="V5" s="27">
        <v>882</v>
      </c>
      <c r="W5" s="28">
        <v>189</v>
      </c>
      <c r="X5" s="10">
        <v>485</v>
      </c>
      <c r="Y5" s="10">
        <v>242</v>
      </c>
      <c r="Z5" s="10">
        <v>242</v>
      </c>
      <c r="AA5" s="26">
        <v>73</v>
      </c>
      <c r="AB5" s="27">
        <v>38</v>
      </c>
      <c r="AC5" s="28">
        <v>35</v>
      </c>
      <c r="AD5" s="10">
        <v>255</v>
      </c>
      <c r="AE5" s="10">
        <v>81</v>
      </c>
      <c r="AF5" s="10">
        <v>174</v>
      </c>
      <c r="AG5" s="189" t="s">
        <v>1</v>
      </c>
      <c r="AH5" s="189">
        <v>838</v>
      </c>
      <c r="AI5" s="189">
        <v>119</v>
      </c>
      <c r="AJ5" s="189">
        <v>719</v>
      </c>
      <c r="AK5" s="198">
        <v>501</v>
      </c>
      <c r="AL5" s="199">
        <v>83</v>
      </c>
      <c r="AM5" s="200">
        <v>417</v>
      </c>
      <c r="AN5" s="189">
        <v>203</v>
      </c>
      <c r="AO5" s="189">
        <v>17</v>
      </c>
      <c r="AP5" s="189">
        <v>186</v>
      </c>
      <c r="AQ5" s="198">
        <v>105</v>
      </c>
      <c r="AR5" s="199">
        <v>15</v>
      </c>
      <c r="AS5" s="200">
        <v>89</v>
      </c>
      <c r="AT5" s="189">
        <v>30</v>
      </c>
      <c r="AU5" s="189">
        <v>3</v>
      </c>
      <c r="AV5" s="189">
        <v>27</v>
      </c>
      <c r="AW5" s="4" t="s">
        <v>1</v>
      </c>
      <c r="AX5" s="10">
        <v>5954</v>
      </c>
      <c r="AY5" s="10">
        <v>1421</v>
      </c>
      <c r="AZ5" s="10">
        <v>4532</v>
      </c>
      <c r="BA5" s="26">
        <v>2718</v>
      </c>
      <c r="BB5" s="27">
        <v>584</v>
      </c>
      <c r="BC5" s="28">
        <v>2134</v>
      </c>
      <c r="BD5" s="10">
        <v>1721</v>
      </c>
      <c r="BE5" s="10">
        <v>409</v>
      </c>
      <c r="BF5" s="10">
        <v>1312</v>
      </c>
      <c r="BG5" s="26">
        <v>963</v>
      </c>
      <c r="BH5" s="27">
        <v>301</v>
      </c>
      <c r="BI5" s="28">
        <v>662</v>
      </c>
      <c r="BJ5" s="10">
        <v>552</v>
      </c>
      <c r="BK5" s="10">
        <v>127</v>
      </c>
      <c r="BL5" s="10">
        <v>424</v>
      </c>
      <c r="BM5" s="204" t="s">
        <v>1</v>
      </c>
      <c r="BN5" s="71">
        <v>2512</v>
      </c>
      <c r="BO5" s="71">
        <v>961</v>
      </c>
      <c r="BP5" s="71">
        <v>1551</v>
      </c>
      <c r="BQ5" s="213">
        <v>1925</v>
      </c>
      <c r="BR5" s="214">
        <v>728</v>
      </c>
      <c r="BS5" s="215">
        <v>1196</v>
      </c>
      <c r="BT5" s="71">
        <v>434</v>
      </c>
      <c r="BU5" s="71">
        <v>173</v>
      </c>
      <c r="BV5" s="71">
        <v>261</v>
      </c>
      <c r="BW5" s="213">
        <v>100</v>
      </c>
      <c r="BX5" s="214">
        <v>34</v>
      </c>
      <c r="BY5" s="215">
        <v>65</v>
      </c>
      <c r="BZ5" s="71">
        <v>54</v>
      </c>
      <c r="CA5" s="71">
        <v>26</v>
      </c>
      <c r="CB5" s="71">
        <v>29</v>
      </c>
    </row>
    <row r="6" spans="1:80" x14ac:dyDescent="0.2">
      <c r="A6" s="4" t="s">
        <v>333</v>
      </c>
      <c r="B6" s="10">
        <f t="shared" ref="B6:B12" si="15">R6+AH6+AX6+BN6</f>
        <v>271</v>
      </c>
      <c r="C6" s="10">
        <f t="shared" ref="C6:C12" si="16">S6+AI6+AY6+BO6</f>
        <v>212</v>
      </c>
      <c r="D6" s="10">
        <f t="shared" ref="D6:D12" si="17">T6+AJ6+AZ6+BP6</f>
        <v>60</v>
      </c>
      <c r="E6" s="10">
        <f t="shared" ref="E6:E12" si="18">U6+AK6+BA6+BQ6</f>
        <v>203</v>
      </c>
      <c r="F6" s="10">
        <f t="shared" ref="F6:F12" si="19">V6+AL6+BB6+BR6</f>
        <v>176</v>
      </c>
      <c r="G6" s="10">
        <f t="shared" ref="G6:G12" si="20">W6+AM6+BC6+BS6</f>
        <v>28</v>
      </c>
      <c r="H6" s="10">
        <f t="shared" ref="H6:H12" si="21">X6+AN6+BD6+BT6</f>
        <v>47</v>
      </c>
      <c r="I6" s="10">
        <f t="shared" ref="I6:I12" si="22">Y6+AO6+BE6+BU6</f>
        <v>24</v>
      </c>
      <c r="J6" s="10">
        <f t="shared" ref="J6:J12" si="23">Z6+AP6+BF6+BV6</f>
        <v>23</v>
      </c>
      <c r="K6" s="10">
        <f t="shared" ref="K6:K12" si="24">AA6+AQ6+BG6+BW6</f>
        <v>6</v>
      </c>
      <c r="L6" s="10">
        <f t="shared" ref="L6:L12" si="25">AB6+AR6+BH6+BX6</f>
        <v>3</v>
      </c>
      <c r="M6" s="10">
        <f t="shared" ref="M6:M12" si="26">AC6+AS6+BI6+BY6</f>
        <v>3</v>
      </c>
      <c r="N6" s="10">
        <f t="shared" ref="N6:N12" si="27">AD6+AT6+BJ6+BZ6</f>
        <v>15</v>
      </c>
      <c r="O6" s="10">
        <f t="shared" ref="O6:O12" si="28">AE6+AU6+BK6+CA6</f>
        <v>9</v>
      </c>
      <c r="P6" s="10">
        <f t="shared" ref="P6:P12" si="29">AF6+AV6+BL6+CB6</f>
        <v>6</v>
      </c>
      <c r="Q6" s="4" t="s">
        <v>333</v>
      </c>
      <c r="R6" s="10">
        <v>164</v>
      </c>
      <c r="S6" s="10">
        <v>143</v>
      </c>
      <c r="T6" s="10">
        <v>21</v>
      </c>
      <c r="U6" s="26">
        <v>146</v>
      </c>
      <c r="V6" s="27">
        <v>137</v>
      </c>
      <c r="W6" s="28">
        <v>9</v>
      </c>
      <c r="X6" s="10">
        <v>12</v>
      </c>
      <c r="Y6" s="10">
        <v>6</v>
      </c>
      <c r="Z6" s="10">
        <v>6</v>
      </c>
      <c r="AA6" s="26">
        <v>0</v>
      </c>
      <c r="AB6" s="27">
        <v>0</v>
      </c>
      <c r="AC6" s="28">
        <v>0</v>
      </c>
      <c r="AD6" s="10">
        <v>6</v>
      </c>
      <c r="AE6" s="10">
        <v>0</v>
      </c>
      <c r="AF6" s="10">
        <v>6</v>
      </c>
      <c r="AG6" s="189" t="s">
        <v>333</v>
      </c>
      <c r="AH6" s="189">
        <v>40</v>
      </c>
      <c r="AI6" s="189">
        <v>19</v>
      </c>
      <c r="AJ6" s="189">
        <v>22</v>
      </c>
      <c r="AK6" s="198">
        <v>37</v>
      </c>
      <c r="AL6" s="199">
        <v>19</v>
      </c>
      <c r="AM6" s="200">
        <v>19</v>
      </c>
      <c r="AN6" s="189">
        <v>0</v>
      </c>
      <c r="AO6" s="189">
        <v>0</v>
      </c>
      <c r="AP6" s="189">
        <v>0</v>
      </c>
      <c r="AQ6" s="198">
        <v>3</v>
      </c>
      <c r="AR6" s="199">
        <v>0</v>
      </c>
      <c r="AS6" s="200">
        <v>3</v>
      </c>
      <c r="AT6" s="189">
        <v>0</v>
      </c>
      <c r="AU6" s="189">
        <v>0</v>
      </c>
      <c r="AV6" s="189">
        <v>0</v>
      </c>
      <c r="AW6" s="4" t="s">
        <v>333</v>
      </c>
      <c r="AX6" s="10">
        <v>14</v>
      </c>
      <c r="AY6" s="10">
        <v>14</v>
      </c>
      <c r="AZ6" s="10">
        <v>0</v>
      </c>
      <c r="BA6" s="26">
        <v>0</v>
      </c>
      <c r="BB6" s="27">
        <v>0</v>
      </c>
      <c r="BC6" s="28">
        <v>0</v>
      </c>
      <c r="BD6" s="10">
        <v>14</v>
      </c>
      <c r="BE6" s="10">
        <v>14</v>
      </c>
      <c r="BF6" s="10">
        <v>0</v>
      </c>
      <c r="BG6" s="26">
        <v>0</v>
      </c>
      <c r="BH6" s="27">
        <v>0</v>
      </c>
      <c r="BI6" s="28">
        <v>0</v>
      </c>
      <c r="BJ6" s="10">
        <v>0</v>
      </c>
      <c r="BK6" s="10">
        <v>0</v>
      </c>
      <c r="BL6" s="10">
        <v>0</v>
      </c>
      <c r="BM6" s="204" t="s">
        <v>333</v>
      </c>
      <c r="BN6" s="71">
        <v>53</v>
      </c>
      <c r="BO6" s="71">
        <v>36</v>
      </c>
      <c r="BP6" s="71">
        <v>17</v>
      </c>
      <c r="BQ6" s="213">
        <v>20</v>
      </c>
      <c r="BR6" s="214">
        <v>20</v>
      </c>
      <c r="BS6" s="215">
        <v>0</v>
      </c>
      <c r="BT6" s="71">
        <v>21</v>
      </c>
      <c r="BU6" s="71">
        <v>4</v>
      </c>
      <c r="BV6" s="71">
        <v>17</v>
      </c>
      <c r="BW6" s="213">
        <v>3</v>
      </c>
      <c r="BX6" s="214">
        <v>3</v>
      </c>
      <c r="BY6" s="215">
        <v>0</v>
      </c>
      <c r="BZ6" s="71">
        <v>9</v>
      </c>
      <c r="CA6" s="71">
        <v>9</v>
      </c>
      <c r="CB6" s="71">
        <v>0</v>
      </c>
    </row>
    <row r="7" spans="1:80" x14ac:dyDescent="0.2">
      <c r="A7" s="4" t="s">
        <v>334</v>
      </c>
      <c r="B7" s="10">
        <f t="shared" si="15"/>
        <v>1146</v>
      </c>
      <c r="C7" s="10">
        <f t="shared" si="16"/>
        <v>699</v>
      </c>
      <c r="D7" s="10">
        <f t="shared" si="17"/>
        <v>448</v>
      </c>
      <c r="E7" s="10">
        <f t="shared" si="18"/>
        <v>577</v>
      </c>
      <c r="F7" s="10">
        <f t="shared" si="19"/>
        <v>367</v>
      </c>
      <c r="G7" s="10">
        <f t="shared" si="20"/>
        <v>209</v>
      </c>
      <c r="H7" s="10">
        <f t="shared" si="21"/>
        <v>371</v>
      </c>
      <c r="I7" s="10">
        <f t="shared" si="22"/>
        <v>222</v>
      </c>
      <c r="J7" s="10">
        <f t="shared" si="23"/>
        <v>147</v>
      </c>
      <c r="K7" s="10">
        <f t="shared" si="24"/>
        <v>58</v>
      </c>
      <c r="L7" s="10">
        <f t="shared" si="25"/>
        <v>41</v>
      </c>
      <c r="M7" s="10">
        <f t="shared" si="26"/>
        <v>17</v>
      </c>
      <c r="N7" s="10">
        <f t="shared" si="27"/>
        <v>140</v>
      </c>
      <c r="O7" s="10">
        <f t="shared" si="28"/>
        <v>65</v>
      </c>
      <c r="P7" s="10">
        <f t="shared" si="29"/>
        <v>74</v>
      </c>
      <c r="Q7" s="4" t="s">
        <v>334</v>
      </c>
      <c r="R7" s="10">
        <v>396</v>
      </c>
      <c r="S7" s="10">
        <v>308</v>
      </c>
      <c r="T7" s="10">
        <v>88</v>
      </c>
      <c r="U7" s="26">
        <v>283</v>
      </c>
      <c r="V7" s="27">
        <v>222</v>
      </c>
      <c r="W7" s="28">
        <v>61</v>
      </c>
      <c r="X7" s="10">
        <v>63</v>
      </c>
      <c r="Y7" s="10">
        <v>63</v>
      </c>
      <c r="Z7" s="10">
        <v>0</v>
      </c>
      <c r="AA7" s="26">
        <v>9</v>
      </c>
      <c r="AB7" s="27">
        <v>5</v>
      </c>
      <c r="AC7" s="28">
        <v>4</v>
      </c>
      <c r="AD7" s="10">
        <v>41</v>
      </c>
      <c r="AE7" s="10">
        <v>17</v>
      </c>
      <c r="AF7" s="10">
        <v>23</v>
      </c>
      <c r="AG7" s="189" t="s">
        <v>334</v>
      </c>
      <c r="AH7" s="189">
        <v>68</v>
      </c>
      <c r="AI7" s="189">
        <v>21</v>
      </c>
      <c r="AJ7" s="189">
        <v>47</v>
      </c>
      <c r="AK7" s="198">
        <v>42</v>
      </c>
      <c r="AL7" s="199">
        <v>9</v>
      </c>
      <c r="AM7" s="200">
        <v>32</v>
      </c>
      <c r="AN7" s="189">
        <v>17</v>
      </c>
      <c r="AO7" s="189">
        <v>8</v>
      </c>
      <c r="AP7" s="189">
        <v>8</v>
      </c>
      <c r="AQ7" s="198">
        <v>9</v>
      </c>
      <c r="AR7" s="199">
        <v>3</v>
      </c>
      <c r="AS7" s="200">
        <v>6</v>
      </c>
      <c r="AT7" s="189">
        <v>0</v>
      </c>
      <c r="AU7" s="189">
        <v>0</v>
      </c>
      <c r="AV7" s="189">
        <v>0</v>
      </c>
      <c r="AW7" s="4" t="s">
        <v>334</v>
      </c>
      <c r="AX7" s="10">
        <v>334</v>
      </c>
      <c r="AY7" s="10">
        <v>160</v>
      </c>
      <c r="AZ7" s="10">
        <v>175</v>
      </c>
      <c r="BA7" s="26">
        <v>135</v>
      </c>
      <c r="BB7" s="27">
        <v>45</v>
      </c>
      <c r="BC7" s="28">
        <v>90</v>
      </c>
      <c r="BD7" s="10">
        <v>85</v>
      </c>
      <c r="BE7" s="10">
        <v>42</v>
      </c>
      <c r="BF7" s="10">
        <v>42</v>
      </c>
      <c r="BG7" s="26">
        <v>30</v>
      </c>
      <c r="BH7" s="27">
        <v>30</v>
      </c>
      <c r="BI7" s="28">
        <v>0</v>
      </c>
      <c r="BJ7" s="10">
        <v>85</v>
      </c>
      <c r="BK7" s="10">
        <v>42</v>
      </c>
      <c r="BL7" s="10">
        <v>42</v>
      </c>
      <c r="BM7" s="204" t="s">
        <v>334</v>
      </c>
      <c r="BN7" s="71">
        <v>348</v>
      </c>
      <c r="BO7" s="71">
        <v>210</v>
      </c>
      <c r="BP7" s="71">
        <v>138</v>
      </c>
      <c r="BQ7" s="213">
        <v>117</v>
      </c>
      <c r="BR7" s="214">
        <v>91</v>
      </c>
      <c r="BS7" s="215">
        <v>26</v>
      </c>
      <c r="BT7" s="71">
        <v>206</v>
      </c>
      <c r="BU7" s="71">
        <v>109</v>
      </c>
      <c r="BV7" s="71">
        <v>97</v>
      </c>
      <c r="BW7" s="213">
        <v>10</v>
      </c>
      <c r="BX7" s="214">
        <v>3</v>
      </c>
      <c r="BY7" s="215">
        <v>7</v>
      </c>
      <c r="BZ7" s="71">
        <v>14</v>
      </c>
      <c r="CA7" s="71">
        <v>6</v>
      </c>
      <c r="CB7" s="71">
        <v>9</v>
      </c>
    </row>
    <row r="8" spans="1:80" x14ac:dyDescent="0.2">
      <c r="A8" s="4" t="s">
        <v>335</v>
      </c>
      <c r="B8" s="10">
        <f t="shared" si="15"/>
        <v>1844</v>
      </c>
      <c r="C8" s="10">
        <f t="shared" si="16"/>
        <v>705</v>
      </c>
      <c r="D8" s="10">
        <f t="shared" si="17"/>
        <v>1139</v>
      </c>
      <c r="E8" s="10">
        <f t="shared" si="18"/>
        <v>996</v>
      </c>
      <c r="F8" s="10">
        <f t="shared" si="19"/>
        <v>520</v>
      </c>
      <c r="G8" s="10">
        <f t="shared" si="20"/>
        <v>476</v>
      </c>
      <c r="H8" s="10">
        <f t="shared" si="21"/>
        <v>621</v>
      </c>
      <c r="I8" s="10">
        <f t="shared" si="22"/>
        <v>150</v>
      </c>
      <c r="J8" s="10">
        <f t="shared" si="23"/>
        <v>470</v>
      </c>
      <c r="K8" s="10">
        <f t="shared" si="24"/>
        <v>138</v>
      </c>
      <c r="L8" s="10">
        <f t="shared" si="25"/>
        <v>18</v>
      </c>
      <c r="M8" s="10">
        <f t="shared" si="26"/>
        <v>120</v>
      </c>
      <c r="N8" s="10">
        <f t="shared" si="27"/>
        <v>89</v>
      </c>
      <c r="O8" s="10">
        <f t="shared" si="28"/>
        <v>18</v>
      </c>
      <c r="P8" s="10">
        <f t="shared" si="29"/>
        <v>73</v>
      </c>
      <c r="Q8" s="4" t="s">
        <v>335</v>
      </c>
      <c r="R8" s="10">
        <v>474</v>
      </c>
      <c r="S8" s="10">
        <v>280</v>
      </c>
      <c r="T8" s="10">
        <v>194</v>
      </c>
      <c r="U8" s="26">
        <v>250</v>
      </c>
      <c r="V8" s="27">
        <v>217</v>
      </c>
      <c r="W8" s="28">
        <v>33</v>
      </c>
      <c r="X8" s="10">
        <v>133</v>
      </c>
      <c r="Y8" s="10">
        <v>40</v>
      </c>
      <c r="Z8" s="10">
        <v>92</v>
      </c>
      <c r="AA8" s="26">
        <v>16</v>
      </c>
      <c r="AB8" s="27">
        <v>11</v>
      </c>
      <c r="AC8" s="28">
        <v>5</v>
      </c>
      <c r="AD8" s="10">
        <v>75</v>
      </c>
      <c r="AE8" s="10">
        <v>12</v>
      </c>
      <c r="AF8" s="10">
        <v>64</v>
      </c>
      <c r="AG8" s="189" t="s">
        <v>335</v>
      </c>
      <c r="AH8" s="189">
        <v>125</v>
      </c>
      <c r="AI8" s="189">
        <v>5</v>
      </c>
      <c r="AJ8" s="189">
        <v>120</v>
      </c>
      <c r="AK8" s="198">
        <v>56</v>
      </c>
      <c r="AL8" s="199">
        <v>5</v>
      </c>
      <c r="AM8" s="200">
        <v>51</v>
      </c>
      <c r="AN8" s="189">
        <v>51</v>
      </c>
      <c r="AO8" s="189">
        <v>0</v>
      </c>
      <c r="AP8" s="189">
        <v>51</v>
      </c>
      <c r="AQ8" s="198">
        <v>18</v>
      </c>
      <c r="AR8" s="199">
        <v>0</v>
      </c>
      <c r="AS8" s="200">
        <v>18</v>
      </c>
      <c r="AT8" s="189">
        <v>0</v>
      </c>
      <c r="AU8" s="189">
        <v>0</v>
      </c>
      <c r="AV8" s="189">
        <v>0</v>
      </c>
      <c r="AW8" s="4" t="s">
        <v>335</v>
      </c>
      <c r="AX8" s="10">
        <v>645</v>
      </c>
      <c r="AY8" s="10">
        <v>174</v>
      </c>
      <c r="AZ8" s="10">
        <v>471</v>
      </c>
      <c r="BA8" s="26">
        <v>202</v>
      </c>
      <c r="BB8" s="27">
        <v>90</v>
      </c>
      <c r="BC8" s="28">
        <v>112</v>
      </c>
      <c r="BD8" s="10">
        <v>353</v>
      </c>
      <c r="BE8" s="10">
        <v>85</v>
      </c>
      <c r="BF8" s="10">
        <v>268</v>
      </c>
      <c r="BG8" s="26">
        <v>90</v>
      </c>
      <c r="BH8" s="27">
        <v>0</v>
      </c>
      <c r="BI8" s="28">
        <v>90</v>
      </c>
      <c r="BJ8" s="10">
        <v>0</v>
      </c>
      <c r="BK8" s="10">
        <v>0</v>
      </c>
      <c r="BL8" s="10">
        <v>0</v>
      </c>
      <c r="BM8" s="204" t="s">
        <v>335</v>
      </c>
      <c r="BN8" s="71">
        <v>600</v>
      </c>
      <c r="BO8" s="71">
        <v>246</v>
      </c>
      <c r="BP8" s="71">
        <v>354</v>
      </c>
      <c r="BQ8" s="213">
        <v>488</v>
      </c>
      <c r="BR8" s="214">
        <v>208</v>
      </c>
      <c r="BS8" s="215">
        <v>280</v>
      </c>
      <c r="BT8" s="71">
        <v>84</v>
      </c>
      <c r="BU8" s="71">
        <v>25</v>
      </c>
      <c r="BV8" s="71">
        <v>59</v>
      </c>
      <c r="BW8" s="213">
        <v>14</v>
      </c>
      <c r="BX8" s="214">
        <v>7</v>
      </c>
      <c r="BY8" s="215">
        <v>7</v>
      </c>
      <c r="BZ8" s="71">
        <v>14</v>
      </c>
      <c r="CA8" s="71">
        <v>6</v>
      </c>
      <c r="CB8" s="71">
        <v>9</v>
      </c>
    </row>
    <row r="9" spans="1:80" x14ac:dyDescent="0.2">
      <c r="A9" s="4" t="s">
        <v>336</v>
      </c>
      <c r="B9" s="10">
        <f t="shared" si="15"/>
        <v>3320</v>
      </c>
      <c r="C9" s="10">
        <f t="shared" si="16"/>
        <v>1044</v>
      </c>
      <c r="D9" s="10">
        <f t="shared" si="17"/>
        <v>2275</v>
      </c>
      <c r="E9" s="10">
        <f t="shared" si="18"/>
        <v>1842</v>
      </c>
      <c r="F9" s="10">
        <f t="shared" si="19"/>
        <v>658</v>
      </c>
      <c r="G9" s="10">
        <f t="shared" si="20"/>
        <v>1184</v>
      </c>
      <c r="H9" s="10">
        <f t="shared" si="21"/>
        <v>721</v>
      </c>
      <c r="I9" s="10">
        <f t="shared" si="22"/>
        <v>224</v>
      </c>
      <c r="J9" s="10">
        <f t="shared" si="23"/>
        <v>497</v>
      </c>
      <c r="K9" s="10">
        <f t="shared" si="24"/>
        <v>270</v>
      </c>
      <c r="L9" s="10">
        <f t="shared" si="25"/>
        <v>88</v>
      </c>
      <c r="M9" s="10">
        <f t="shared" si="26"/>
        <v>181</v>
      </c>
      <c r="N9" s="10">
        <f t="shared" si="27"/>
        <v>487</v>
      </c>
      <c r="O9" s="10">
        <f t="shared" si="28"/>
        <v>74</v>
      </c>
      <c r="P9" s="10">
        <f t="shared" si="29"/>
        <v>413</v>
      </c>
      <c r="Q9" s="4" t="s">
        <v>336</v>
      </c>
      <c r="R9" s="10">
        <v>464</v>
      </c>
      <c r="S9" s="10">
        <v>301</v>
      </c>
      <c r="T9" s="10">
        <v>162</v>
      </c>
      <c r="U9" s="26">
        <v>236</v>
      </c>
      <c r="V9" s="27">
        <v>189</v>
      </c>
      <c r="W9" s="28">
        <v>47</v>
      </c>
      <c r="X9" s="10">
        <v>144</v>
      </c>
      <c r="Y9" s="10">
        <v>75</v>
      </c>
      <c r="Z9" s="10">
        <v>69</v>
      </c>
      <c r="AA9" s="26">
        <v>20</v>
      </c>
      <c r="AB9" s="27">
        <v>15</v>
      </c>
      <c r="AC9" s="28">
        <v>5</v>
      </c>
      <c r="AD9" s="10">
        <v>64</v>
      </c>
      <c r="AE9" s="10">
        <v>23</v>
      </c>
      <c r="AF9" s="10">
        <v>41</v>
      </c>
      <c r="AG9" s="189" t="s">
        <v>336</v>
      </c>
      <c r="AH9" s="189">
        <v>239</v>
      </c>
      <c r="AI9" s="189">
        <v>23</v>
      </c>
      <c r="AJ9" s="189">
        <v>216</v>
      </c>
      <c r="AK9" s="198">
        <v>125</v>
      </c>
      <c r="AL9" s="199">
        <v>14</v>
      </c>
      <c r="AM9" s="200">
        <v>111</v>
      </c>
      <c r="AN9" s="189">
        <v>59</v>
      </c>
      <c r="AO9" s="189">
        <v>0</v>
      </c>
      <c r="AP9" s="189">
        <v>59</v>
      </c>
      <c r="AQ9" s="198">
        <v>31</v>
      </c>
      <c r="AR9" s="199">
        <v>6</v>
      </c>
      <c r="AS9" s="200">
        <v>25</v>
      </c>
      <c r="AT9" s="189">
        <v>24</v>
      </c>
      <c r="AU9" s="189">
        <v>3</v>
      </c>
      <c r="AV9" s="189">
        <v>21</v>
      </c>
      <c r="AW9" s="4" t="s">
        <v>336</v>
      </c>
      <c r="AX9" s="10">
        <v>1890</v>
      </c>
      <c r="AY9" s="10">
        <v>491</v>
      </c>
      <c r="AZ9" s="10">
        <v>1399</v>
      </c>
      <c r="BA9" s="26">
        <v>876</v>
      </c>
      <c r="BB9" s="27">
        <v>247</v>
      </c>
      <c r="BC9" s="28">
        <v>629</v>
      </c>
      <c r="BD9" s="10">
        <v>451</v>
      </c>
      <c r="BE9" s="10">
        <v>141</v>
      </c>
      <c r="BF9" s="10">
        <v>310</v>
      </c>
      <c r="BG9" s="26">
        <v>181</v>
      </c>
      <c r="BH9" s="27">
        <v>60</v>
      </c>
      <c r="BI9" s="28">
        <v>120</v>
      </c>
      <c r="BJ9" s="10">
        <v>382</v>
      </c>
      <c r="BK9" s="10">
        <v>42</v>
      </c>
      <c r="BL9" s="10">
        <v>340</v>
      </c>
      <c r="BM9" s="204" t="s">
        <v>336</v>
      </c>
      <c r="BN9" s="71">
        <v>727</v>
      </c>
      <c r="BO9" s="71">
        <v>229</v>
      </c>
      <c r="BP9" s="71">
        <v>498</v>
      </c>
      <c r="BQ9" s="213">
        <v>605</v>
      </c>
      <c r="BR9" s="214">
        <v>208</v>
      </c>
      <c r="BS9" s="215">
        <v>397</v>
      </c>
      <c r="BT9" s="71">
        <v>67</v>
      </c>
      <c r="BU9" s="71">
        <v>8</v>
      </c>
      <c r="BV9" s="71">
        <v>59</v>
      </c>
      <c r="BW9" s="213">
        <v>38</v>
      </c>
      <c r="BX9" s="214">
        <v>7</v>
      </c>
      <c r="BY9" s="215">
        <v>31</v>
      </c>
      <c r="BZ9" s="71">
        <v>17</v>
      </c>
      <c r="CA9" s="71">
        <v>6</v>
      </c>
      <c r="CB9" s="71">
        <v>11</v>
      </c>
    </row>
    <row r="10" spans="1:80" x14ac:dyDescent="0.2">
      <c r="A10" s="4" t="s">
        <v>337</v>
      </c>
      <c r="B10" s="10">
        <f t="shared" si="15"/>
        <v>2053</v>
      </c>
      <c r="C10" s="10">
        <f t="shared" si="16"/>
        <v>448</v>
      </c>
      <c r="D10" s="10">
        <f t="shared" si="17"/>
        <v>1604</v>
      </c>
      <c r="E10" s="10">
        <f t="shared" si="18"/>
        <v>1032</v>
      </c>
      <c r="F10" s="10">
        <f t="shared" si="19"/>
        <v>257</v>
      </c>
      <c r="G10" s="10">
        <f t="shared" si="20"/>
        <v>775</v>
      </c>
      <c r="H10" s="10">
        <f t="shared" si="21"/>
        <v>636</v>
      </c>
      <c r="I10" s="10">
        <f t="shared" si="22"/>
        <v>104</v>
      </c>
      <c r="J10" s="10">
        <f t="shared" si="23"/>
        <v>532</v>
      </c>
      <c r="K10" s="10">
        <f t="shared" si="24"/>
        <v>320</v>
      </c>
      <c r="L10" s="10">
        <f t="shared" si="25"/>
        <v>77</v>
      </c>
      <c r="M10" s="10">
        <f t="shared" si="26"/>
        <v>241</v>
      </c>
      <c r="N10" s="10">
        <f t="shared" si="27"/>
        <v>65</v>
      </c>
      <c r="O10" s="10">
        <f t="shared" si="28"/>
        <v>12</v>
      </c>
      <c r="P10" s="10">
        <f t="shared" si="29"/>
        <v>54</v>
      </c>
      <c r="Q10" s="4" t="s">
        <v>337</v>
      </c>
      <c r="R10" s="10">
        <v>167</v>
      </c>
      <c r="S10" s="10">
        <v>96</v>
      </c>
      <c r="T10" s="10">
        <v>71</v>
      </c>
      <c r="U10" s="26">
        <v>85</v>
      </c>
      <c r="V10" s="27">
        <v>66</v>
      </c>
      <c r="W10" s="28">
        <v>19</v>
      </c>
      <c r="X10" s="10">
        <v>52</v>
      </c>
      <c r="Y10" s="10">
        <v>12</v>
      </c>
      <c r="Z10" s="10">
        <v>40</v>
      </c>
      <c r="AA10" s="26">
        <v>13</v>
      </c>
      <c r="AB10" s="27">
        <v>7</v>
      </c>
      <c r="AC10" s="28">
        <v>5</v>
      </c>
      <c r="AD10" s="10">
        <v>17</v>
      </c>
      <c r="AE10" s="10">
        <v>12</v>
      </c>
      <c r="AF10" s="10">
        <v>6</v>
      </c>
      <c r="AG10" s="189" t="s">
        <v>337</v>
      </c>
      <c r="AH10" s="189">
        <v>200</v>
      </c>
      <c r="AI10" s="189">
        <v>22</v>
      </c>
      <c r="AJ10" s="189">
        <v>178</v>
      </c>
      <c r="AK10" s="198">
        <v>130</v>
      </c>
      <c r="AL10" s="199">
        <v>19</v>
      </c>
      <c r="AM10" s="200">
        <v>111</v>
      </c>
      <c r="AN10" s="189">
        <v>42</v>
      </c>
      <c r="AO10" s="189">
        <v>0</v>
      </c>
      <c r="AP10" s="189">
        <v>42</v>
      </c>
      <c r="AQ10" s="198">
        <v>22</v>
      </c>
      <c r="AR10" s="199">
        <v>3</v>
      </c>
      <c r="AS10" s="200">
        <v>18</v>
      </c>
      <c r="AT10" s="189">
        <v>6</v>
      </c>
      <c r="AU10" s="189">
        <v>0</v>
      </c>
      <c r="AV10" s="189">
        <v>6</v>
      </c>
      <c r="AW10" s="4" t="s">
        <v>337</v>
      </c>
      <c r="AX10" s="10">
        <v>1248</v>
      </c>
      <c r="AY10" s="10">
        <v>153</v>
      </c>
      <c r="AZ10" s="10">
        <v>1095</v>
      </c>
      <c r="BA10" s="26">
        <v>427</v>
      </c>
      <c r="BB10" s="27">
        <v>22</v>
      </c>
      <c r="BC10" s="28">
        <v>404</v>
      </c>
      <c r="BD10" s="10">
        <v>508</v>
      </c>
      <c r="BE10" s="10">
        <v>71</v>
      </c>
      <c r="BF10" s="10">
        <v>437</v>
      </c>
      <c r="BG10" s="26">
        <v>271</v>
      </c>
      <c r="BH10" s="27">
        <v>60</v>
      </c>
      <c r="BI10" s="28">
        <v>211</v>
      </c>
      <c r="BJ10" s="10">
        <v>42</v>
      </c>
      <c r="BK10" s="10">
        <v>0</v>
      </c>
      <c r="BL10" s="10">
        <v>42</v>
      </c>
      <c r="BM10" s="204" t="s">
        <v>337</v>
      </c>
      <c r="BN10" s="71">
        <v>438</v>
      </c>
      <c r="BO10" s="71">
        <v>177</v>
      </c>
      <c r="BP10" s="71">
        <v>260</v>
      </c>
      <c r="BQ10" s="213">
        <v>390</v>
      </c>
      <c r="BR10" s="214">
        <v>150</v>
      </c>
      <c r="BS10" s="215">
        <v>241</v>
      </c>
      <c r="BT10" s="71">
        <v>34</v>
      </c>
      <c r="BU10" s="71">
        <v>21</v>
      </c>
      <c r="BV10" s="71">
        <v>13</v>
      </c>
      <c r="BW10" s="213">
        <v>14</v>
      </c>
      <c r="BX10" s="214">
        <v>7</v>
      </c>
      <c r="BY10" s="215">
        <v>7</v>
      </c>
      <c r="BZ10" s="71">
        <v>0</v>
      </c>
      <c r="CA10" s="71">
        <v>0</v>
      </c>
      <c r="CB10" s="71">
        <v>0</v>
      </c>
    </row>
    <row r="11" spans="1:80" x14ac:dyDescent="0.2">
      <c r="A11" s="4" t="s">
        <v>338</v>
      </c>
      <c r="B11" s="10">
        <f t="shared" si="15"/>
        <v>1168</v>
      </c>
      <c r="C11" s="10">
        <f t="shared" si="16"/>
        <v>286</v>
      </c>
      <c r="D11" s="10">
        <f t="shared" si="17"/>
        <v>883</v>
      </c>
      <c r="E11" s="10">
        <f t="shared" si="18"/>
        <v>734</v>
      </c>
      <c r="F11" s="10">
        <f t="shared" si="19"/>
        <v>179</v>
      </c>
      <c r="G11" s="10">
        <f t="shared" si="20"/>
        <v>556</v>
      </c>
      <c r="H11" s="10">
        <f t="shared" si="21"/>
        <v>247</v>
      </c>
      <c r="I11" s="10">
        <f t="shared" si="22"/>
        <v>49</v>
      </c>
      <c r="J11" s="10">
        <f t="shared" si="23"/>
        <v>197</v>
      </c>
      <c r="K11" s="10">
        <f t="shared" si="24"/>
        <v>120</v>
      </c>
      <c r="L11" s="10">
        <f t="shared" si="25"/>
        <v>3</v>
      </c>
      <c r="M11" s="10">
        <f t="shared" si="26"/>
        <v>117</v>
      </c>
      <c r="N11" s="10">
        <f t="shared" si="27"/>
        <v>65</v>
      </c>
      <c r="O11" s="10">
        <f t="shared" si="28"/>
        <v>54</v>
      </c>
      <c r="P11" s="10">
        <f t="shared" si="29"/>
        <v>12</v>
      </c>
      <c r="Q11" s="4" t="s">
        <v>338</v>
      </c>
      <c r="R11" s="10">
        <v>130</v>
      </c>
      <c r="S11" s="10">
        <v>71</v>
      </c>
      <c r="T11" s="10">
        <v>59</v>
      </c>
      <c r="U11" s="26">
        <v>61</v>
      </c>
      <c r="V11" s="27">
        <v>42</v>
      </c>
      <c r="W11" s="28">
        <v>19</v>
      </c>
      <c r="X11" s="10">
        <v>35</v>
      </c>
      <c r="Y11" s="10">
        <v>17</v>
      </c>
      <c r="Z11" s="10">
        <v>17</v>
      </c>
      <c r="AA11" s="26">
        <v>11</v>
      </c>
      <c r="AB11" s="27">
        <v>0</v>
      </c>
      <c r="AC11" s="28">
        <v>11</v>
      </c>
      <c r="AD11" s="10">
        <v>23</v>
      </c>
      <c r="AE11" s="10">
        <v>12</v>
      </c>
      <c r="AF11" s="10">
        <v>12</v>
      </c>
      <c r="AG11" s="189" t="s">
        <v>338</v>
      </c>
      <c r="AH11" s="189">
        <v>95</v>
      </c>
      <c r="AI11" s="189">
        <v>17</v>
      </c>
      <c r="AJ11" s="189">
        <v>78</v>
      </c>
      <c r="AK11" s="198">
        <v>74</v>
      </c>
      <c r="AL11" s="199">
        <v>14</v>
      </c>
      <c r="AM11" s="200">
        <v>60</v>
      </c>
      <c r="AN11" s="189">
        <v>8</v>
      </c>
      <c r="AO11" s="189">
        <v>0</v>
      </c>
      <c r="AP11" s="189">
        <v>8</v>
      </c>
      <c r="AQ11" s="198">
        <v>12</v>
      </c>
      <c r="AR11" s="199">
        <v>3</v>
      </c>
      <c r="AS11" s="200">
        <v>9</v>
      </c>
      <c r="AT11" s="189">
        <v>0</v>
      </c>
      <c r="AU11" s="189">
        <v>0</v>
      </c>
      <c r="AV11" s="189">
        <v>0</v>
      </c>
      <c r="AW11" s="4" t="s">
        <v>338</v>
      </c>
      <c r="AX11" s="10">
        <v>720</v>
      </c>
      <c r="AY11" s="10">
        <v>161</v>
      </c>
      <c r="AZ11" s="10">
        <v>560</v>
      </c>
      <c r="BA11" s="26">
        <v>404</v>
      </c>
      <c r="BB11" s="27">
        <v>90</v>
      </c>
      <c r="BC11" s="28">
        <v>314</v>
      </c>
      <c r="BD11" s="10">
        <v>183</v>
      </c>
      <c r="BE11" s="10">
        <v>28</v>
      </c>
      <c r="BF11" s="10">
        <v>155</v>
      </c>
      <c r="BG11" s="26">
        <v>90</v>
      </c>
      <c r="BH11" s="27">
        <v>0</v>
      </c>
      <c r="BI11" s="28">
        <v>90</v>
      </c>
      <c r="BJ11" s="10">
        <v>42</v>
      </c>
      <c r="BK11" s="10">
        <v>42</v>
      </c>
      <c r="BL11" s="10">
        <v>0</v>
      </c>
      <c r="BM11" s="204" t="s">
        <v>338</v>
      </c>
      <c r="BN11" s="71">
        <v>223</v>
      </c>
      <c r="BO11" s="71">
        <v>37</v>
      </c>
      <c r="BP11" s="71">
        <v>186</v>
      </c>
      <c r="BQ11" s="213">
        <v>195</v>
      </c>
      <c r="BR11" s="214">
        <v>33</v>
      </c>
      <c r="BS11" s="215">
        <v>163</v>
      </c>
      <c r="BT11" s="71">
        <v>21</v>
      </c>
      <c r="BU11" s="71">
        <v>4</v>
      </c>
      <c r="BV11" s="71">
        <v>17</v>
      </c>
      <c r="BW11" s="213">
        <v>7</v>
      </c>
      <c r="BX11" s="214">
        <v>0</v>
      </c>
      <c r="BY11" s="215">
        <v>7</v>
      </c>
      <c r="BZ11" s="71">
        <v>0</v>
      </c>
      <c r="CA11" s="71">
        <v>0</v>
      </c>
      <c r="CB11" s="71">
        <v>0</v>
      </c>
    </row>
    <row r="12" spans="1:80" x14ac:dyDescent="0.2">
      <c r="A12" s="4" t="s">
        <v>339</v>
      </c>
      <c r="B12" s="10">
        <f t="shared" si="15"/>
        <v>1386</v>
      </c>
      <c r="C12" s="10">
        <f t="shared" si="16"/>
        <v>352</v>
      </c>
      <c r="D12" s="10">
        <f t="shared" si="17"/>
        <v>1034</v>
      </c>
      <c r="E12" s="10">
        <f t="shared" si="18"/>
        <v>831</v>
      </c>
      <c r="F12" s="10">
        <f t="shared" si="19"/>
        <v>124</v>
      </c>
      <c r="G12" s="10">
        <f t="shared" si="20"/>
        <v>707</v>
      </c>
      <c r="H12" s="10">
        <f t="shared" si="21"/>
        <v>198</v>
      </c>
      <c r="I12" s="10">
        <f t="shared" si="22"/>
        <v>65</v>
      </c>
      <c r="J12" s="10">
        <f t="shared" si="23"/>
        <v>133</v>
      </c>
      <c r="K12" s="10">
        <f t="shared" si="24"/>
        <v>328</v>
      </c>
      <c r="L12" s="10">
        <f t="shared" si="25"/>
        <v>157</v>
      </c>
      <c r="M12" s="10">
        <f t="shared" si="26"/>
        <v>170</v>
      </c>
      <c r="N12" s="10">
        <f t="shared" si="27"/>
        <v>29</v>
      </c>
      <c r="O12" s="10">
        <f t="shared" si="28"/>
        <v>6</v>
      </c>
      <c r="P12" s="10">
        <f t="shared" si="29"/>
        <v>23</v>
      </c>
      <c r="Q12" s="4" t="s">
        <v>339</v>
      </c>
      <c r="R12" s="4">
        <v>88</v>
      </c>
      <c r="S12" s="4">
        <v>44</v>
      </c>
      <c r="T12" s="4">
        <v>44</v>
      </c>
      <c r="U12" s="29">
        <v>9</v>
      </c>
      <c r="V12" s="16">
        <v>9</v>
      </c>
      <c r="W12" s="30">
        <v>0</v>
      </c>
      <c r="X12" s="4">
        <v>46</v>
      </c>
      <c r="Y12" s="4">
        <v>29</v>
      </c>
      <c r="Z12" s="4">
        <v>17</v>
      </c>
      <c r="AA12" s="29">
        <v>4</v>
      </c>
      <c r="AB12" s="16">
        <v>0</v>
      </c>
      <c r="AC12" s="30">
        <v>4</v>
      </c>
      <c r="AD12" s="4">
        <v>29</v>
      </c>
      <c r="AE12" s="4">
        <v>6</v>
      </c>
      <c r="AF12" s="4">
        <v>23</v>
      </c>
      <c r="AG12" s="189" t="s">
        <v>748</v>
      </c>
      <c r="AH12" s="189">
        <v>72</v>
      </c>
      <c r="AI12" s="189">
        <v>13</v>
      </c>
      <c r="AJ12" s="189">
        <v>59</v>
      </c>
      <c r="AK12" s="198">
        <v>37</v>
      </c>
      <c r="AL12" s="199">
        <v>5</v>
      </c>
      <c r="AM12" s="200">
        <v>32</v>
      </c>
      <c r="AN12" s="189">
        <v>25</v>
      </c>
      <c r="AO12" s="189">
        <v>8</v>
      </c>
      <c r="AP12" s="189">
        <v>17</v>
      </c>
      <c r="AQ12" s="198">
        <v>9</v>
      </c>
      <c r="AR12" s="199">
        <v>0</v>
      </c>
      <c r="AS12" s="200">
        <v>9</v>
      </c>
      <c r="AT12" s="189">
        <v>0</v>
      </c>
      <c r="AU12" s="189">
        <v>0</v>
      </c>
      <c r="AV12" s="189">
        <v>0</v>
      </c>
      <c r="AW12" s="4" t="s">
        <v>339</v>
      </c>
      <c r="AX12" s="10">
        <v>1102</v>
      </c>
      <c r="AY12" s="10">
        <v>269</v>
      </c>
      <c r="AZ12" s="10">
        <v>833</v>
      </c>
      <c r="BA12" s="26">
        <v>674</v>
      </c>
      <c r="BB12" s="27">
        <v>90</v>
      </c>
      <c r="BC12" s="28">
        <v>584</v>
      </c>
      <c r="BD12" s="10">
        <v>127</v>
      </c>
      <c r="BE12" s="10">
        <v>28</v>
      </c>
      <c r="BF12" s="10">
        <v>99</v>
      </c>
      <c r="BG12" s="26">
        <v>301</v>
      </c>
      <c r="BH12" s="27">
        <v>150</v>
      </c>
      <c r="BI12" s="28">
        <v>150</v>
      </c>
      <c r="BJ12" s="10">
        <v>0</v>
      </c>
      <c r="BK12" s="10">
        <v>0</v>
      </c>
      <c r="BL12" s="10">
        <v>0</v>
      </c>
      <c r="BM12" s="204" t="s">
        <v>339</v>
      </c>
      <c r="BN12" s="71">
        <v>124</v>
      </c>
      <c r="BO12" s="71">
        <v>26</v>
      </c>
      <c r="BP12" s="71">
        <v>98</v>
      </c>
      <c r="BQ12" s="213">
        <v>111</v>
      </c>
      <c r="BR12" s="214">
        <v>20</v>
      </c>
      <c r="BS12" s="215">
        <v>91</v>
      </c>
      <c r="BT12" s="71">
        <v>0</v>
      </c>
      <c r="BU12" s="71">
        <v>0</v>
      </c>
      <c r="BV12" s="71">
        <v>0</v>
      </c>
      <c r="BW12" s="213">
        <v>14</v>
      </c>
      <c r="BX12" s="214">
        <v>7</v>
      </c>
      <c r="BY12" s="215">
        <v>7</v>
      </c>
      <c r="BZ12" s="71">
        <v>0</v>
      </c>
      <c r="CA12" s="71">
        <v>0</v>
      </c>
      <c r="CB12" s="71">
        <v>0</v>
      </c>
    </row>
    <row r="13" spans="1:80" x14ac:dyDescent="0.2">
      <c r="A13" s="4" t="s">
        <v>24</v>
      </c>
      <c r="E13" s="29"/>
      <c r="F13" s="16"/>
      <c r="G13" s="30"/>
      <c r="K13" s="29"/>
      <c r="L13" s="16"/>
      <c r="M13" s="30"/>
      <c r="Q13" s="4" t="s">
        <v>24</v>
      </c>
      <c r="R13" s="4">
        <v>3.8</v>
      </c>
      <c r="S13" s="4">
        <v>3.6</v>
      </c>
      <c r="T13" s="4">
        <v>4.0999999999999996</v>
      </c>
      <c r="U13" s="29">
        <v>3.4</v>
      </c>
      <c r="V13" s="16">
        <v>3.4</v>
      </c>
      <c r="W13" s="30">
        <v>3.7</v>
      </c>
      <c r="X13" s="4">
        <v>4.2</v>
      </c>
      <c r="Y13" s="4">
        <v>4.2</v>
      </c>
      <c r="Z13" s="4">
        <v>4.3</v>
      </c>
      <c r="AA13" s="29">
        <v>4.5</v>
      </c>
      <c r="AB13" s="16">
        <v>4.2</v>
      </c>
      <c r="AC13" s="30">
        <v>5.5</v>
      </c>
      <c r="AD13" s="4">
        <v>4.0999999999999996</v>
      </c>
      <c r="AE13" s="4">
        <v>4.5</v>
      </c>
      <c r="AF13" s="4">
        <v>3.9</v>
      </c>
      <c r="AG13" s="189" t="s">
        <v>24</v>
      </c>
      <c r="AH13" s="103">
        <v>4.8</v>
      </c>
      <c r="AI13" s="103">
        <v>4.7</v>
      </c>
      <c r="AJ13" s="103">
        <v>4.8</v>
      </c>
      <c r="AK13" s="104">
        <v>4.9000000000000004</v>
      </c>
      <c r="AL13" s="105">
        <v>4.7</v>
      </c>
      <c r="AM13" s="106">
        <v>5</v>
      </c>
      <c r="AN13" s="103">
        <v>4.5999999999999996</v>
      </c>
      <c r="AO13" s="103">
        <v>5</v>
      </c>
      <c r="AP13" s="103">
        <v>4.5999999999999996</v>
      </c>
      <c r="AQ13" s="104">
        <v>4.7</v>
      </c>
      <c r="AR13" s="105">
        <v>4.8</v>
      </c>
      <c r="AS13" s="106">
        <v>4.7</v>
      </c>
      <c r="AT13" s="103">
        <v>4.5999999999999996</v>
      </c>
      <c r="AU13" s="103">
        <v>4.5</v>
      </c>
      <c r="AV13" s="103">
        <v>4.5999999999999996</v>
      </c>
      <c r="AW13" s="4" t="s">
        <v>24</v>
      </c>
      <c r="AX13" s="110">
        <v>5.0999999999999996</v>
      </c>
      <c r="AY13" s="110">
        <v>4.7</v>
      </c>
      <c r="AZ13" s="110">
        <v>5.2</v>
      </c>
      <c r="BA13" s="123">
        <v>5.3</v>
      </c>
      <c r="BB13" s="124">
        <v>4.5999999999999996</v>
      </c>
      <c r="BC13" s="125">
        <v>5.6</v>
      </c>
      <c r="BD13" s="110">
        <v>4.9000000000000004</v>
      </c>
      <c r="BE13" s="110">
        <v>4.5</v>
      </c>
      <c r="BF13" s="110">
        <v>5.0999999999999996</v>
      </c>
      <c r="BG13" s="123">
        <v>5.7</v>
      </c>
      <c r="BH13" s="124">
        <v>6.5</v>
      </c>
      <c r="BI13" s="125">
        <v>5.6</v>
      </c>
      <c r="BJ13" s="110">
        <v>4.5</v>
      </c>
      <c r="BK13" s="110">
        <v>4.5</v>
      </c>
      <c r="BL13" s="110">
        <v>4.5</v>
      </c>
      <c r="BM13" s="239" t="s">
        <v>24</v>
      </c>
      <c r="BN13" s="239">
        <v>4.4000000000000004</v>
      </c>
      <c r="BO13" s="239">
        <v>4</v>
      </c>
      <c r="BP13" s="239">
        <v>4.5</v>
      </c>
      <c r="BQ13" s="240">
        <v>4.5999999999999996</v>
      </c>
      <c r="BR13" s="241">
        <v>4.2</v>
      </c>
      <c r="BS13" s="242">
        <v>4.7</v>
      </c>
      <c r="BT13" s="239">
        <v>2.9</v>
      </c>
      <c r="BU13" s="239">
        <v>2.8</v>
      </c>
      <c r="BV13" s="239">
        <v>3.3</v>
      </c>
      <c r="BW13" s="240">
        <v>4.5999999999999996</v>
      </c>
      <c r="BX13" s="241">
        <v>4.5</v>
      </c>
      <c r="BY13" s="242">
        <v>4.5999999999999996</v>
      </c>
      <c r="BZ13" s="239">
        <v>3.3</v>
      </c>
      <c r="CA13" s="239">
        <v>2.8</v>
      </c>
      <c r="CB13" s="239">
        <v>3.7</v>
      </c>
    </row>
    <row r="14" spans="1:80" x14ac:dyDescent="0.2">
      <c r="E14" s="29"/>
      <c r="F14" s="16"/>
      <c r="G14" s="30"/>
      <c r="K14" s="29"/>
      <c r="L14" s="16"/>
      <c r="M14" s="30"/>
      <c r="U14" s="29"/>
      <c r="V14" s="16"/>
      <c r="W14" s="30"/>
      <c r="AA14" s="29"/>
      <c r="AB14" s="16"/>
      <c r="AC14" s="30"/>
      <c r="AG14" s="189"/>
      <c r="AH14" s="103"/>
      <c r="AI14" s="103"/>
      <c r="AJ14" s="103"/>
      <c r="AK14" s="104"/>
      <c r="AL14" s="105"/>
      <c r="AM14" s="106"/>
      <c r="AN14" s="103"/>
      <c r="AO14" s="103"/>
      <c r="AP14" s="103"/>
      <c r="AQ14" s="104"/>
      <c r="AR14" s="105"/>
      <c r="AS14" s="106"/>
      <c r="AT14" s="103"/>
      <c r="AU14" s="103"/>
      <c r="AV14" s="103"/>
      <c r="AX14" s="110"/>
      <c r="AY14" s="110"/>
      <c r="AZ14" s="110"/>
      <c r="BA14" s="123"/>
      <c r="BB14" s="124"/>
      <c r="BC14" s="125"/>
      <c r="BD14" s="110"/>
      <c r="BE14" s="110"/>
      <c r="BF14" s="110"/>
      <c r="BG14" s="123"/>
      <c r="BH14" s="124"/>
      <c r="BI14" s="125"/>
      <c r="BJ14" s="110"/>
      <c r="BK14" s="110"/>
      <c r="BL14" s="110"/>
      <c r="BM14" s="204"/>
      <c r="BN14" s="71"/>
      <c r="BO14" s="71"/>
      <c r="BP14" s="71"/>
      <c r="BQ14" s="213"/>
      <c r="BR14" s="214"/>
      <c r="BS14" s="215"/>
      <c r="BT14" s="71"/>
      <c r="BU14" s="71"/>
      <c r="BV14" s="71"/>
      <c r="BW14" s="213"/>
      <c r="BX14" s="214"/>
      <c r="BY14" s="215"/>
      <c r="BZ14" s="71"/>
      <c r="CA14" s="71"/>
      <c r="CB14" s="71"/>
    </row>
    <row r="15" spans="1:80" x14ac:dyDescent="0.2">
      <c r="A15" s="15" t="s">
        <v>340</v>
      </c>
      <c r="E15" s="29"/>
      <c r="F15" s="16"/>
      <c r="G15" s="30"/>
      <c r="K15" s="29"/>
      <c r="L15" s="16"/>
      <c r="M15" s="30"/>
      <c r="Q15" s="15" t="s">
        <v>340</v>
      </c>
      <c r="U15" s="29"/>
      <c r="V15" s="16"/>
      <c r="W15" s="30"/>
      <c r="AA15" s="29"/>
      <c r="AB15" s="16"/>
      <c r="AC15" s="30"/>
      <c r="AG15" s="195" t="s">
        <v>340</v>
      </c>
      <c r="AH15" s="189"/>
      <c r="AI15" s="189"/>
      <c r="AJ15" s="189"/>
      <c r="AK15" s="198"/>
      <c r="AL15" s="199"/>
      <c r="AM15" s="200"/>
      <c r="AN15" s="189"/>
      <c r="AO15" s="189"/>
      <c r="AP15" s="189"/>
      <c r="AQ15" s="198"/>
      <c r="AR15" s="199"/>
      <c r="AS15" s="200"/>
      <c r="AT15" s="189"/>
      <c r="AU15" s="189"/>
      <c r="AV15" s="189"/>
      <c r="AW15" s="15" t="s">
        <v>340</v>
      </c>
      <c r="AX15" s="10"/>
      <c r="AY15" s="10"/>
      <c r="AZ15" s="10"/>
      <c r="BA15" s="26"/>
      <c r="BB15" s="27"/>
      <c r="BC15" s="28"/>
      <c r="BD15" s="10"/>
      <c r="BE15" s="10"/>
      <c r="BF15" s="10"/>
      <c r="BG15" s="26"/>
      <c r="BH15" s="27"/>
      <c r="BI15" s="28"/>
      <c r="BJ15" s="10"/>
      <c r="BK15" s="10"/>
      <c r="BL15" s="10"/>
      <c r="BM15" s="210" t="s">
        <v>340</v>
      </c>
      <c r="BN15" s="71"/>
      <c r="BO15" s="71"/>
      <c r="BP15" s="71"/>
      <c r="BQ15" s="213"/>
      <c r="BR15" s="214"/>
      <c r="BS15" s="215"/>
      <c r="BT15" s="71"/>
      <c r="BU15" s="71"/>
      <c r="BV15" s="71"/>
      <c r="BW15" s="213"/>
      <c r="BX15" s="214"/>
      <c r="BY15" s="215"/>
      <c r="BZ15" s="71"/>
      <c r="CA15" s="71"/>
      <c r="CB15" s="71"/>
    </row>
    <row r="16" spans="1:80" x14ac:dyDescent="0.2">
      <c r="A16" s="4" t="s">
        <v>1</v>
      </c>
      <c r="B16" s="10">
        <f t="shared" ref="B16" si="30">R16+AH16+AX16+BN16</f>
        <v>11187</v>
      </c>
      <c r="C16" s="10">
        <f t="shared" ref="C16" si="31">S16+AI16+AY16+BO16</f>
        <v>3745</v>
      </c>
      <c r="D16" s="10">
        <f t="shared" ref="D16" si="32">T16+AJ16+AZ16+BP16</f>
        <v>7441</v>
      </c>
      <c r="E16" s="10">
        <f t="shared" ref="E16" si="33">U16+AK16+BA16+BQ16</f>
        <v>6215</v>
      </c>
      <c r="F16" s="10">
        <f t="shared" ref="F16" si="34">V16+AL16+BB16+BR16</f>
        <v>2277</v>
      </c>
      <c r="G16" s="10">
        <f t="shared" ref="G16" si="35">W16+AM16+BC16+BS16</f>
        <v>3936</v>
      </c>
      <c r="H16" s="10">
        <f t="shared" ref="H16" si="36">X16+AN16+BD16+BT16</f>
        <v>2843</v>
      </c>
      <c r="I16" s="10">
        <f t="shared" ref="I16" si="37">Y16+AO16+BE16+BU16</f>
        <v>841</v>
      </c>
      <c r="J16" s="10">
        <f t="shared" ref="J16" si="38">Z16+AP16+BF16+BV16</f>
        <v>2001</v>
      </c>
      <c r="K16" s="10">
        <f t="shared" ref="K16" si="39">AA16+AQ16+BG16+BW16</f>
        <v>1241</v>
      </c>
      <c r="L16" s="10">
        <f t="shared" ref="L16" si="40">AB16+AR16+BH16+BX16</f>
        <v>388</v>
      </c>
      <c r="M16" s="10">
        <f t="shared" ref="M16" si="41">AC16+AS16+BI16+BY16</f>
        <v>851</v>
      </c>
      <c r="N16" s="10">
        <f t="shared" ref="N16" si="42">AD16+AT16+BJ16+BZ16</f>
        <v>891</v>
      </c>
      <c r="O16" s="10">
        <f t="shared" ref="O16" si="43">AE16+AU16+BK16+CA16</f>
        <v>237</v>
      </c>
      <c r="P16" s="10">
        <f t="shared" ref="P16" si="44">AF16+AV16+BL16+CB16</f>
        <v>654</v>
      </c>
      <c r="Q16" s="4" t="s">
        <v>1</v>
      </c>
      <c r="R16" s="10">
        <v>1883</v>
      </c>
      <c r="S16" s="10">
        <v>1244</v>
      </c>
      <c r="T16" s="10">
        <v>639</v>
      </c>
      <c r="U16" s="26">
        <v>1071</v>
      </c>
      <c r="V16" s="27">
        <v>882</v>
      </c>
      <c r="W16" s="28">
        <v>189</v>
      </c>
      <c r="X16" s="10">
        <v>485</v>
      </c>
      <c r="Y16" s="10">
        <v>242</v>
      </c>
      <c r="Z16" s="10">
        <v>242</v>
      </c>
      <c r="AA16" s="26">
        <v>73</v>
      </c>
      <c r="AB16" s="27">
        <v>38</v>
      </c>
      <c r="AC16" s="28">
        <v>35</v>
      </c>
      <c r="AD16" s="10">
        <v>255</v>
      </c>
      <c r="AE16" s="10">
        <v>81</v>
      </c>
      <c r="AF16" s="10">
        <v>174</v>
      </c>
      <c r="AG16" s="189" t="s">
        <v>1</v>
      </c>
      <c r="AH16" s="189">
        <v>838</v>
      </c>
      <c r="AI16" s="189">
        <v>119</v>
      </c>
      <c r="AJ16" s="189">
        <v>719</v>
      </c>
      <c r="AK16" s="198">
        <v>501</v>
      </c>
      <c r="AL16" s="199">
        <v>83</v>
      </c>
      <c r="AM16" s="200">
        <v>417</v>
      </c>
      <c r="AN16" s="189">
        <v>203</v>
      </c>
      <c r="AO16" s="189">
        <v>17</v>
      </c>
      <c r="AP16" s="189">
        <v>186</v>
      </c>
      <c r="AQ16" s="198">
        <v>105</v>
      </c>
      <c r="AR16" s="199">
        <v>15</v>
      </c>
      <c r="AS16" s="200">
        <v>89</v>
      </c>
      <c r="AT16" s="189">
        <v>30</v>
      </c>
      <c r="AU16" s="189">
        <v>3</v>
      </c>
      <c r="AV16" s="189">
        <v>27</v>
      </c>
      <c r="AW16" s="4" t="s">
        <v>1</v>
      </c>
      <c r="AX16" s="10">
        <v>5954</v>
      </c>
      <c r="AY16" s="10">
        <v>1421</v>
      </c>
      <c r="AZ16" s="10">
        <v>4532</v>
      </c>
      <c r="BA16" s="26">
        <v>2718</v>
      </c>
      <c r="BB16" s="27">
        <v>584</v>
      </c>
      <c r="BC16" s="28">
        <v>2134</v>
      </c>
      <c r="BD16" s="10">
        <v>1721</v>
      </c>
      <c r="BE16" s="10">
        <v>409</v>
      </c>
      <c r="BF16" s="10">
        <v>1312</v>
      </c>
      <c r="BG16" s="26">
        <v>963</v>
      </c>
      <c r="BH16" s="27">
        <v>301</v>
      </c>
      <c r="BI16" s="28">
        <v>662</v>
      </c>
      <c r="BJ16" s="10">
        <v>552</v>
      </c>
      <c r="BK16" s="10">
        <v>127</v>
      </c>
      <c r="BL16" s="10">
        <v>424</v>
      </c>
      <c r="BM16" s="204" t="s">
        <v>1</v>
      </c>
      <c r="BN16" s="71">
        <v>2512</v>
      </c>
      <c r="BO16" s="71">
        <v>961</v>
      </c>
      <c r="BP16" s="71">
        <v>1551</v>
      </c>
      <c r="BQ16" s="213">
        <v>1925</v>
      </c>
      <c r="BR16" s="214">
        <v>728</v>
      </c>
      <c r="BS16" s="215">
        <v>1196</v>
      </c>
      <c r="BT16" s="71">
        <v>434</v>
      </c>
      <c r="BU16" s="71">
        <v>173</v>
      </c>
      <c r="BV16" s="71">
        <v>261</v>
      </c>
      <c r="BW16" s="213">
        <v>100</v>
      </c>
      <c r="BX16" s="214">
        <v>34</v>
      </c>
      <c r="BY16" s="215">
        <v>65</v>
      </c>
      <c r="BZ16" s="71">
        <v>54</v>
      </c>
      <c r="CA16" s="71">
        <v>26</v>
      </c>
      <c r="CB16" s="71">
        <v>29</v>
      </c>
    </row>
    <row r="17" spans="1:80" x14ac:dyDescent="0.2">
      <c r="A17" s="4" t="s">
        <v>341</v>
      </c>
      <c r="B17" s="10">
        <f t="shared" ref="B17:B22" si="45">R17+AH17+AX17+BN17</f>
        <v>129</v>
      </c>
      <c r="C17" s="10">
        <f t="shared" ref="C17:C22" si="46">S17+AI17+AY17+BO17</f>
        <v>21</v>
      </c>
      <c r="D17" s="10">
        <f t="shared" ref="D17:D22" si="47">T17+AJ17+AZ17+BP17</f>
        <v>108</v>
      </c>
      <c r="E17" s="10">
        <f t="shared" ref="E17:E22" si="48">U17+AK17+BA17+BQ17</f>
        <v>97</v>
      </c>
      <c r="F17" s="10">
        <f t="shared" ref="F17:F22" si="49">V17+AL17+BB17+BR17</f>
        <v>7</v>
      </c>
      <c r="G17" s="10">
        <f t="shared" ref="G17:G22" si="50">W17+AM17+BC17+BS17</f>
        <v>90</v>
      </c>
      <c r="H17" s="10">
        <f t="shared" ref="H17:H22" si="51">X17+AN17+BD17+BT17</f>
        <v>27</v>
      </c>
      <c r="I17" s="10">
        <f t="shared" ref="I17:I22" si="52">Y17+AO17+BE17+BU17</f>
        <v>14</v>
      </c>
      <c r="J17" s="10">
        <f t="shared" ref="J17:J22" si="53">Z17+AP17+BF17+BV17</f>
        <v>13</v>
      </c>
      <c r="K17" s="10">
        <f t="shared" ref="K17:K22" si="54">AA17+AQ17+BG17+BW17</f>
        <v>0</v>
      </c>
      <c r="L17" s="10">
        <f t="shared" ref="L17:L22" si="55">AB17+AR17+BH17+BX17</f>
        <v>0</v>
      </c>
      <c r="M17" s="10">
        <f t="shared" ref="M17:M22" si="56">AC17+AS17+BI17+BY17</f>
        <v>0</v>
      </c>
      <c r="N17" s="10">
        <f t="shared" ref="N17:N22" si="57">AD17+AT17+BJ17+BZ17</f>
        <v>6</v>
      </c>
      <c r="O17" s="10">
        <f t="shared" ref="O17:O22" si="58">AE17+AU17+BK17+CA17</f>
        <v>0</v>
      </c>
      <c r="P17" s="10">
        <f t="shared" ref="P17:P22" si="59">AF17+AV17+BL17+CB17</f>
        <v>6</v>
      </c>
      <c r="Q17" s="4" t="s">
        <v>341</v>
      </c>
      <c r="R17" s="10">
        <v>6</v>
      </c>
      <c r="S17" s="10">
        <v>6</v>
      </c>
      <c r="T17" s="10">
        <v>0</v>
      </c>
      <c r="U17" s="26">
        <v>0</v>
      </c>
      <c r="V17" s="27">
        <v>0</v>
      </c>
      <c r="W17" s="28">
        <v>0</v>
      </c>
      <c r="X17" s="10">
        <v>6</v>
      </c>
      <c r="Y17" s="10">
        <v>6</v>
      </c>
      <c r="Z17" s="10">
        <v>0</v>
      </c>
      <c r="AA17" s="26">
        <v>0</v>
      </c>
      <c r="AB17" s="27">
        <v>0</v>
      </c>
      <c r="AC17" s="28">
        <v>0</v>
      </c>
      <c r="AD17" s="10">
        <v>0</v>
      </c>
      <c r="AE17" s="10">
        <v>0</v>
      </c>
      <c r="AF17" s="10">
        <v>0</v>
      </c>
      <c r="AG17" s="189" t="s">
        <v>341</v>
      </c>
      <c r="AH17" s="189">
        <v>0</v>
      </c>
      <c r="AI17" s="189">
        <v>0</v>
      </c>
      <c r="AJ17" s="189">
        <v>0</v>
      </c>
      <c r="AK17" s="198">
        <v>0</v>
      </c>
      <c r="AL17" s="199">
        <v>0</v>
      </c>
      <c r="AM17" s="200">
        <v>0</v>
      </c>
      <c r="AN17" s="189">
        <v>0</v>
      </c>
      <c r="AO17" s="189">
        <v>0</v>
      </c>
      <c r="AP17" s="189">
        <v>0</v>
      </c>
      <c r="AQ17" s="198">
        <v>0</v>
      </c>
      <c r="AR17" s="199">
        <v>0</v>
      </c>
      <c r="AS17" s="200">
        <v>0</v>
      </c>
      <c r="AT17" s="189">
        <v>0</v>
      </c>
      <c r="AU17" s="189">
        <v>0</v>
      </c>
      <c r="AV17" s="189">
        <v>0</v>
      </c>
      <c r="AW17" s="4" t="s">
        <v>341</v>
      </c>
      <c r="AX17" s="10">
        <v>90</v>
      </c>
      <c r="AY17" s="10">
        <v>0</v>
      </c>
      <c r="AZ17" s="10">
        <v>90</v>
      </c>
      <c r="BA17" s="26">
        <v>90</v>
      </c>
      <c r="BB17" s="27">
        <v>0</v>
      </c>
      <c r="BC17" s="28">
        <v>90</v>
      </c>
      <c r="BD17" s="10">
        <v>0</v>
      </c>
      <c r="BE17" s="10">
        <v>0</v>
      </c>
      <c r="BF17" s="10">
        <v>0</v>
      </c>
      <c r="BG17" s="26">
        <v>0</v>
      </c>
      <c r="BH17" s="27">
        <v>0</v>
      </c>
      <c r="BI17" s="28">
        <v>0</v>
      </c>
      <c r="BJ17" s="10">
        <v>0</v>
      </c>
      <c r="BK17" s="10">
        <v>0</v>
      </c>
      <c r="BL17" s="10">
        <v>0</v>
      </c>
      <c r="BM17" s="204" t="s">
        <v>341</v>
      </c>
      <c r="BN17" s="71">
        <v>33</v>
      </c>
      <c r="BO17" s="71">
        <v>15</v>
      </c>
      <c r="BP17" s="71">
        <v>18</v>
      </c>
      <c r="BQ17" s="213">
        <v>7</v>
      </c>
      <c r="BR17" s="214">
        <v>7</v>
      </c>
      <c r="BS17" s="215">
        <v>0</v>
      </c>
      <c r="BT17" s="71">
        <v>21</v>
      </c>
      <c r="BU17" s="71">
        <v>8</v>
      </c>
      <c r="BV17" s="71">
        <v>13</v>
      </c>
      <c r="BW17" s="213">
        <v>0</v>
      </c>
      <c r="BX17" s="214">
        <v>0</v>
      </c>
      <c r="BY17" s="215">
        <v>0</v>
      </c>
      <c r="BZ17" s="71">
        <v>6</v>
      </c>
      <c r="CA17" s="71">
        <v>0</v>
      </c>
      <c r="CB17" s="71">
        <v>6</v>
      </c>
    </row>
    <row r="18" spans="1:80" x14ac:dyDescent="0.2">
      <c r="A18" s="4" t="s">
        <v>342</v>
      </c>
      <c r="B18" s="10">
        <f t="shared" si="45"/>
        <v>1561</v>
      </c>
      <c r="C18" s="10">
        <f t="shared" si="46"/>
        <v>940</v>
      </c>
      <c r="D18" s="10">
        <f t="shared" si="47"/>
        <v>620</v>
      </c>
      <c r="E18" s="10">
        <f t="shared" si="48"/>
        <v>877</v>
      </c>
      <c r="F18" s="10">
        <f t="shared" si="49"/>
        <v>569</v>
      </c>
      <c r="G18" s="10">
        <f t="shared" si="50"/>
        <v>309</v>
      </c>
      <c r="H18" s="10">
        <f t="shared" si="51"/>
        <v>345</v>
      </c>
      <c r="I18" s="10">
        <f t="shared" si="52"/>
        <v>168</v>
      </c>
      <c r="J18" s="10">
        <f t="shared" si="53"/>
        <v>176</v>
      </c>
      <c r="K18" s="10">
        <f t="shared" si="54"/>
        <v>228</v>
      </c>
      <c r="L18" s="10">
        <f t="shared" si="55"/>
        <v>135</v>
      </c>
      <c r="M18" s="10">
        <f t="shared" si="56"/>
        <v>91</v>
      </c>
      <c r="N18" s="10">
        <f t="shared" si="57"/>
        <v>111</v>
      </c>
      <c r="O18" s="10">
        <f t="shared" si="58"/>
        <v>68</v>
      </c>
      <c r="P18" s="10">
        <f t="shared" si="59"/>
        <v>44</v>
      </c>
      <c r="Q18" s="4" t="s">
        <v>342</v>
      </c>
      <c r="R18" s="10">
        <v>587</v>
      </c>
      <c r="S18" s="10">
        <v>431</v>
      </c>
      <c r="T18" s="10">
        <v>156</v>
      </c>
      <c r="U18" s="26">
        <v>349</v>
      </c>
      <c r="V18" s="27">
        <v>307</v>
      </c>
      <c r="W18" s="28">
        <v>42</v>
      </c>
      <c r="X18" s="10">
        <v>162</v>
      </c>
      <c r="Y18" s="10">
        <v>98</v>
      </c>
      <c r="Z18" s="10">
        <v>63</v>
      </c>
      <c r="AA18" s="26">
        <v>18</v>
      </c>
      <c r="AB18" s="27">
        <v>9</v>
      </c>
      <c r="AC18" s="28">
        <v>9</v>
      </c>
      <c r="AD18" s="10">
        <v>58</v>
      </c>
      <c r="AE18" s="10">
        <v>17</v>
      </c>
      <c r="AF18" s="10">
        <v>41</v>
      </c>
      <c r="AG18" s="189" t="s">
        <v>342</v>
      </c>
      <c r="AH18" s="189">
        <v>129</v>
      </c>
      <c r="AI18" s="189">
        <v>39</v>
      </c>
      <c r="AJ18" s="189">
        <v>89</v>
      </c>
      <c r="AK18" s="198">
        <v>88</v>
      </c>
      <c r="AL18" s="199">
        <v>28</v>
      </c>
      <c r="AM18" s="200">
        <v>60</v>
      </c>
      <c r="AN18" s="189">
        <v>25</v>
      </c>
      <c r="AO18" s="189">
        <v>8</v>
      </c>
      <c r="AP18" s="189">
        <v>17</v>
      </c>
      <c r="AQ18" s="198">
        <v>15</v>
      </c>
      <c r="AR18" s="199">
        <v>3</v>
      </c>
      <c r="AS18" s="200">
        <v>12</v>
      </c>
      <c r="AT18" s="189">
        <v>0</v>
      </c>
      <c r="AU18" s="189">
        <v>0</v>
      </c>
      <c r="AV18" s="189">
        <v>0</v>
      </c>
      <c r="AW18" s="4" t="s">
        <v>342</v>
      </c>
      <c r="AX18" s="10">
        <v>501</v>
      </c>
      <c r="AY18" s="10">
        <v>236</v>
      </c>
      <c r="AZ18" s="10">
        <v>265</v>
      </c>
      <c r="BA18" s="26">
        <v>180</v>
      </c>
      <c r="BB18" s="27">
        <v>45</v>
      </c>
      <c r="BC18" s="28">
        <v>135</v>
      </c>
      <c r="BD18" s="10">
        <v>99</v>
      </c>
      <c r="BE18" s="10">
        <v>28</v>
      </c>
      <c r="BF18" s="10">
        <v>71</v>
      </c>
      <c r="BG18" s="26">
        <v>181</v>
      </c>
      <c r="BH18" s="27">
        <v>120</v>
      </c>
      <c r="BI18" s="28">
        <v>60</v>
      </c>
      <c r="BJ18" s="10">
        <v>42</v>
      </c>
      <c r="BK18" s="10">
        <v>42</v>
      </c>
      <c r="BL18" s="10">
        <v>0</v>
      </c>
      <c r="BM18" s="204" t="s">
        <v>342</v>
      </c>
      <c r="BN18" s="71">
        <v>344</v>
      </c>
      <c r="BO18" s="71">
        <v>234</v>
      </c>
      <c r="BP18" s="71">
        <v>110</v>
      </c>
      <c r="BQ18" s="213">
        <v>260</v>
      </c>
      <c r="BR18" s="214">
        <v>189</v>
      </c>
      <c r="BS18" s="215">
        <v>72</v>
      </c>
      <c r="BT18" s="71">
        <v>59</v>
      </c>
      <c r="BU18" s="71">
        <v>34</v>
      </c>
      <c r="BV18" s="71">
        <v>25</v>
      </c>
      <c r="BW18" s="213">
        <v>14</v>
      </c>
      <c r="BX18" s="214">
        <v>3</v>
      </c>
      <c r="BY18" s="215">
        <v>10</v>
      </c>
      <c r="BZ18" s="71">
        <v>11</v>
      </c>
      <c r="CA18" s="71">
        <v>9</v>
      </c>
      <c r="CB18" s="71">
        <v>3</v>
      </c>
    </row>
    <row r="19" spans="1:80" x14ac:dyDescent="0.2">
      <c r="A19" s="4" t="s">
        <v>343</v>
      </c>
      <c r="B19" s="10">
        <f t="shared" si="45"/>
        <v>4654</v>
      </c>
      <c r="C19" s="10">
        <f t="shared" si="46"/>
        <v>1395</v>
      </c>
      <c r="D19" s="10">
        <f t="shared" si="47"/>
        <v>3261</v>
      </c>
      <c r="E19" s="10">
        <f t="shared" si="48"/>
        <v>2453</v>
      </c>
      <c r="F19" s="10">
        <f t="shared" si="49"/>
        <v>926</v>
      </c>
      <c r="G19" s="10">
        <f t="shared" si="50"/>
        <v>1527</v>
      </c>
      <c r="H19" s="10">
        <f t="shared" si="51"/>
        <v>1411</v>
      </c>
      <c r="I19" s="10">
        <f t="shared" si="52"/>
        <v>347</v>
      </c>
      <c r="J19" s="10">
        <f t="shared" si="53"/>
        <v>1065</v>
      </c>
      <c r="K19" s="10">
        <f t="shared" si="54"/>
        <v>320</v>
      </c>
      <c r="L19" s="10">
        <f t="shared" si="55"/>
        <v>72</v>
      </c>
      <c r="M19" s="10">
        <f t="shared" si="56"/>
        <v>249</v>
      </c>
      <c r="N19" s="10">
        <f t="shared" si="57"/>
        <v>471</v>
      </c>
      <c r="O19" s="10">
        <f t="shared" si="58"/>
        <v>49</v>
      </c>
      <c r="P19" s="10">
        <f t="shared" si="59"/>
        <v>422</v>
      </c>
      <c r="Q19" s="4" t="s">
        <v>343</v>
      </c>
      <c r="R19" s="10">
        <v>775</v>
      </c>
      <c r="S19" s="10">
        <v>450</v>
      </c>
      <c r="T19" s="10">
        <v>325</v>
      </c>
      <c r="U19" s="26">
        <v>392</v>
      </c>
      <c r="V19" s="27">
        <v>307</v>
      </c>
      <c r="W19" s="28">
        <v>85</v>
      </c>
      <c r="X19" s="10">
        <v>225</v>
      </c>
      <c r="Y19" s="10">
        <v>87</v>
      </c>
      <c r="Z19" s="10">
        <v>139</v>
      </c>
      <c r="AA19" s="26">
        <v>31</v>
      </c>
      <c r="AB19" s="27">
        <v>22</v>
      </c>
      <c r="AC19" s="28">
        <v>9</v>
      </c>
      <c r="AD19" s="10">
        <v>127</v>
      </c>
      <c r="AE19" s="10">
        <v>35</v>
      </c>
      <c r="AF19" s="10">
        <v>93</v>
      </c>
      <c r="AG19" s="189" t="s">
        <v>343</v>
      </c>
      <c r="AH19" s="189">
        <v>311</v>
      </c>
      <c r="AI19" s="189">
        <v>28</v>
      </c>
      <c r="AJ19" s="189">
        <v>284</v>
      </c>
      <c r="AK19" s="198">
        <v>158</v>
      </c>
      <c r="AL19" s="199">
        <v>19</v>
      </c>
      <c r="AM19" s="200">
        <v>139</v>
      </c>
      <c r="AN19" s="189">
        <v>93</v>
      </c>
      <c r="AO19" s="189">
        <v>0</v>
      </c>
      <c r="AP19" s="189">
        <v>93</v>
      </c>
      <c r="AQ19" s="198">
        <v>37</v>
      </c>
      <c r="AR19" s="199">
        <v>6</v>
      </c>
      <c r="AS19" s="200">
        <v>31</v>
      </c>
      <c r="AT19" s="189">
        <v>24</v>
      </c>
      <c r="AU19" s="189">
        <v>3</v>
      </c>
      <c r="AV19" s="189">
        <v>21</v>
      </c>
      <c r="AW19" s="4" t="s">
        <v>343</v>
      </c>
      <c r="AX19" s="10">
        <v>2463</v>
      </c>
      <c r="AY19" s="10">
        <v>500</v>
      </c>
      <c r="AZ19" s="10">
        <v>1963</v>
      </c>
      <c r="BA19" s="26">
        <v>1123</v>
      </c>
      <c r="BB19" s="27">
        <v>314</v>
      </c>
      <c r="BC19" s="28">
        <v>809</v>
      </c>
      <c r="BD19" s="10">
        <v>832</v>
      </c>
      <c r="BE19" s="10">
        <v>155</v>
      </c>
      <c r="BF19" s="10">
        <v>677</v>
      </c>
      <c r="BG19" s="26">
        <v>211</v>
      </c>
      <c r="BH19" s="27">
        <v>30</v>
      </c>
      <c r="BI19" s="28">
        <v>181</v>
      </c>
      <c r="BJ19" s="10">
        <v>297</v>
      </c>
      <c r="BK19" s="10">
        <v>0</v>
      </c>
      <c r="BL19" s="10">
        <v>297</v>
      </c>
      <c r="BM19" s="204" t="s">
        <v>343</v>
      </c>
      <c r="BN19" s="71">
        <v>1105</v>
      </c>
      <c r="BO19" s="71">
        <v>417</v>
      </c>
      <c r="BP19" s="71">
        <v>689</v>
      </c>
      <c r="BQ19" s="213">
        <v>780</v>
      </c>
      <c r="BR19" s="214">
        <v>286</v>
      </c>
      <c r="BS19" s="215">
        <v>494</v>
      </c>
      <c r="BT19" s="71">
        <v>261</v>
      </c>
      <c r="BU19" s="71">
        <v>105</v>
      </c>
      <c r="BV19" s="71">
        <v>156</v>
      </c>
      <c r="BW19" s="213">
        <v>41</v>
      </c>
      <c r="BX19" s="214">
        <v>14</v>
      </c>
      <c r="BY19" s="215">
        <v>28</v>
      </c>
      <c r="BZ19" s="71">
        <v>23</v>
      </c>
      <c r="CA19" s="71">
        <v>11</v>
      </c>
      <c r="CB19" s="71">
        <v>11</v>
      </c>
    </row>
    <row r="20" spans="1:80" x14ac:dyDescent="0.2">
      <c r="A20" s="4" t="s">
        <v>344</v>
      </c>
      <c r="B20" s="10">
        <f t="shared" si="45"/>
        <v>3173</v>
      </c>
      <c r="C20" s="10">
        <f t="shared" si="46"/>
        <v>998</v>
      </c>
      <c r="D20" s="10">
        <f t="shared" si="47"/>
        <v>2174</v>
      </c>
      <c r="E20" s="10">
        <f t="shared" si="48"/>
        <v>1726</v>
      </c>
      <c r="F20" s="10">
        <f t="shared" si="49"/>
        <v>566</v>
      </c>
      <c r="G20" s="10">
        <f t="shared" si="50"/>
        <v>1162</v>
      </c>
      <c r="H20" s="10">
        <f t="shared" si="51"/>
        <v>750</v>
      </c>
      <c r="I20" s="10">
        <f t="shared" si="52"/>
        <v>196</v>
      </c>
      <c r="J20" s="10">
        <f t="shared" si="53"/>
        <v>554</v>
      </c>
      <c r="K20" s="10">
        <f t="shared" si="54"/>
        <v>494</v>
      </c>
      <c r="L20" s="10">
        <f t="shared" si="55"/>
        <v>136</v>
      </c>
      <c r="M20" s="10">
        <f t="shared" si="56"/>
        <v>356</v>
      </c>
      <c r="N20" s="10">
        <f t="shared" si="57"/>
        <v>202</v>
      </c>
      <c r="O20" s="10">
        <f t="shared" si="58"/>
        <v>100</v>
      </c>
      <c r="P20" s="10">
        <f t="shared" si="59"/>
        <v>103</v>
      </c>
      <c r="Q20" s="4" t="s">
        <v>344</v>
      </c>
      <c r="R20" s="10">
        <v>323</v>
      </c>
      <c r="S20" s="10">
        <v>238</v>
      </c>
      <c r="T20" s="10">
        <v>85</v>
      </c>
      <c r="U20" s="26">
        <v>245</v>
      </c>
      <c r="V20" s="27">
        <v>208</v>
      </c>
      <c r="W20" s="28">
        <v>38</v>
      </c>
      <c r="X20" s="10">
        <v>40</v>
      </c>
      <c r="Y20" s="10">
        <v>12</v>
      </c>
      <c r="Z20" s="10">
        <v>29</v>
      </c>
      <c r="AA20" s="26">
        <v>15</v>
      </c>
      <c r="AB20" s="27">
        <v>7</v>
      </c>
      <c r="AC20" s="28">
        <v>7</v>
      </c>
      <c r="AD20" s="10">
        <v>23</v>
      </c>
      <c r="AE20" s="10">
        <v>12</v>
      </c>
      <c r="AF20" s="10">
        <v>12</v>
      </c>
      <c r="AG20" s="189" t="s">
        <v>344</v>
      </c>
      <c r="AH20" s="189">
        <v>253</v>
      </c>
      <c r="AI20" s="189">
        <v>33</v>
      </c>
      <c r="AJ20" s="189">
        <v>220</v>
      </c>
      <c r="AK20" s="198">
        <v>162</v>
      </c>
      <c r="AL20" s="199">
        <v>19</v>
      </c>
      <c r="AM20" s="200">
        <v>144</v>
      </c>
      <c r="AN20" s="189">
        <v>51</v>
      </c>
      <c r="AO20" s="189">
        <v>8</v>
      </c>
      <c r="AP20" s="189">
        <v>42</v>
      </c>
      <c r="AQ20" s="198">
        <v>37</v>
      </c>
      <c r="AR20" s="199">
        <v>6</v>
      </c>
      <c r="AS20" s="200">
        <v>31</v>
      </c>
      <c r="AT20" s="189">
        <v>3</v>
      </c>
      <c r="AU20" s="189">
        <v>0</v>
      </c>
      <c r="AV20" s="189">
        <v>3</v>
      </c>
      <c r="AW20" s="4" t="s">
        <v>344</v>
      </c>
      <c r="AX20" s="10">
        <v>1970</v>
      </c>
      <c r="AY20" s="10">
        <v>518</v>
      </c>
      <c r="AZ20" s="10">
        <v>1452</v>
      </c>
      <c r="BA20" s="26">
        <v>786</v>
      </c>
      <c r="BB20" s="27">
        <v>157</v>
      </c>
      <c r="BC20" s="28">
        <v>629</v>
      </c>
      <c r="BD20" s="10">
        <v>592</v>
      </c>
      <c r="BE20" s="10">
        <v>155</v>
      </c>
      <c r="BF20" s="10">
        <v>437</v>
      </c>
      <c r="BG20" s="26">
        <v>421</v>
      </c>
      <c r="BH20" s="27">
        <v>120</v>
      </c>
      <c r="BI20" s="28">
        <v>301</v>
      </c>
      <c r="BJ20" s="10">
        <v>170</v>
      </c>
      <c r="BK20" s="10">
        <v>85</v>
      </c>
      <c r="BL20" s="10">
        <v>85</v>
      </c>
      <c r="BM20" s="204" t="s">
        <v>344</v>
      </c>
      <c r="BN20" s="71">
        <v>627</v>
      </c>
      <c r="BO20" s="71">
        <v>209</v>
      </c>
      <c r="BP20" s="71">
        <v>417</v>
      </c>
      <c r="BQ20" s="213">
        <v>533</v>
      </c>
      <c r="BR20" s="214">
        <v>182</v>
      </c>
      <c r="BS20" s="215">
        <v>351</v>
      </c>
      <c r="BT20" s="71">
        <v>67</v>
      </c>
      <c r="BU20" s="71">
        <v>21</v>
      </c>
      <c r="BV20" s="71">
        <v>46</v>
      </c>
      <c r="BW20" s="213">
        <v>21</v>
      </c>
      <c r="BX20" s="214">
        <v>3</v>
      </c>
      <c r="BY20" s="215">
        <v>17</v>
      </c>
      <c r="BZ20" s="71">
        <v>6</v>
      </c>
      <c r="CA20" s="71">
        <v>3</v>
      </c>
      <c r="CB20" s="71">
        <v>3</v>
      </c>
    </row>
    <row r="21" spans="1:80" x14ac:dyDescent="0.2">
      <c r="A21" s="4" t="s">
        <v>345</v>
      </c>
      <c r="B21" s="10">
        <f t="shared" si="45"/>
        <v>1147</v>
      </c>
      <c r="C21" s="10">
        <f t="shared" si="46"/>
        <v>273</v>
      </c>
      <c r="D21" s="10">
        <f t="shared" si="47"/>
        <v>875</v>
      </c>
      <c r="E21" s="10">
        <f t="shared" si="48"/>
        <v>705</v>
      </c>
      <c r="F21" s="10">
        <f t="shared" si="49"/>
        <v>159</v>
      </c>
      <c r="G21" s="10">
        <f t="shared" si="50"/>
        <v>547</v>
      </c>
      <c r="H21" s="10">
        <f t="shared" si="51"/>
        <v>250</v>
      </c>
      <c r="I21" s="10">
        <f t="shared" si="52"/>
        <v>95</v>
      </c>
      <c r="J21" s="10">
        <f t="shared" si="53"/>
        <v>156</v>
      </c>
      <c r="K21" s="10">
        <f t="shared" si="54"/>
        <v>120</v>
      </c>
      <c r="L21" s="10">
        <f t="shared" si="55"/>
        <v>10</v>
      </c>
      <c r="M21" s="10">
        <f t="shared" si="56"/>
        <v>109</v>
      </c>
      <c r="N21" s="10">
        <f t="shared" si="57"/>
        <v>71</v>
      </c>
      <c r="O21" s="10">
        <f t="shared" si="58"/>
        <v>9</v>
      </c>
      <c r="P21" s="10">
        <f t="shared" si="59"/>
        <v>63</v>
      </c>
      <c r="Q21" s="4" t="s">
        <v>345</v>
      </c>
      <c r="R21" s="10">
        <v>145</v>
      </c>
      <c r="S21" s="10">
        <v>102</v>
      </c>
      <c r="T21" s="10">
        <v>44</v>
      </c>
      <c r="U21" s="26">
        <v>80</v>
      </c>
      <c r="V21" s="27">
        <v>61</v>
      </c>
      <c r="W21" s="28">
        <v>19</v>
      </c>
      <c r="X21" s="10">
        <v>40</v>
      </c>
      <c r="Y21" s="10">
        <v>35</v>
      </c>
      <c r="Z21" s="10">
        <v>6</v>
      </c>
      <c r="AA21" s="26">
        <v>7</v>
      </c>
      <c r="AB21" s="27">
        <v>0</v>
      </c>
      <c r="AC21" s="28">
        <v>7</v>
      </c>
      <c r="AD21" s="10">
        <v>17</v>
      </c>
      <c r="AE21" s="10">
        <v>6</v>
      </c>
      <c r="AF21" s="10">
        <v>12</v>
      </c>
      <c r="AG21" s="189" t="s">
        <v>345</v>
      </c>
      <c r="AH21" s="189">
        <v>116</v>
      </c>
      <c r="AI21" s="189">
        <v>14</v>
      </c>
      <c r="AJ21" s="189">
        <v>102</v>
      </c>
      <c r="AK21" s="198">
        <v>70</v>
      </c>
      <c r="AL21" s="199">
        <v>14</v>
      </c>
      <c r="AM21" s="200">
        <v>56</v>
      </c>
      <c r="AN21" s="189">
        <v>34</v>
      </c>
      <c r="AO21" s="189">
        <v>0</v>
      </c>
      <c r="AP21" s="189">
        <v>34</v>
      </c>
      <c r="AQ21" s="198">
        <v>9</v>
      </c>
      <c r="AR21" s="199">
        <v>0</v>
      </c>
      <c r="AS21" s="200">
        <v>9</v>
      </c>
      <c r="AT21" s="189">
        <v>3</v>
      </c>
      <c r="AU21" s="189">
        <v>0</v>
      </c>
      <c r="AV21" s="189">
        <v>3</v>
      </c>
      <c r="AW21" s="4" t="s">
        <v>345</v>
      </c>
      <c r="AX21" s="10">
        <v>602</v>
      </c>
      <c r="AY21" s="10">
        <v>101</v>
      </c>
      <c r="AZ21" s="10">
        <v>501</v>
      </c>
      <c r="BA21" s="26">
        <v>314</v>
      </c>
      <c r="BB21" s="27">
        <v>45</v>
      </c>
      <c r="BC21" s="28">
        <v>270</v>
      </c>
      <c r="BD21" s="10">
        <v>155</v>
      </c>
      <c r="BE21" s="10">
        <v>56</v>
      </c>
      <c r="BF21" s="10">
        <v>99</v>
      </c>
      <c r="BG21" s="26">
        <v>90</v>
      </c>
      <c r="BH21" s="27">
        <v>0</v>
      </c>
      <c r="BI21" s="28">
        <v>90</v>
      </c>
      <c r="BJ21" s="10">
        <v>42</v>
      </c>
      <c r="BK21" s="10">
        <v>0</v>
      </c>
      <c r="BL21" s="10">
        <v>42</v>
      </c>
      <c r="BM21" s="204" t="s">
        <v>345</v>
      </c>
      <c r="BN21" s="71">
        <v>284</v>
      </c>
      <c r="BO21" s="71">
        <v>56</v>
      </c>
      <c r="BP21" s="71">
        <v>228</v>
      </c>
      <c r="BQ21" s="213">
        <v>241</v>
      </c>
      <c r="BR21" s="214">
        <v>39</v>
      </c>
      <c r="BS21" s="215">
        <v>202</v>
      </c>
      <c r="BT21" s="71">
        <v>21</v>
      </c>
      <c r="BU21" s="71">
        <v>4</v>
      </c>
      <c r="BV21" s="71">
        <v>17</v>
      </c>
      <c r="BW21" s="213">
        <v>14</v>
      </c>
      <c r="BX21" s="214">
        <v>10</v>
      </c>
      <c r="BY21" s="215">
        <v>3</v>
      </c>
      <c r="BZ21" s="71">
        <v>9</v>
      </c>
      <c r="CA21" s="71">
        <v>3</v>
      </c>
      <c r="CB21" s="71">
        <v>6</v>
      </c>
    </row>
    <row r="22" spans="1:80" x14ac:dyDescent="0.2">
      <c r="A22" s="4" t="s">
        <v>346</v>
      </c>
      <c r="B22" s="10">
        <f t="shared" si="45"/>
        <v>522</v>
      </c>
      <c r="C22" s="10">
        <f t="shared" si="46"/>
        <v>118</v>
      </c>
      <c r="D22" s="10">
        <f t="shared" si="47"/>
        <v>404</v>
      </c>
      <c r="E22" s="10">
        <f t="shared" si="48"/>
        <v>357</v>
      </c>
      <c r="F22" s="10">
        <f t="shared" si="49"/>
        <v>53</v>
      </c>
      <c r="G22" s="10">
        <f t="shared" si="50"/>
        <v>304</v>
      </c>
      <c r="H22" s="10">
        <f t="shared" si="51"/>
        <v>58</v>
      </c>
      <c r="I22" s="10">
        <f t="shared" si="52"/>
        <v>20</v>
      </c>
      <c r="J22" s="10">
        <f t="shared" si="53"/>
        <v>38</v>
      </c>
      <c r="K22" s="10">
        <f t="shared" si="54"/>
        <v>78</v>
      </c>
      <c r="L22" s="10">
        <f t="shared" si="55"/>
        <v>33</v>
      </c>
      <c r="M22" s="10">
        <f t="shared" si="56"/>
        <v>45</v>
      </c>
      <c r="N22" s="10">
        <f t="shared" si="57"/>
        <v>29</v>
      </c>
      <c r="O22" s="10">
        <f t="shared" si="58"/>
        <v>12</v>
      </c>
      <c r="P22" s="10">
        <f t="shared" si="59"/>
        <v>17</v>
      </c>
      <c r="Q22" s="4" t="s">
        <v>346</v>
      </c>
      <c r="R22" s="10">
        <v>47</v>
      </c>
      <c r="S22" s="10">
        <v>17</v>
      </c>
      <c r="T22" s="10">
        <v>30</v>
      </c>
      <c r="U22" s="26">
        <v>5</v>
      </c>
      <c r="V22" s="27">
        <v>0</v>
      </c>
      <c r="W22" s="28">
        <v>5</v>
      </c>
      <c r="X22" s="10">
        <v>12</v>
      </c>
      <c r="Y22" s="10">
        <v>6</v>
      </c>
      <c r="Z22" s="10">
        <v>6</v>
      </c>
      <c r="AA22" s="26">
        <v>2</v>
      </c>
      <c r="AB22" s="27">
        <v>0</v>
      </c>
      <c r="AC22" s="28">
        <v>2</v>
      </c>
      <c r="AD22" s="10">
        <v>29</v>
      </c>
      <c r="AE22" s="10">
        <v>12</v>
      </c>
      <c r="AF22" s="10">
        <v>17</v>
      </c>
      <c r="AG22" s="189" t="s">
        <v>749</v>
      </c>
      <c r="AH22" s="189">
        <v>29</v>
      </c>
      <c r="AI22" s="189">
        <v>5</v>
      </c>
      <c r="AJ22" s="189">
        <v>25</v>
      </c>
      <c r="AK22" s="198">
        <v>23</v>
      </c>
      <c r="AL22" s="199">
        <v>5</v>
      </c>
      <c r="AM22" s="200">
        <v>19</v>
      </c>
      <c r="AN22" s="189">
        <v>0</v>
      </c>
      <c r="AO22" s="189">
        <v>0</v>
      </c>
      <c r="AP22" s="189">
        <v>0</v>
      </c>
      <c r="AQ22" s="198">
        <v>6</v>
      </c>
      <c r="AR22" s="199">
        <v>0</v>
      </c>
      <c r="AS22" s="200">
        <v>6</v>
      </c>
      <c r="AT22" s="189">
        <v>0</v>
      </c>
      <c r="AU22" s="189">
        <v>0</v>
      </c>
      <c r="AV22" s="189">
        <v>0</v>
      </c>
      <c r="AW22" s="4" t="s">
        <v>346</v>
      </c>
      <c r="AX22" s="10">
        <v>327</v>
      </c>
      <c r="AY22" s="10">
        <v>67</v>
      </c>
      <c r="AZ22" s="10">
        <v>260</v>
      </c>
      <c r="BA22" s="26">
        <v>225</v>
      </c>
      <c r="BB22" s="27">
        <v>22</v>
      </c>
      <c r="BC22" s="28">
        <v>202</v>
      </c>
      <c r="BD22" s="10">
        <v>42</v>
      </c>
      <c r="BE22" s="10">
        <v>14</v>
      </c>
      <c r="BF22" s="10">
        <v>28</v>
      </c>
      <c r="BG22" s="26">
        <v>60</v>
      </c>
      <c r="BH22" s="27">
        <v>30</v>
      </c>
      <c r="BI22" s="28">
        <v>30</v>
      </c>
      <c r="BJ22" s="10">
        <v>0</v>
      </c>
      <c r="BK22" s="10">
        <v>0</v>
      </c>
      <c r="BL22" s="10">
        <v>0</v>
      </c>
      <c r="BM22" s="204" t="s">
        <v>346</v>
      </c>
      <c r="BN22" s="71">
        <v>119</v>
      </c>
      <c r="BO22" s="71">
        <v>29</v>
      </c>
      <c r="BP22" s="71">
        <v>89</v>
      </c>
      <c r="BQ22" s="213">
        <v>104</v>
      </c>
      <c r="BR22" s="214">
        <v>26</v>
      </c>
      <c r="BS22" s="215">
        <v>78</v>
      </c>
      <c r="BT22" s="71">
        <v>4</v>
      </c>
      <c r="BU22" s="71">
        <v>0</v>
      </c>
      <c r="BV22" s="71">
        <v>4</v>
      </c>
      <c r="BW22" s="213">
        <v>10</v>
      </c>
      <c r="BX22" s="214">
        <v>3</v>
      </c>
      <c r="BY22" s="215">
        <v>7</v>
      </c>
      <c r="BZ22" s="71">
        <v>0</v>
      </c>
      <c r="CA22" s="71">
        <v>0</v>
      </c>
      <c r="CB22" s="71">
        <v>0</v>
      </c>
    </row>
    <row r="23" spans="1:80" x14ac:dyDescent="0.2">
      <c r="A23" s="4" t="s">
        <v>24</v>
      </c>
      <c r="E23" s="34"/>
      <c r="F23" s="35"/>
      <c r="G23" s="6"/>
      <c r="K23" s="34"/>
      <c r="L23" s="35"/>
      <c r="M23" s="6"/>
      <c r="Q23" s="4" t="s">
        <v>24</v>
      </c>
      <c r="R23" s="4">
        <v>2.5</v>
      </c>
      <c r="S23" s="4">
        <v>2.4</v>
      </c>
      <c r="T23" s="4">
        <v>2.5</v>
      </c>
      <c r="U23" s="34">
        <v>2.5</v>
      </c>
      <c r="V23" s="35">
        <v>2.4</v>
      </c>
      <c r="W23" s="6">
        <v>2.6</v>
      </c>
      <c r="X23" s="4">
        <v>2.2999999999999998</v>
      </c>
      <c r="Y23" s="4">
        <v>2.2000000000000002</v>
      </c>
      <c r="Z23" s="4">
        <v>2.4</v>
      </c>
      <c r="AA23" s="34">
        <v>2.6</v>
      </c>
      <c r="AB23" s="35">
        <v>2.5</v>
      </c>
      <c r="AC23" s="6">
        <v>2.9</v>
      </c>
      <c r="AD23" s="4">
        <v>2.5</v>
      </c>
      <c r="AE23" s="4">
        <v>2.7</v>
      </c>
      <c r="AF23" s="4">
        <v>2.5</v>
      </c>
      <c r="AG23" s="189" t="s">
        <v>24</v>
      </c>
      <c r="AH23" s="103">
        <v>2.9</v>
      </c>
      <c r="AI23" s="103">
        <v>2.7</v>
      </c>
      <c r="AJ23" s="103">
        <v>3</v>
      </c>
      <c r="AK23" s="233">
        <v>3</v>
      </c>
      <c r="AL23" s="234">
        <v>2.7</v>
      </c>
      <c r="AM23" s="235">
        <v>3.1</v>
      </c>
      <c r="AN23" s="103">
        <v>2.8</v>
      </c>
      <c r="AO23" s="103">
        <v>2.5</v>
      </c>
      <c r="AP23" s="103">
        <v>2.8</v>
      </c>
      <c r="AQ23" s="233">
        <v>3</v>
      </c>
      <c r="AR23" s="234">
        <v>2.8</v>
      </c>
      <c r="AS23" s="235">
        <v>3.1</v>
      </c>
      <c r="AT23" s="103">
        <v>2.6</v>
      </c>
      <c r="AU23" s="103">
        <v>2.5</v>
      </c>
      <c r="AV23" s="103">
        <v>2.6</v>
      </c>
      <c r="AW23" s="4" t="s">
        <v>24</v>
      </c>
      <c r="AX23" s="110">
        <v>3</v>
      </c>
      <c r="AY23" s="110">
        <v>2.9</v>
      </c>
      <c r="AZ23" s="110">
        <v>3</v>
      </c>
      <c r="BA23" s="236">
        <v>3</v>
      </c>
      <c r="BB23" s="237">
        <v>2.8</v>
      </c>
      <c r="BC23" s="238">
        <v>3.1</v>
      </c>
      <c r="BD23" s="110">
        <v>2.9</v>
      </c>
      <c r="BE23" s="110">
        <v>3.1</v>
      </c>
      <c r="BF23" s="110">
        <v>2.9</v>
      </c>
      <c r="BG23" s="236">
        <v>3.2</v>
      </c>
      <c r="BH23" s="237">
        <v>3</v>
      </c>
      <c r="BI23" s="238">
        <v>3.3</v>
      </c>
      <c r="BJ23" s="110">
        <v>2.8</v>
      </c>
      <c r="BK23" s="110">
        <v>3.3</v>
      </c>
      <c r="BL23" s="110">
        <v>2.7</v>
      </c>
      <c r="BM23" s="239" t="s">
        <v>24</v>
      </c>
      <c r="BN23" s="239">
        <v>2.8</v>
      </c>
      <c r="BO23" s="239">
        <v>2.6</v>
      </c>
      <c r="BP23" s="239">
        <v>2.9</v>
      </c>
      <c r="BQ23" s="243">
        <v>2.9</v>
      </c>
      <c r="BR23" s="244">
        <v>2.6</v>
      </c>
      <c r="BS23" s="245">
        <v>3.1</v>
      </c>
      <c r="BT23" s="239">
        <v>2.5</v>
      </c>
      <c r="BU23" s="239">
        <v>2.4</v>
      </c>
      <c r="BV23" s="239">
        <v>2.6</v>
      </c>
      <c r="BW23" s="243">
        <v>2.9</v>
      </c>
      <c r="BX23" s="244">
        <v>3</v>
      </c>
      <c r="BY23" s="245">
        <v>2.8</v>
      </c>
      <c r="BZ23" s="239">
        <v>2.4</v>
      </c>
      <c r="CA23" s="239">
        <v>2.4</v>
      </c>
      <c r="CB23" s="239">
        <v>2.5</v>
      </c>
    </row>
    <row r="24" spans="1:80" ht="15" x14ac:dyDescent="0.25">
      <c r="A24" s="2" t="s">
        <v>500</v>
      </c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2" t="s">
        <v>500</v>
      </c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2" t="s">
        <v>500</v>
      </c>
      <c r="AH24" s="94"/>
      <c r="AI24" s="94"/>
      <c r="AJ24" s="94"/>
      <c r="AK24" s="94"/>
      <c r="AL24" s="94"/>
      <c r="AM24" s="94"/>
      <c r="AN24" s="94"/>
      <c r="AO24" s="94"/>
      <c r="AP24" s="94"/>
      <c r="AQ24" s="94"/>
      <c r="AR24" s="94"/>
      <c r="AS24" s="94"/>
      <c r="AT24" s="94"/>
      <c r="AU24" s="94"/>
      <c r="AV24" s="94"/>
      <c r="AW24" s="2" t="s">
        <v>500</v>
      </c>
      <c r="AX24" s="94"/>
      <c r="AY24" s="94"/>
      <c r="AZ24" s="94"/>
      <c r="BA24" s="94"/>
      <c r="BB24" s="94"/>
      <c r="BC24" s="94"/>
      <c r="BD24" s="94"/>
      <c r="BE24" s="94"/>
      <c r="BF24" s="94"/>
      <c r="BG24" s="94"/>
      <c r="BH24" s="94"/>
      <c r="BI24" s="94"/>
      <c r="BJ24" s="94"/>
      <c r="BK24" s="94"/>
      <c r="BL24" s="94"/>
      <c r="BM24" s="2" t="s">
        <v>500</v>
      </c>
      <c r="BN24" s="94"/>
      <c r="BO24" s="94"/>
      <c r="BP24" s="94"/>
      <c r="BQ24" s="94"/>
      <c r="BR24" s="94"/>
      <c r="BS24" s="94"/>
      <c r="BT24" s="94"/>
      <c r="BU24" s="94"/>
      <c r="BV24" s="94"/>
      <c r="BW24" s="94"/>
      <c r="BX24" s="112"/>
      <c r="BY24" s="112"/>
      <c r="BZ24" s="112"/>
      <c r="CA24" s="112"/>
      <c r="CB24" s="112"/>
    </row>
    <row r="25" spans="1:80" ht="15" x14ac:dyDescent="0.25">
      <c r="A25" s="3" t="s">
        <v>501</v>
      </c>
      <c r="Q25" s="3" t="s">
        <v>501</v>
      </c>
      <c r="AG25" s="3" t="s">
        <v>501</v>
      </c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 s="3" t="s">
        <v>610</v>
      </c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 s="3" t="s">
        <v>501</v>
      </c>
      <c r="BN25"/>
      <c r="BO25"/>
      <c r="BP25"/>
      <c r="BQ25"/>
      <c r="BR25"/>
      <c r="BS25"/>
      <c r="BT25"/>
      <c r="BU25"/>
      <c r="BV25"/>
      <c r="BW25"/>
      <c r="BX25" s="63"/>
      <c r="BY25" s="63"/>
      <c r="BZ25" s="63"/>
      <c r="CA25" s="63"/>
      <c r="CB25" s="63"/>
    </row>
  </sheetData>
  <mergeCells count="25">
    <mergeCell ref="B2:D2"/>
    <mergeCell ref="E2:G2"/>
    <mergeCell ref="H2:J2"/>
    <mergeCell ref="K2:M2"/>
    <mergeCell ref="N2:P2"/>
    <mergeCell ref="R2:T2"/>
    <mergeCell ref="U2:W2"/>
    <mergeCell ref="X2:Z2"/>
    <mergeCell ref="AA2:AC2"/>
    <mergeCell ref="AD2:AF2"/>
    <mergeCell ref="AH2:AJ2"/>
    <mergeCell ref="AK2:AM2"/>
    <mergeCell ref="AN2:AP2"/>
    <mergeCell ref="AQ2:AS2"/>
    <mergeCell ref="AT2:AV2"/>
    <mergeCell ref="AX2:AZ2"/>
    <mergeCell ref="BA2:BC2"/>
    <mergeCell ref="BD2:BF2"/>
    <mergeCell ref="BG2:BI2"/>
    <mergeCell ref="BJ2:BL2"/>
    <mergeCell ref="BN2:BP2"/>
    <mergeCell ref="BQ2:BS2"/>
    <mergeCell ref="BT2:BV2"/>
    <mergeCell ref="BW2:BY2"/>
    <mergeCell ref="BZ2:CB2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89"/>
  <sheetViews>
    <sheetView view="pageBreakPreview" zoomScaleNormal="100" zoomScaleSheetLayoutView="100" workbookViewId="0">
      <selection activeCell="A2" sqref="A2"/>
    </sheetView>
  </sheetViews>
  <sheetFormatPr defaultRowHeight="11.25" x14ac:dyDescent="0.2"/>
  <cols>
    <col min="1" max="1" width="9.140625" style="4"/>
    <col min="2" max="16" width="6.28515625" style="4" customWidth="1"/>
    <col min="17" max="17" width="9.140625" style="4"/>
    <col min="18" max="32" width="4.85546875" style="4" customWidth="1"/>
    <col min="33" max="16384" width="9.140625" style="4"/>
  </cols>
  <sheetData>
    <row r="1" spans="1:80" x14ac:dyDescent="0.2">
      <c r="A1" s="4" t="s">
        <v>828</v>
      </c>
      <c r="Q1" s="4" t="s">
        <v>508</v>
      </c>
      <c r="AG1" s="56" t="s">
        <v>614</v>
      </c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3" t="s">
        <v>623</v>
      </c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4" t="s">
        <v>629</v>
      </c>
    </row>
    <row r="2" spans="1:80" x14ac:dyDescent="0.2">
      <c r="A2" s="5"/>
      <c r="B2" s="278" t="s">
        <v>1</v>
      </c>
      <c r="C2" s="278"/>
      <c r="D2" s="278"/>
      <c r="E2" s="278"/>
      <c r="F2" s="278"/>
      <c r="G2" s="278" t="s">
        <v>2</v>
      </c>
      <c r="H2" s="278"/>
      <c r="I2" s="278"/>
      <c r="J2" s="278"/>
      <c r="K2" s="278"/>
      <c r="L2" s="278" t="s">
        <v>3</v>
      </c>
      <c r="M2" s="278"/>
      <c r="N2" s="278"/>
      <c r="O2" s="278"/>
      <c r="P2" s="279"/>
      <c r="Q2" s="5"/>
      <c r="R2" s="278" t="s">
        <v>1</v>
      </c>
      <c r="S2" s="278"/>
      <c r="T2" s="278"/>
      <c r="U2" s="278"/>
      <c r="V2" s="278"/>
      <c r="W2" s="278" t="s">
        <v>2</v>
      </c>
      <c r="X2" s="278"/>
      <c r="Y2" s="278"/>
      <c r="Z2" s="278"/>
      <c r="AA2" s="278"/>
      <c r="AB2" s="278" t="s">
        <v>3</v>
      </c>
      <c r="AC2" s="278"/>
      <c r="AD2" s="278"/>
      <c r="AE2" s="278"/>
      <c r="AF2" s="279"/>
      <c r="AG2" s="57"/>
      <c r="AH2" s="283" t="s">
        <v>1</v>
      </c>
      <c r="AI2" s="283"/>
      <c r="AJ2" s="283"/>
      <c r="AK2" s="283"/>
      <c r="AL2" s="283"/>
      <c r="AM2" s="283" t="s">
        <v>2</v>
      </c>
      <c r="AN2" s="283"/>
      <c r="AO2" s="283"/>
      <c r="AP2" s="283"/>
      <c r="AQ2" s="283"/>
      <c r="AR2" s="283" t="s">
        <v>3</v>
      </c>
      <c r="AS2" s="283"/>
      <c r="AT2" s="283"/>
      <c r="AU2" s="283"/>
      <c r="AV2" s="284"/>
      <c r="AW2" s="95"/>
      <c r="AX2" s="281" t="s">
        <v>1</v>
      </c>
      <c r="AY2" s="281"/>
      <c r="AZ2" s="281"/>
      <c r="BA2" s="281"/>
      <c r="BB2" s="281"/>
      <c r="BC2" s="281" t="s">
        <v>2</v>
      </c>
      <c r="BD2" s="281"/>
      <c r="BE2" s="281"/>
      <c r="BF2" s="281"/>
      <c r="BG2" s="281"/>
      <c r="BH2" s="281" t="s">
        <v>3</v>
      </c>
      <c r="BI2" s="281"/>
      <c r="BJ2" s="281"/>
      <c r="BK2" s="281"/>
      <c r="BL2" s="282"/>
      <c r="BM2" s="5"/>
      <c r="BN2" s="278" t="s">
        <v>1</v>
      </c>
      <c r="BO2" s="278"/>
      <c r="BP2" s="278"/>
      <c r="BQ2" s="278"/>
      <c r="BR2" s="278"/>
      <c r="BS2" s="278" t="s">
        <v>2</v>
      </c>
      <c r="BT2" s="278"/>
      <c r="BU2" s="278"/>
      <c r="BV2" s="278"/>
      <c r="BW2" s="278"/>
      <c r="BX2" s="278" t="s">
        <v>3</v>
      </c>
      <c r="BY2" s="278"/>
      <c r="BZ2" s="278"/>
      <c r="CA2" s="278"/>
      <c r="CB2" s="279"/>
    </row>
    <row r="3" spans="1:80" x14ac:dyDescent="0.2">
      <c r="A3" s="6" t="s">
        <v>600</v>
      </c>
      <c r="B3" s="7" t="s">
        <v>1</v>
      </c>
      <c r="C3" s="7" t="s">
        <v>4</v>
      </c>
      <c r="D3" s="7" t="s">
        <v>504</v>
      </c>
      <c r="E3" s="7" t="s">
        <v>6</v>
      </c>
      <c r="F3" s="7" t="s">
        <v>505</v>
      </c>
      <c r="G3" s="7" t="s">
        <v>1</v>
      </c>
      <c r="H3" s="7" t="s">
        <v>4</v>
      </c>
      <c r="I3" s="7" t="s">
        <v>504</v>
      </c>
      <c r="J3" s="7" t="s">
        <v>6</v>
      </c>
      <c r="K3" s="7" t="s">
        <v>505</v>
      </c>
      <c r="L3" s="7" t="s">
        <v>1</v>
      </c>
      <c r="M3" s="7" t="s">
        <v>4</v>
      </c>
      <c r="N3" s="7" t="s">
        <v>504</v>
      </c>
      <c r="O3" s="7" t="s">
        <v>6</v>
      </c>
      <c r="P3" s="7" t="s">
        <v>505</v>
      </c>
      <c r="Q3" s="6" t="s">
        <v>600</v>
      </c>
      <c r="R3" s="7" t="s">
        <v>1</v>
      </c>
      <c r="S3" s="7" t="s">
        <v>4</v>
      </c>
      <c r="T3" s="7" t="s">
        <v>504</v>
      </c>
      <c r="U3" s="7" t="s">
        <v>6</v>
      </c>
      <c r="V3" s="7" t="s">
        <v>505</v>
      </c>
      <c r="W3" s="7" t="s">
        <v>1</v>
      </c>
      <c r="X3" s="7" t="s">
        <v>4</v>
      </c>
      <c r="Y3" s="7" t="s">
        <v>504</v>
      </c>
      <c r="Z3" s="7" t="s">
        <v>6</v>
      </c>
      <c r="AA3" s="7" t="s">
        <v>505</v>
      </c>
      <c r="AB3" s="7" t="s">
        <v>1</v>
      </c>
      <c r="AC3" s="7" t="s">
        <v>4</v>
      </c>
      <c r="AD3" s="7" t="s">
        <v>504</v>
      </c>
      <c r="AE3" s="7" t="s">
        <v>6</v>
      </c>
      <c r="AF3" s="7" t="s">
        <v>505</v>
      </c>
      <c r="AG3" s="86" t="s">
        <v>600</v>
      </c>
      <c r="AH3" s="87" t="s">
        <v>1</v>
      </c>
      <c r="AI3" s="87" t="s">
        <v>4</v>
      </c>
      <c r="AJ3" s="87" t="s">
        <v>5</v>
      </c>
      <c r="AK3" s="87" t="s">
        <v>6</v>
      </c>
      <c r="AL3" s="87" t="s">
        <v>7</v>
      </c>
      <c r="AM3" s="87" t="s">
        <v>1</v>
      </c>
      <c r="AN3" s="87" t="s">
        <v>4</v>
      </c>
      <c r="AO3" s="87" t="s">
        <v>5</v>
      </c>
      <c r="AP3" s="87" t="s">
        <v>6</v>
      </c>
      <c r="AQ3" s="87" t="s">
        <v>7</v>
      </c>
      <c r="AR3" s="87" t="s">
        <v>1</v>
      </c>
      <c r="AS3" s="87" t="s">
        <v>4</v>
      </c>
      <c r="AT3" s="87" t="s">
        <v>5</v>
      </c>
      <c r="AU3" s="87" t="s">
        <v>6</v>
      </c>
      <c r="AV3" s="88" t="s">
        <v>7</v>
      </c>
      <c r="AW3" s="109" t="s">
        <v>600</v>
      </c>
      <c r="AX3" s="96" t="s">
        <v>1</v>
      </c>
      <c r="AY3" s="96" t="s">
        <v>4</v>
      </c>
      <c r="AZ3" s="96" t="s">
        <v>504</v>
      </c>
      <c r="BA3" s="96" t="s">
        <v>6</v>
      </c>
      <c r="BB3" s="96" t="s">
        <v>505</v>
      </c>
      <c r="BC3" s="96" t="s">
        <v>1</v>
      </c>
      <c r="BD3" s="96" t="s">
        <v>4</v>
      </c>
      <c r="BE3" s="96" t="s">
        <v>504</v>
      </c>
      <c r="BF3" s="96" t="s">
        <v>6</v>
      </c>
      <c r="BG3" s="96" t="s">
        <v>505</v>
      </c>
      <c r="BH3" s="96" t="s">
        <v>1</v>
      </c>
      <c r="BI3" s="96" t="s">
        <v>4</v>
      </c>
      <c r="BJ3" s="96" t="s">
        <v>504</v>
      </c>
      <c r="BK3" s="96" t="s">
        <v>6</v>
      </c>
      <c r="BL3" s="97" t="s">
        <v>505</v>
      </c>
      <c r="BM3" s="6" t="s">
        <v>600</v>
      </c>
      <c r="BN3" s="7" t="s">
        <v>1</v>
      </c>
      <c r="BO3" s="7" t="s">
        <v>4</v>
      </c>
      <c r="BP3" s="7" t="s">
        <v>504</v>
      </c>
      <c r="BQ3" s="7" t="s">
        <v>6</v>
      </c>
      <c r="BR3" s="7" t="s">
        <v>505</v>
      </c>
      <c r="BS3" s="7" t="s">
        <v>1</v>
      </c>
      <c r="BT3" s="7" t="s">
        <v>4</v>
      </c>
      <c r="BU3" s="7" t="s">
        <v>504</v>
      </c>
      <c r="BV3" s="7" t="s">
        <v>6</v>
      </c>
      <c r="BW3" s="7" t="s">
        <v>505</v>
      </c>
      <c r="BX3" s="7" t="s">
        <v>1</v>
      </c>
      <c r="BY3" s="7" t="s">
        <v>4</v>
      </c>
      <c r="BZ3" s="7" t="s">
        <v>504</v>
      </c>
      <c r="CA3" s="7" t="s">
        <v>6</v>
      </c>
      <c r="CB3" s="8" t="s">
        <v>505</v>
      </c>
    </row>
    <row r="4" spans="1:80" x14ac:dyDescent="0.2">
      <c r="A4" s="15" t="s">
        <v>542</v>
      </c>
      <c r="G4" s="25"/>
      <c r="H4" s="9"/>
      <c r="I4" s="9"/>
      <c r="J4" s="9"/>
      <c r="K4" s="5"/>
      <c r="Q4" s="15" t="s">
        <v>542</v>
      </c>
      <c r="W4" s="25"/>
      <c r="X4" s="9"/>
      <c r="Y4" s="9"/>
      <c r="Z4" s="9"/>
      <c r="AA4" s="5"/>
      <c r="AG4" s="60" t="s">
        <v>542</v>
      </c>
      <c r="AH4" s="63"/>
      <c r="AI4" s="63"/>
      <c r="AJ4" s="63"/>
      <c r="AK4" s="63"/>
      <c r="AL4" s="63"/>
      <c r="AM4" s="113"/>
      <c r="AN4" s="112"/>
      <c r="AO4" s="112"/>
      <c r="AP4" s="112"/>
      <c r="AQ4" s="111"/>
      <c r="AR4" s="63"/>
      <c r="AS4" s="63"/>
      <c r="AT4" s="63"/>
      <c r="AU4" s="63"/>
      <c r="AV4" s="63"/>
      <c r="AW4" s="98" t="s">
        <v>542</v>
      </c>
      <c r="AX4" s="3"/>
      <c r="AY4" s="3"/>
      <c r="AZ4" s="3"/>
      <c r="BA4" s="3"/>
      <c r="BB4" s="3"/>
      <c r="BC4" s="99"/>
      <c r="BD4" s="2"/>
      <c r="BE4" s="2"/>
      <c r="BF4" s="2"/>
      <c r="BG4" s="95"/>
      <c r="BH4" s="3"/>
      <c r="BI4" s="3"/>
      <c r="BJ4" s="3"/>
      <c r="BK4" s="3"/>
      <c r="BL4" s="3"/>
      <c r="BM4" s="15" t="s">
        <v>542</v>
      </c>
      <c r="BS4" s="25"/>
      <c r="BT4" s="9"/>
      <c r="BU4" s="9"/>
      <c r="BV4" s="9"/>
      <c r="BW4" s="5"/>
    </row>
    <row r="5" spans="1:80" x14ac:dyDescent="0.2">
      <c r="A5" s="4" t="s">
        <v>1</v>
      </c>
      <c r="B5" s="10">
        <f t="shared" ref="B5" si="0">R5+AH5+AX5+BN5</f>
        <v>49870</v>
      </c>
      <c r="C5" s="10">
        <f t="shared" ref="C5" si="1">S5+AI5+AY5+BO5</f>
        <v>29281</v>
      </c>
      <c r="D5" s="10">
        <f t="shared" ref="D5" si="2">T5+AJ5+AZ5+BP5</f>
        <v>11790</v>
      </c>
      <c r="E5" s="10">
        <f t="shared" ref="E5" si="3">U5+AK5+BA5+BQ5</f>
        <v>4710</v>
      </c>
      <c r="F5" s="10">
        <f t="shared" ref="F5" si="4">V5+AL5+BB5+BR5</f>
        <v>4090</v>
      </c>
      <c r="G5" s="10">
        <f t="shared" ref="G5" si="5">W5+AM5+BC5+BS5</f>
        <v>23556</v>
      </c>
      <c r="H5" s="10">
        <f t="shared" ref="H5" si="6">X5+AN5+BD5+BT5</f>
        <v>13553</v>
      </c>
      <c r="I5" s="10">
        <f t="shared" ref="I5" si="7">Y5+AO5+BE5+BU5</f>
        <v>5714</v>
      </c>
      <c r="J5" s="10">
        <f t="shared" ref="J5" si="8">Z5+AP5+BF5+BV5</f>
        <v>2320</v>
      </c>
      <c r="K5" s="10">
        <f t="shared" ref="K5" si="9">AA5+AQ5+BG5+BW5</f>
        <v>1969</v>
      </c>
      <c r="L5" s="10">
        <f t="shared" ref="L5" si="10">AB5+AR5+BH5+BX5</f>
        <v>26315</v>
      </c>
      <c r="M5" s="10">
        <f t="shared" ref="M5" si="11">AC5+AS5+BI5+BY5</f>
        <v>15727</v>
      </c>
      <c r="N5" s="10">
        <f t="shared" ref="N5" si="12">AD5+AT5+BJ5+BZ5</f>
        <v>6075</v>
      </c>
      <c r="O5" s="10">
        <f t="shared" ref="O5" si="13">AE5+AU5+BK5+CA5</f>
        <v>2390</v>
      </c>
      <c r="P5" s="10">
        <f t="shared" ref="P5" si="14">AF5+AV5+BL5+CB5</f>
        <v>2122</v>
      </c>
      <c r="Q5" s="4" t="s">
        <v>1</v>
      </c>
      <c r="R5" s="10">
        <v>7948</v>
      </c>
      <c r="S5" s="10">
        <v>4204</v>
      </c>
      <c r="T5" s="10">
        <v>2193</v>
      </c>
      <c r="U5" s="10">
        <v>255</v>
      </c>
      <c r="V5" s="10">
        <v>1296</v>
      </c>
      <c r="W5" s="26">
        <v>3957</v>
      </c>
      <c r="X5" s="27">
        <v>2005</v>
      </c>
      <c r="Y5" s="27">
        <v>1189</v>
      </c>
      <c r="Z5" s="27">
        <v>115</v>
      </c>
      <c r="AA5" s="28">
        <v>648</v>
      </c>
      <c r="AB5" s="10">
        <v>3991</v>
      </c>
      <c r="AC5" s="10">
        <v>2199</v>
      </c>
      <c r="AD5" s="10">
        <v>1004</v>
      </c>
      <c r="AE5" s="10">
        <v>140</v>
      </c>
      <c r="AF5" s="10">
        <v>648</v>
      </c>
      <c r="AG5" s="56" t="s">
        <v>1</v>
      </c>
      <c r="AH5" s="63">
        <v>13588</v>
      </c>
      <c r="AI5" s="63">
        <v>10943</v>
      </c>
      <c r="AJ5" s="63">
        <v>1912</v>
      </c>
      <c r="AK5" s="63">
        <v>499</v>
      </c>
      <c r="AL5" s="63">
        <v>234</v>
      </c>
      <c r="AM5" s="64">
        <v>6540</v>
      </c>
      <c r="AN5" s="65">
        <v>5247</v>
      </c>
      <c r="AO5" s="65">
        <v>943</v>
      </c>
      <c r="AP5" s="65">
        <v>241</v>
      </c>
      <c r="AQ5" s="66">
        <v>109</v>
      </c>
      <c r="AR5" s="63">
        <v>7048</v>
      </c>
      <c r="AS5" s="63">
        <v>5696</v>
      </c>
      <c r="AT5" s="63">
        <v>968</v>
      </c>
      <c r="AU5" s="63">
        <v>258</v>
      </c>
      <c r="AV5" s="63">
        <v>126</v>
      </c>
      <c r="AW5" s="3" t="s">
        <v>1</v>
      </c>
      <c r="AX5" s="3">
        <v>4286</v>
      </c>
      <c r="AY5" s="3">
        <v>2656</v>
      </c>
      <c r="AZ5" s="3">
        <v>1055</v>
      </c>
      <c r="BA5" s="3">
        <v>434</v>
      </c>
      <c r="BB5" s="3">
        <v>141</v>
      </c>
      <c r="BC5" s="100">
        <v>1988</v>
      </c>
      <c r="BD5" s="101">
        <v>1270</v>
      </c>
      <c r="BE5" s="101">
        <v>464</v>
      </c>
      <c r="BF5" s="101">
        <v>188</v>
      </c>
      <c r="BG5" s="102">
        <v>66</v>
      </c>
      <c r="BH5" s="3">
        <v>2298</v>
      </c>
      <c r="BI5" s="3">
        <v>1386</v>
      </c>
      <c r="BJ5" s="3">
        <v>591</v>
      </c>
      <c r="BK5" s="3">
        <v>246</v>
      </c>
      <c r="BL5" s="3">
        <v>75</v>
      </c>
      <c r="BM5" s="4" t="s">
        <v>1</v>
      </c>
      <c r="BN5" s="10">
        <v>24048</v>
      </c>
      <c r="BO5" s="10">
        <v>11478</v>
      </c>
      <c r="BP5" s="10">
        <v>6630</v>
      </c>
      <c r="BQ5" s="10">
        <v>3522</v>
      </c>
      <c r="BR5" s="10">
        <v>2419</v>
      </c>
      <c r="BS5" s="26">
        <v>11071</v>
      </c>
      <c r="BT5" s="27">
        <v>5031</v>
      </c>
      <c r="BU5" s="27">
        <v>3118</v>
      </c>
      <c r="BV5" s="27">
        <v>1776</v>
      </c>
      <c r="BW5" s="28">
        <v>1146</v>
      </c>
      <c r="BX5" s="10">
        <v>12978</v>
      </c>
      <c r="BY5" s="10">
        <v>6446</v>
      </c>
      <c r="BZ5" s="10">
        <v>3512</v>
      </c>
      <c r="CA5" s="10">
        <v>1746</v>
      </c>
      <c r="CB5" s="10">
        <v>1273</v>
      </c>
    </row>
    <row r="6" spans="1:80" x14ac:dyDescent="0.2">
      <c r="A6" s="4" t="s">
        <v>67</v>
      </c>
      <c r="B6" s="10">
        <f t="shared" ref="B6:B11" si="15">R6+AH6+AX6+BN6</f>
        <v>28409</v>
      </c>
      <c r="C6" s="10">
        <f t="shared" ref="C6:C11" si="16">S6+AI6+AY6+BO6</f>
        <v>27125</v>
      </c>
      <c r="D6" s="10">
        <f t="shared" ref="D6:D11" si="17">T6+AJ6+AZ6+BP6</f>
        <v>798</v>
      </c>
      <c r="E6" s="10">
        <f t="shared" ref="E6:E11" si="18">U6+AK6+BA6+BQ6</f>
        <v>396</v>
      </c>
      <c r="F6" s="10">
        <f t="shared" ref="F6:F11" si="19">V6+AL6+BB6+BR6</f>
        <v>89</v>
      </c>
      <c r="G6" s="10">
        <f t="shared" ref="G6:G11" si="20">W6+AM6+BC6+BS6</f>
        <v>12918</v>
      </c>
      <c r="H6" s="10">
        <f t="shared" ref="H6:H11" si="21">X6+AN6+BD6+BT6</f>
        <v>12504</v>
      </c>
      <c r="I6" s="10">
        <f t="shared" ref="I6:I11" si="22">Y6+AO6+BE6+BU6</f>
        <v>294</v>
      </c>
      <c r="J6" s="10">
        <f t="shared" ref="J6:J11" si="23">Z6+AP6+BF6+BV6</f>
        <v>104</v>
      </c>
      <c r="K6" s="10">
        <f t="shared" ref="K6:K11" si="24">AA6+AQ6+BG6+BW6</f>
        <v>15</v>
      </c>
      <c r="L6" s="10">
        <f t="shared" ref="L6:L11" si="25">AB6+AR6+BH6+BX6</f>
        <v>15491</v>
      </c>
      <c r="M6" s="10">
        <f t="shared" ref="M6:M11" si="26">AC6+AS6+BI6+BY6</f>
        <v>14621</v>
      </c>
      <c r="N6" s="10">
        <f t="shared" ref="N6:N11" si="27">AD6+AT6+BJ6+BZ6</f>
        <v>503</v>
      </c>
      <c r="O6" s="10">
        <f t="shared" ref="O6:O11" si="28">AE6+AU6+BK6+CA6</f>
        <v>292</v>
      </c>
      <c r="P6" s="10">
        <f t="shared" ref="P6:P11" si="29">AF6+AV6+BL6+CB6</f>
        <v>74</v>
      </c>
      <c r="Q6" s="4" t="s">
        <v>67</v>
      </c>
      <c r="R6" s="10">
        <v>4048</v>
      </c>
      <c r="S6" s="10">
        <v>3911</v>
      </c>
      <c r="T6" s="10">
        <v>92</v>
      </c>
      <c r="U6" s="10">
        <v>4</v>
      </c>
      <c r="V6" s="10">
        <v>41</v>
      </c>
      <c r="W6" s="26">
        <v>1892</v>
      </c>
      <c r="X6" s="27">
        <v>1840</v>
      </c>
      <c r="Y6" s="27">
        <v>40</v>
      </c>
      <c r="Z6" s="27">
        <v>0</v>
      </c>
      <c r="AA6" s="28">
        <v>12</v>
      </c>
      <c r="AB6" s="10">
        <v>2156</v>
      </c>
      <c r="AC6" s="10">
        <v>2071</v>
      </c>
      <c r="AD6" s="10">
        <v>52</v>
      </c>
      <c r="AE6" s="10">
        <v>4</v>
      </c>
      <c r="AF6" s="10">
        <v>29</v>
      </c>
      <c r="AG6" s="56" t="s">
        <v>67</v>
      </c>
      <c r="AH6" s="63">
        <v>10515</v>
      </c>
      <c r="AI6" s="63">
        <v>10338</v>
      </c>
      <c r="AJ6" s="63">
        <v>122</v>
      </c>
      <c r="AK6" s="63">
        <v>55</v>
      </c>
      <c r="AL6" s="63">
        <v>0</v>
      </c>
      <c r="AM6" s="64">
        <v>4967</v>
      </c>
      <c r="AN6" s="65">
        <v>4883</v>
      </c>
      <c r="AO6" s="65">
        <v>46</v>
      </c>
      <c r="AP6" s="65">
        <v>38</v>
      </c>
      <c r="AQ6" s="66">
        <v>0</v>
      </c>
      <c r="AR6" s="63">
        <v>5548</v>
      </c>
      <c r="AS6" s="63">
        <v>5455</v>
      </c>
      <c r="AT6" s="63">
        <v>76</v>
      </c>
      <c r="AU6" s="63">
        <v>17</v>
      </c>
      <c r="AV6" s="63">
        <v>0</v>
      </c>
      <c r="AW6" s="3" t="s">
        <v>67</v>
      </c>
      <c r="AX6" s="3">
        <v>2141</v>
      </c>
      <c r="AY6" s="3">
        <v>2095</v>
      </c>
      <c r="AZ6" s="3">
        <v>34</v>
      </c>
      <c r="BA6" s="3">
        <v>6</v>
      </c>
      <c r="BB6" s="3">
        <v>6</v>
      </c>
      <c r="BC6" s="100">
        <v>1031</v>
      </c>
      <c r="BD6" s="101">
        <v>997</v>
      </c>
      <c r="BE6" s="101">
        <v>25</v>
      </c>
      <c r="BF6" s="101">
        <v>6</v>
      </c>
      <c r="BG6" s="102">
        <v>3</v>
      </c>
      <c r="BH6" s="3">
        <v>1110</v>
      </c>
      <c r="BI6" s="3">
        <v>1098</v>
      </c>
      <c r="BJ6" s="3">
        <v>8</v>
      </c>
      <c r="BK6" s="3">
        <v>0</v>
      </c>
      <c r="BL6" s="3">
        <v>3</v>
      </c>
      <c r="BM6" s="4" t="s">
        <v>67</v>
      </c>
      <c r="BN6" s="10">
        <v>11705</v>
      </c>
      <c r="BO6" s="10">
        <v>10781</v>
      </c>
      <c r="BP6" s="10">
        <v>550</v>
      </c>
      <c r="BQ6" s="10">
        <v>331</v>
      </c>
      <c r="BR6" s="10">
        <v>42</v>
      </c>
      <c r="BS6" s="26">
        <v>5028</v>
      </c>
      <c r="BT6" s="27">
        <v>4784</v>
      </c>
      <c r="BU6" s="27">
        <v>183</v>
      </c>
      <c r="BV6" s="27">
        <v>60</v>
      </c>
      <c r="BW6" s="28">
        <v>0</v>
      </c>
      <c r="BX6" s="10">
        <v>6677</v>
      </c>
      <c r="BY6" s="10">
        <v>5997</v>
      </c>
      <c r="BZ6" s="10">
        <v>367</v>
      </c>
      <c r="CA6" s="10">
        <v>271</v>
      </c>
      <c r="CB6" s="10">
        <v>42</v>
      </c>
    </row>
    <row r="7" spans="1:80" x14ac:dyDescent="0.2">
      <c r="A7" s="4" t="s">
        <v>68</v>
      </c>
      <c r="B7" s="10">
        <f t="shared" si="15"/>
        <v>10823</v>
      </c>
      <c r="C7" s="10">
        <f t="shared" si="16"/>
        <v>660</v>
      </c>
      <c r="D7" s="10">
        <f t="shared" si="17"/>
        <v>10032</v>
      </c>
      <c r="E7" s="10">
        <f t="shared" si="18"/>
        <v>93</v>
      </c>
      <c r="F7" s="10">
        <f t="shared" si="19"/>
        <v>38</v>
      </c>
      <c r="G7" s="10">
        <f t="shared" si="20"/>
        <v>5359</v>
      </c>
      <c r="H7" s="10">
        <f t="shared" si="21"/>
        <v>299</v>
      </c>
      <c r="I7" s="10">
        <f t="shared" si="22"/>
        <v>5018</v>
      </c>
      <c r="J7" s="10">
        <f t="shared" si="23"/>
        <v>19</v>
      </c>
      <c r="K7" s="10">
        <f t="shared" si="24"/>
        <v>23</v>
      </c>
      <c r="L7" s="10">
        <f t="shared" si="25"/>
        <v>5464</v>
      </c>
      <c r="M7" s="10">
        <f t="shared" si="26"/>
        <v>361</v>
      </c>
      <c r="N7" s="10">
        <f t="shared" si="27"/>
        <v>5014</v>
      </c>
      <c r="O7" s="10">
        <f t="shared" si="28"/>
        <v>75</v>
      </c>
      <c r="P7" s="10">
        <f t="shared" si="29"/>
        <v>15</v>
      </c>
      <c r="Q7" s="4" t="s">
        <v>68</v>
      </c>
      <c r="R7" s="10">
        <v>1931</v>
      </c>
      <c r="S7" s="10">
        <v>33</v>
      </c>
      <c r="T7" s="10">
        <v>1847</v>
      </c>
      <c r="U7" s="10">
        <v>16</v>
      </c>
      <c r="V7" s="10">
        <v>35</v>
      </c>
      <c r="W7" s="26">
        <v>1052</v>
      </c>
      <c r="X7" s="27">
        <v>0</v>
      </c>
      <c r="Y7" s="27">
        <v>1027</v>
      </c>
      <c r="Z7" s="27">
        <v>2</v>
      </c>
      <c r="AA7" s="28">
        <v>23</v>
      </c>
      <c r="AB7" s="10">
        <v>879</v>
      </c>
      <c r="AC7" s="10">
        <v>33</v>
      </c>
      <c r="AD7" s="10">
        <v>820</v>
      </c>
      <c r="AE7" s="10">
        <v>15</v>
      </c>
      <c r="AF7" s="10">
        <v>12</v>
      </c>
      <c r="AG7" s="56" t="s">
        <v>68</v>
      </c>
      <c r="AH7" s="63">
        <v>1956</v>
      </c>
      <c r="AI7" s="63">
        <v>189</v>
      </c>
      <c r="AJ7" s="63">
        <v>1726</v>
      </c>
      <c r="AK7" s="63">
        <v>38</v>
      </c>
      <c r="AL7" s="63">
        <v>3</v>
      </c>
      <c r="AM7" s="64">
        <v>968</v>
      </c>
      <c r="AN7" s="65">
        <v>91</v>
      </c>
      <c r="AO7" s="65">
        <v>863</v>
      </c>
      <c r="AP7" s="65">
        <v>14</v>
      </c>
      <c r="AQ7" s="66">
        <v>0</v>
      </c>
      <c r="AR7" s="63">
        <v>988</v>
      </c>
      <c r="AS7" s="63">
        <v>98</v>
      </c>
      <c r="AT7" s="63">
        <v>863</v>
      </c>
      <c r="AU7" s="63">
        <v>24</v>
      </c>
      <c r="AV7" s="63">
        <v>3</v>
      </c>
      <c r="AW7" s="3" t="s">
        <v>68</v>
      </c>
      <c r="AX7" s="3">
        <v>783</v>
      </c>
      <c r="AY7" s="3">
        <v>56</v>
      </c>
      <c r="AZ7" s="3">
        <v>718</v>
      </c>
      <c r="BA7" s="3">
        <v>9</v>
      </c>
      <c r="BB7" s="3">
        <v>0</v>
      </c>
      <c r="BC7" s="100">
        <v>352</v>
      </c>
      <c r="BD7" s="101">
        <v>28</v>
      </c>
      <c r="BE7" s="101">
        <v>321</v>
      </c>
      <c r="BF7" s="101">
        <v>3</v>
      </c>
      <c r="BG7" s="102">
        <v>0</v>
      </c>
      <c r="BH7" s="3">
        <v>431</v>
      </c>
      <c r="BI7" s="3">
        <v>28</v>
      </c>
      <c r="BJ7" s="3">
        <v>397</v>
      </c>
      <c r="BK7" s="3">
        <v>6</v>
      </c>
      <c r="BL7" s="3">
        <v>0</v>
      </c>
      <c r="BM7" s="4" t="s">
        <v>68</v>
      </c>
      <c r="BN7" s="10">
        <v>6153</v>
      </c>
      <c r="BO7" s="10">
        <v>382</v>
      </c>
      <c r="BP7" s="10">
        <v>5741</v>
      </c>
      <c r="BQ7" s="10">
        <v>30</v>
      </c>
      <c r="BR7" s="10">
        <v>0</v>
      </c>
      <c r="BS7" s="26">
        <v>2987</v>
      </c>
      <c r="BT7" s="27">
        <v>180</v>
      </c>
      <c r="BU7" s="27">
        <v>2807</v>
      </c>
      <c r="BV7" s="27">
        <v>0</v>
      </c>
      <c r="BW7" s="28">
        <v>0</v>
      </c>
      <c r="BX7" s="10">
        <v>3166</v>
      </c>
      <c r="BY7" s="10">
        <v>202</v>
      </c>
      <c r="BZ7" s="10">
        <v>2934</v>
      </c>
      <c r="CA7" s="10">
        <v>30</v>
      </c>
      <c r="CB7" s="10">
        <v>0</v>
      </c>
    </row>
    <row r="8" spans="1:80" x14ac:dyDescent="0.2">
      <c r="A8" s="4" t="s">
        <v>69</v>
      </c>
      <c r="B8" s="10">
        <f t="shared" si="15"/>
        <v>3818</v>
      </c>
      <c r="C8" s="10">
        <f t="shared" si="16"/>
        <v>65</v>
      </c>
      <c r="D8" s="10">
        <f t="shared" si="17"/>
        <v>73</v>
      </c>
      <c r="E8" s="10">
        <f t="shared" si="18"/>
        <v>3</v>
      </c>
      <c r="F8" s="10">
        <f t="shared" si="19"/>
        <v>3677</v>
      </c>
      <c r="G8" s="10">
        <f t="shared" si="20"/>
        <v>1805</v>
      </c>
      <c r="H8" s="10">
        <f t="shared" si="21"/>
        <v>29</v>
      </c>
      <c r="I8" s="10">
        <f t="shared" si="22"/>
        <v>17</v>
      </c>
      <c r="J8" s="10">
        <f t="shared" si="23"/>
        <v>0</v>
      </c>
      <c r="K8" s="10">
        <f t="shared" si="24"/>
        <v>1760</v>
      </c>
      <c r="L8" s="10">
        <f t="shared" si="25"/>
        <v>2013</v>
      </c>
      <c r="M8" s="10">
        <f t="shared" si="26"/>
        <v>35</v>
      </c>
      <c r="N8" s="10">
        <f t="shared" si="27"/>
        <v>56</v>
      </c>
      <c r="O8" s="10">
        <f t="shared" si="28"/>
        <v>3</v>
      </c>
      <c r="P8" s="10">
        <f t="shared" si="29"/>
        <v>1917</v>
      </c>
      <c r="Q8" s="4" t="s">
        <v>69</v>
      </c>
      <c r="R8" s="10">
        <v>984</v>
      </c>
      <c r="S8" s="10">
        <v>0</v>
      </c>
      <c r="T8" s="10">
        <v>0</v>
      </c>
      <c r="U8" s="10">
        <v>0</v>
      </c>
      <c r="V8" s="10">
        <v>984</v>
      </c>
      <c r="W8" s="26">
        <v>469</v>
      </c>
      <c r="X8" s="27">
        <v>0</v>
      </c>
      <c r="Y8" s="27">
        <v>0</v>
      </c>
      <c r="Z8" s="27">
        <v>0</v>
      </c>
      <c r="AA8" s="28">
        <v>469</v>
      </c>
      <c r="AB8" s="10">
        <v>515</v>
      </c>
      <c r="AC8" s="10">
        <v>0</v>
      </c>
      <c r="AD8" s="10">
        <v>0</v>
      </c>
      <c r="AE8" s="10">
        <v>0</v>
      </c>
      <c r="AF8" s="10">
        <v>515</v>
      </c>
      <c r="AG8" s="56" t="s">
        <v>69</v>
      </c>
      <c r="AH8" s="63">
        <v>266</v>
      </c>
      <c r="AI8" s="63">
        <v>20</v>
      </c>
      <c r="AJ8" s="63">
        <v>17</v>
      </c>
      <c r="AK8" s="63">
        <v>3</v>
      </c>
      <c r="AL8" s="63">
        <v>226</v>
      </c>
      <c r="AM8" s="64">
        <v>132</v>
      </c>
      <c r="AN8" s="65">
        <v>7</v>
      </c>
      <c r="AO8" s="65">
        <v>17</v>
      </c>
      <c r="AP8" s="65">
        <v>0</v>
      </c>
      <c r="AQ8" s="66">
        <v>109</v>
      </c>
      <c r="AR8" s="63">
        <v>134</v>
      </c>
      <c r="AS8" s="63">
        <v>13</v>
      </c>
      <c r="AT8" s="63">
        <v>0</v>
      </c>
      <c r="AU8" s="63">
        <v>3</v>
      </c>
      <c r="AV8" s="63">
        <v>117</v>
      </c>
      <c r="AW8" s="3" t="s">
        <v>69</v>
      </c>
      <c r="AX8" s="3">
        <v>90</v>
      </c>
      <c r="AY8" s="3">
        <v>0</v>
      </c>
      <c r="AZ8" s="3">
        <v>0</v>
      </c>
      <c r="BA8" s="3">
        <v>0</v>
      </c>
      <c r="BB8" s="3">
        <v>90</v>
      </c>
      <c r="BC8" s="100">
        <v>36</v>
      </c>
      <c r="BD8" s="101">
        <v>0</v>
      </c>
      <c r="BE8" s="101">
        <v>0</v>
      </c>
      <c r="BF8" s="101">
        <v>0</v>
      </c>
      <c r="BG8" s="102">
        <v>36</v>
      </c>
      <c r="BH8" s="3">
        <v>54</v>
      </c>
      <c r="BI8" s="3">
        <v>0</v>
      </c>
      <c r="BJ8" s="3">
        <v>0</v>
      </c>
      <c r="BK8" s="3">
        <v>0</v>
      </c>
      <c r="BL8" s="3">
        <v>54</v>
      </c>
      <c r="BM8" s="4" t="s">
        <v>69</v>
      </c>
      <c r="BN8" s="10">
        <v>2478</v>
      </c>
      <c r="BO8" s="10">
        <v>45</v>
      </c>
      <c r="BP8" s="10">
        <v>56</v>
      </c>
      <c r="BQ8" s="10">
        <v>0</v>
      </c>
      <c r="BR8" s="10">
        <v>2377</v>
      </c>
      <c r="BS8" s="26">
        <v>1168</v>
      </c>
      <c r="BT8" s="27">
        <v>22</v>
      </c>
      <c r="BU8" s="27">
        <v>0</v>
      </c>
      <c r="BV8" s="27">
        <v>0</v>
      </c>
      <c r="BW8" s="28">
        <v>1146</v>
      </c>
      <c r="BX8" s="10">
        <v>1310</v>
      </c>
      <c r="BY8" s="10">
        <v>22</v>
      </c>
      <c r="BZ8" s="10">
        <v>56</v>
      </c>
      <c r="CA8" s="10">
        <v>0</v>
      </c>
      <c r="CB8" s="10">
        <v>1231</v>
      </c>
    </row>
    <row r="9" spans="1:80" x14ac:dyDescent="0.2">
      <c r="A9" s="4" t="s">
        <v>70</v>
      </c>
      <c r="B9" s="10">
        <f t="shared" si="15"/>
        <v>1607</v>
      </c>
      <c r="C9" s="10">
        <f t="shared" si="16"/>
        <v>138</v>
      </c>
      <c r="D9" s="10">
        <f t="shared" si="17"/>
        <v>8</v>
      </c>
      <c r="E9" s="10">
        <f t="shared" si="18"/>
        <v>1461</v>
      </c>
      <c r="F9" s="10">
        <f t="shared" si="19"/>
        <v>0</v>
      </c>
      <c r="G9" s="10">
        <f t="shared" si="20"/>
        <v>873</v>
      </c>
      <c r="H9" s="10">
        <f t="shared" si="21"/>
        <v>92</v>
      </c>
      <c r="I9" s="10">
        <f t="shared" si="22"/>
        <v>8</v>
      </c>
      <c r="J9" s="10">
        <f t="shared" si="23"/>
        <v>772</v>
      </c>
      <c r="K9" s="10">
        <f t="shared" si="24"/>
        <v>0</v>
      </c>
      <c r="L9" s="10">
        <f t="shared" si="25"/>
        <v>735</v>
      </c>
      <c r="M9" s="10">
        <f t="shared" si="26"/>
        <v>46</v>
      </c>
      <c r="N9" s="10">
        <f t="shared" si="27"/>
        <v>0</v>
      </c>
      <c r="O9" s="10">
        <f t="shared" si="28"/>
        <v>690</v>
      </c>
      <c r="P9" s="10">
        <f t="shared" si="29"/>
        <v>0</v>
      </c>
      <c r="Q9" s="4" t="s">
        <v>70</v>
      </c>
      <c r="R9" s="10">
        <v>72</v>
      </c>
      <c r="S9" s="10">
        <v>5</v>
      </c>
      <c r="T9" s="10">
        <v>0</v>
      </c>
      <c r="U9" s="10">
        <v>67</v>
      </c>
      <c r="V9" s="10">
        <v>0</v>
      </c>
      <c r="W9" s="26">
        <v>43</v>
      </c>
      <c r="X9" s="27">
        <v>5</v>
      </c>
      <c r="Y9" s="27">
        <v>0</v>
      </c>
      <c r="Z9" s="27">
        <v>38</v>
      </c>
      <c r="AA9" s="28">
        <v>0</v>
      </c>
      <c r="AB9" s="10">
        <v>29</v>
      </c>
      <c r="AC9" s="10">
        <v>0</v>
      </c>
      <c r="AD9" s="10">
        <v>0</v>
      </c>
      <c r="AE9" s="10">
        <v>29</v>
      </c>
      <c r="AF9" s="10">
        <v>0</v>
      </c>
      <c r="AG9" s="56" t="s">
        <v>70</v>
      </c>
      <c r="AH9" s="63">
        <v>412</v>
      </c>
      <c r="AI9" s="63">
        <v>111</v>
      </c>
      <c r="AJ9" s="63">
        <v>8</v>
      </c>
      <c r="AK9" s="63">
        <v>293</v>
      </c>
      <c r="AL9" s="63">
        <v>0</v>
      </c>
      <c r="AM9" s="64">
        <v>215</v>
      </c>
      <c r="AN9" s="65">
        <v>65</v>
      </c>
      <c r="AO9" s="65">
        <v>8</v>
      </c>
      <c r="AP9" s="65">
        <v>141</v>
      </c>
      <c r="AQ9" s="66">
        <v>0</v>
      </c>
      <c r="AR9" s="63">
        <v>197</v>
      </c>
      <c r="AS9" s="63">
        <v>46</v>
      </c>
      <c r="AT9" s="63">
        <v>0</v>
      </c>
      <c r="AU9" s="63">
        <v>152</v>
      </c>
      <c r="AV9" s="63">
        <v>0</v>
      </c>
      <c r="AW9" s="3" t="s">
        <v>70</v>
      </c>
      <c r="AX9" s="3">
        <v>258</v>
      </c>
      <c r="AY9" s="3">
        <v>0</v>
      </c>
      <c r="AZ9" s="3">
        <v>0</v>
      </c>
      <c r="BA9" s="3">
        <v>258</v>
      </c>
      <c r="BB9" s="3">
        <v>0</v>
      </c>
      <c r="BC9" s="100">
        <v>111</v>
      </c>
      <c r="BD9" s="101">
        <v>0</v>
      </c>
      <c r="BE9" s="101">
        <v>0</v>
      </c>
      <c r="BF9" s="101">
        <v>111</v>
      </c>
      <c r="BG9" s="102">
        <v>0</v>
      </c>
      <c r="BH9" s="3">
        <v>148</v>
      </c>
      <c r="BI9" s="3">
        <v>0</v>
      </c>
      <c r="BJ9" s="3">
        <v>0</v>
      </c>
      <c r="BK9" s="3">
        <v>148</v>
      </c>
      <c r="BL9" s="3">
        <v>0</v>
      </c>
      <c r="BM9" s="4" t="s">
        <v>70</v>
      </c>
      <c r="BN9" s="10">
        <v>865</v>
      </c>
      <c r="BO9" s="10">
        <v>22</v>
      </c>
      <c r="BP9" s="10">
        <v>0</v>
      </c>
      <c r="BQ9" s="10">
        <v>843</v>
      </c>
      <c r="BR9" s="10">
        <v>0</v>
      </c>
      <c r="BS9" s="26">
        <v>504</v>
      </c>
      <c r="BT9" s="27">
        <v>22</v>
      </c>
      <c r="BU9" s="27">
        <v>0</v>
      </c>
      <c r="BV9" s="27">
        <v>482</v>
      </c>
      <c r="BW9" s="28">
        <v>0</v>
      </c>
      <c r="BX9" s="10">
        <v>361</v>
      </c>
      <c r="BY9" s="10">
        <v>0</v>
      </c>
      <c r="BZ9" s="10">
        <v>0</v>
      </c>
      <c r="CA9" s="10">
        <v>361</v>
      </c>
      <c r="CB9" s="10">
        <v>0</v>
      </c>
    </row>
    <row r="10" spans="1:80" x14ac:dyDescent="0.2">
      <c r="A10" s="4" t="s">
        <v>71</v>
      </c>
      <c r="B10" s="10">
        <f t="shared" si="15"/>
        <v>2499</v>
      </c>
      <c r="C10" s="10">
        <f t="shared" si="16"/>
        <v>173</v>
      </c>
      <c r="D10" s="10">
        <f t="shared" si="17"/>
        <v>100</v>
      </c>
      <c r="E10" s="10">
        <f t="shared" si="18"/>
        <v>2221</v>
      </c>
      <c r="F10" s="10">
        <f t="shared" si="19"/>
        <v>6</v>
      </c>
      <c r="G10" s="10">
        <f t="shared" si="20"/>
        <v>1497</v>
      </c>
      <c r="H10" s="10">
        <f t="shared" si="21"/>
        <v>124</v>
      </c>
      <c r="I10" s="10">
        <f t="shared" si="22"/>
        <v>100</v>
      </c>
      <c r="J10" s="10">
        <f t="shared" si="23"/>
        <v>1273</v>
      </c>
      <c r="K10" s="10">
        <f t="shared" si="24"/>
        <v>0</v>
      </c>
      <c r="L10" s="10">
        <f t="shared" si="25"/>
        <v>1002</v>
      </c>
      <c r="M10" s="10">
        <f t="shared" si="26"/>
        <v>50</v>
      </c>
      <c r="N10" s="10">
        <f t="shared" si="27"/>
        <v>0</v>
      </c>
      <c r="O10" s="10">
        <f t="shared" si="28"/>
        <v>946</v>
      </c>
      <c r="P10" s="10">
        <f t="shared" si="29"/>
        <v>6</v>
      </c>
      <c r="Q10" s="4" t="s">
        <v>71</v>
      </c>
      <c r="R10" s="10">
        <v>293</v>
      </c>
      <c r="S10" s="10">
        <v>94</v>
      </c>
      <c r="T10" s="10">
        <v>58</v>
      </c>
      <c r="U10" s="10">
        <v>135</v>
      </c>
      <c r="V10" s="10">
        <v>6</v>
      </c>
      <c r="W10" s="26">
        <v>206</v>
      </c>
      <c r="X10" s="27">
        <v>90</v>
      </c>
      <c r="Y10" s="27">
        <v>58</v>
      </c>
      <c r="Z10" s="27">
        <v>58</v>
      </c>
      <c r="AA10" s="28">
        <v>0</v>
      </c>
      <c r="AB10" s="10">
        <v>87</v>
      </c>
      <c r="AC10" s="10">
        <v>5</v>
      </c>
      <c r="AD10" s="10">
        <v>0</v>
      </c>
      <c r="AE10" s="10">
        <v>76</v>
      </c>
      <c r="AF10" s="10">
        <v>6</v>
      </c>
      <c r="AG10" s="56" t="s">
        <v>71</v>
      </c>
      <c r="AH10" s="63">
        <v>65</v>
      </c>
      <c r="AI10" s="63">
        <v>7</v>
      </c>
      <c r="AJ10" s="63">
        <v>0</v>
      </c>
      <c r="AK10" s="63">
        <v>59</v>
      </c>
      <c r="AL10" s="63">
        <v>0</v>
      </c>
      <c r="AM10" s="64">
        <v>17</v>
      </c>
      <c r="AN10" s="65">
        <v>7</v>
      </c>
      <c r="AO10" s="65">
        <v>0</v>
      </c>
      <c r="AP10" s="65">
        <v>10</v>
      </c>
      <c r="AQ10" s="66">
        <v>0</v>
      </c>
      <c r="AR10" s="63">
        <v>48</v>
      </c>
      <c r="AS10" s="63">
        <v>0</v>
      </c>
      <c r="AT10" s="63">
        <v>0</v>
      </c>
      <c r="AU10" s="63">
        <v>48</v>
      </c>
      <c r="AV10" s="63">
        <v>0</v>
      </c>
      <c r="AW10" s="3" t="s">
        <v>71</v>
      </c>
      <c r="AX10" s="3">
        <v>45</v>
      </c>
      <c r="AY10" s="3">
        <v>5</v>
      </c>
      <c r="AZ10" s="3">
        <v>0</v>
      </c>
      <c r="BA10" s="3">
        <v>40</v>
      </c>
      <c r="BB10" s="3">
        <v>0</v>
      </c>
      <c r="BC10" s="100">
        <v>35</v>
      </c>
      <c r="BD10" s="101">
        <v>5</v>
      </c>
      <c r="BE10" s="101">
        <v>0</v>
      </c>
      <c r="BF10" s="101">
        <v>31</v>
      </c>
      <c r="BG10" s="102">
        <v>0</v>
      </c>
      <c r="BH10" s="3">
        <v>9</v>
      </c>
      <c r="BI10" s="3">
        <v>0</v>
      </c>
      <c r="BJ10" s="3">
        <v>0</v>
      </c>
      <c r="BK10" s="3">
        <v>9</v>
      </c>
      <c r="BL10" s="3">
        <v>0</v>
      </c>
      <c r="BM10" s="4" t="s">
        <v>71</v>
      </c>
      <c r="BN10" s="10">
        <v>2096</v>
      </c>
      <c r="BO10" s="10">
        <v>67</v>
      </c>
      <c r="BP10" s="10">
        <v>42</v>
      </c>
      <c r="BQ10" s="10">
        <v>1987</v>
      </c>
      <c r="BR10" s="10">
        <v>0</v>
      </c>
      <c r="BS10" s="26">
        <v>1239</v>
      </c>
      <c r="BT10" s="27">
        <v>22</v>
      </c>
      <c r="BU10" s="27">
        <v>42</v>
      </c>
      <c r="BV10" s="27">
        <v>1174</v>
      </c>
      <c r="BW10" s="28">
        <v>0</v>
      </c>
      <c r="BX10" s="10">
        <v>858</v>
      </c>
      <c r="BY10" s="10">
        <v>45</v>
      </c>
      <c r="BZ10" s="10">
        <v>0</v>
      </c>
      <c r="CA10" s="10">
        <v>813</v>
      </c>
      <c r="CB10" s="10">
        <v>0</v>
      </c>
    </row>
    <row r="11" spans="1:80" x14ac:dyDescent="0.2">
      <c r="A11" s="4" t="s">
        <v>72</v>
      </c>
      <c r="B11" s="10">
        <f t="shared" si="15"/>
        <v>2716</v>
      </c>
      <c r="C11" s="10">
        <f t="shared" si="16"/>
        <v>1120</v>
      </c>
      <c r="D11" s="10">
        <f t="shared" si="17"/>
        <v>778</v>
      </c>
      <c r="E11" s="10">
        <f t="shared" si="18"/>
        <v>536</v>
      </c>
      <c r="F11" s="10">
        <f t="shared" si="19"/>
        <v>282</v>
      </c>
      <c r="G11" s="10">
        <f t="shared" si="20"/>
        <v>1104</v>
      </c>
      <c r="H11" s="10">
        <f t="shared" si="21"/>
        <v>507</v>
      </c>
      <c r="I11" s="10">
        <f t="shared" si="22"/>
        <v>274</v>
      </c>
      <c r="J11" s="10">
        <f t="shared" si="23"/>
        <v>151</v>
      </c>
      <c r="K11" s="10">
        <f t="shared" si="24"/>
        <v>172</v>
      </c>
      <c r="L11" s="10">
        <f t="shared" si="25"/>
        <v>1611</v>
      </c>
      <c r="M11" s="10">
        <f t="shared" si="26"/>
        <v>614</v>
      </c>
      <c r="N11" s="10">
        <f t="shared" si="27"/>
        <v>503</v>
      </c>
      <c r="O11" s="10">
        <f t="shared" si="28"/>
        <v>384</v>
      </c>
      <c r="P11" s="10">
        <f t="shared" si="29"/>
        <v>111</v>
      </c>
      <c r="Q11" s="4" t="s">
        <v>72</v>
      </c>
      <c r="R11" s="10">
        <v>621</v>
      </c>
      <c r="S11" s="10">
        <v>160</v>
      </c>
      <c r="T11" s="10">
        <v>196</v>
      </c>
      <c r="U11" s="10">
        <v>33</v>
      </c>
      <c r="V11" s="10">
        <v>231</v>
      </c>
      <c r="W11" s="26">
        <v>295</v>
      </c>
      <c r="X11" s="27">
        <v>71</v>
      </c>
      <c r="Y11" s="27">
        <v>63</v>
      </c>
      <c r="Z11" s="27">
        <v>16</v>
      </c>
      <c r="AA11" s="28">
        <v>145</v>
      </c>
      <c r="AB11" s="10">
        <v>326</v>
      </c>
      <c r="AC11" s="10">
        <v>90</v>
      </c>
      <c r="AD11" s="10">
        <v>133</v>
      </c>
      <c r="AE11" s="10">
        <v>16</v>
      </c>
      <c r="AF11" s="10">
        <v>87</v>
      </c>
      <c r="AG11" s="56" t="s">
        <v>72</v>
      </c>
      <c r="AH11" s="63">
        <v>375</v>
      </c>
      <c r="AI11" s="63">
        <v>280</v>
      </c>
      <c r="AJ11" s="63">
        <v>38</v>
      </c>
      <c r="AK11" s="63">
        <v>52</v>
      </c>
      <c r="AL11" s="63">
        <v>6</v>
      </c>
      <c r="AM11" s="64">
        <v>241</v>
      </c>
      <c r="AN11" s="65">
        <v>195</v>
      </c>
      <c r="AO11" s="65">
        <v>8</v>
      </c>
      <c r="AP11" s="65">
        <v>38</v>
      </c>
      <c r="AQ11" s="66">
        <v>0</v>
      </c>
      <c r="AR11" s="63">
        <v>133</v>
      </c>
      <c r="AS11" s="63">
        <v>85</v>
      </c>
      <c r="AT11" s="63">
        <v>29</v>
      </c>
      <c r="AU11" s="63">
        <v>14</v>
      </c>
      <c r="AV11" s="63">
        <v>6</v>
      </c>
      <c r="AW11" s="3" t="s">
        <v>72</v>
      </c>
      <c r="AX11" s="3">
        <v>969</v>
      </c>
      <c r="AY11" s="3">
        <v>500</v>
      </c>
      <c r="AZ11" s="3">
        <v>304</v>
      </c>
      <c r="BA11" s="3">
        <v>120</v>
      </c>
      <c r="BB11" s="3">
        <v>45</v>
      </c>
      <c r="BC11" s="100">
        <v>423</v>
      </c>
      <c r="BD11" s="101">
        <v>241</v>
      </c>
      <c r="BE11" s="101">
        <v>118</v>
      </c>
      <c r="BF11" s="101">
        <v>37</v>
      </c>
      <c r="BG11" s="102">
        <v>27</v>
      </c>
      <c r="BH11" s="3">
        <v>546</v>
      </c>
      <c r="BI11" s="3">
        <v>259</v>
      </c>
      <c r="BJ11" s="3">
        <v>186</v>
      </c>
      <c r="BK11" s="3">
        <v>83</v>
      </c>
      <c r="BL11" s="3">
        <v>18</v>
      </c>
      <c r="BM11" s="4" t="s">
        <v>72</v>
      </c>
      <c r="BN11" s="10">
        <v>751</v>
      </c>
      <c r="BO11" s="10">
        <v>180</v>
      </c>
      <c r="BP11" s="10">
        <v>240</v>
      </c>
      <c r="BQ11" s="10">
        <v>331</v>
      </c>
      <c r="BR11" s="10">
        <v>0</v>
      </c>
      <c r="BS11" s="26">
        <v>145</v>
      </c>
      <c r="BT11" s="27">
        <v>0</v>
      </c>
      <c r="BU11" s="27">
        <v>85</v>
      </c>
      <c r="BV11" s="27">
        <v>60</v>
      </c>
      <c r="BW11" s="28">
        <v>0</v>
      </c>
      <c r="BX11" s="10">
        <v>606</v>
      </c>
      <c r="BY11" s="10">
        <v>180</v>
      </c>
      <c r="BZ11" s="10">
        <v>155</v>
      </c>
      <c r="CA11" s="10">
        <v>271</v>
      </c>
      <c r="CB11" s="10">
        <v>0</v>
      </c>
    </row>
    <row r="12" spans="1:80" x14ac:dyDescent="0.2">
      <c r="B12" s="10"/>
      <c r="C12" s="10"/>
      <c r="D12" s="10"/>
      <c r="E12" s="10"/>
      <c r="F12" s="10"/>
      <c r="G12" s="26"/>
      <c r="H12" s="27"/>
      <c r="I12" s="27"/>
      <c r="J12" s="27"/>
      <c r="K12" s="28"/>
      <c r="L12" s="10"/>
      <c r="M12" s="10"/>
      <c r="N12" s="10"/>
      <c r="O12" s="10"/>
      <c r="P12" s="10"/>
      <c r="R12" s="10"/>
      <c r="S12" s="10"/>
      <c r="T12" s="10"/>
      <c r="U12" s="10"/>
      <c r="V12" s="10"/>
      <c r="W12" s="26"/>
      <c r="X12" s="27"/>
      <c r="Y12" s="27"/>
      <c r="Z12" s="27"/>
      <c r="AA12" s="28"/>
      <c r="AB12" s="10"/>
      <c r="AC12" s="10"/>
      <c r="AD12" s="10"/>
      <c r="AE12" s="10"/>
      <c r="AF12" s="10"/>
      <c r="AG12" s="56"/>
      <c r="AH12" s="63"/>
      <c r="AI12" s="63"/>
      <c r="AJ12" s="63"/>
      <c r="AK12" s="63"/>
      <c r="AL12" s="63"/>
      <c r="AM12" s="64"/>
      <c r="AN12" s="65"/>
      <c r="AO12" s="65"/>
      <c r="AP12" s="65"/>
      <c r="AQ12" s="66"/>
      <c r="AR12" s="63"/>
      <c r="AS12" s="63"/>
      <c r="AT12" s="63"/>
      <c r="AU12" s="63"/>
      <c r="AV12" s="63"/>
      <c r="AW12" s="3"/>
      <c r="AX12" s="3"/>
      <c r="AY12" s="3"/>
      <c r="AZ12" s="3"/>
      <c r="BA12" s="3"/>
      <c r="BB12" s="3"/>
      <c r="BC12" s="100"/>
      <c r="BD12" s="101"/>
      <c r="BE12" s="101"/>
      <c r="BF12" s="101"/>
      <c r="BG12" s="102"/>
      <c r="BH12" s="3"/>
      <c r="BI12" s="3"/>
      <c r="BJ12" s="3"/>
      <c r="BK12" s="3"/>
      <c r="BL12" s="3"/>
      <c r="BN12" s="10"/>
      <c r="BO12" s="10"/>
      <c r="BP12" s="10"/>
      <c r="BQ12" s="10"/>
      <c r="BR12" s="10"/>
      <c r="BS12" s="26"/>
      <c r="BT12" s="27"/>
      <c r="BU12" s="27"/>
      <c r="BV12" s="27"/>
      <c r="BW12" s="28"/>
      <c r="BX12" s="10"/>
      <c r="BY12" s="10"/>
      <c r="BZ12" s="10"/>
      <c r="CA12" s="10"/>
      <c r="CB12" s="10"/>
    </row>
    <row r="13" spans="1:80" ht="15.75" x14ac:dyDescent="0.25">
      <c r="A13" s="15" t="s">
        <v>543</v>
      </c>
      <c r="B13" s="10"/>
      <c r="C13" s="10"/>
      <c r="D13" s="10"/>
      <c r="E13" s="116" t="s">
        <v>631</v>
      </c>
      <c r="F13" s="10"/>
      <c r="G13" s="26"/>
      <c r="H13" s="27"/>
      <c r="I13" s="27"/>
      <c r="J13" s="27"/>
      <c r="K13" s="28"/>
      <c r="L13" s="10"/>
      <c r="M13" s="10"/>
      <c r="N13" s="10"/>
      <c r="O13" s="10"/>
      <c r="P13" s="10"/>
      <c r="Q13" s="15" t="s">
        <v>543</v>
      </c>
      <c r="R13" s="10"/>
      <c r="S13" s="10"/>
      <c r="T13" s="10"/>
      <c r="U13" s="10"/>
      <c r="V13" s="10"/>
      <c r="W13" s="26"/>
      <c r="X13" s="27"/>
      <c r="Y13" s="27"/>
      <c r="Z13" s="27"/>
      <c r="AA13" s="28"/>
      <c r="AB13" s="10"/>
      <c r="AC13" s="10"/>
      <c r="AD13" s="10"/>
      <c r="AE13" s="10"/>
      <c r="AF13" s="10"/>
      <c r="AG13" s="60" t="s">
        <v>620</v>
      </c>
      <c r="AH13" s="63"/>
      <c r="AI13" s="63"/>
      <c r="AJ13" s="63"/>
      <c r="AK13" s="63"/>
      <c r="AL13" s="63"/>
      <c r="AM13" s="64"/>
      <c r="AN13" s="65"/>
      <c r="AO13" s="65"/>
      <c r="AP13" s="65"/>
      <c r="AQ13" s="66"/>
      <c r="AR13" s="63"/>
      <c r="AS13" s="63"/>
      <c r="AT13" s="63"/>
      <c r="AU13" s="63"/>
      <c r="AV13" s="63"/>
      <c r="AW13" s="98" t="s">
        <v>620</v>
      </c>
      <c r="AX13" s="3"/>
      <c r="AY13" s="3"/>
      <c r="AZ13" s="3"/>
      <c r="BA13" s="3"/>
      <c r="BB13" s="3"/>
      <c r="BC13" s="100"/>
      <c r="BD13" s="101"/>
      <c r="BE13" s="101"/>
      <c r="BF13" s="101"/>
      <c r="BG13" s="102"/>
      <c r="BH13" s="3"/>
      <c r="BI13" s="3"/>
      <c r="BJ13" s="3"/>
      <c r="BK13" s="3"/>
      <c r="BL13" s="3"/>
      <c r="BM13" s="15" t="s">
        <v>543</v>
      </c>
      <c r="BN13" s="10"/>
      <c r="BO13" s="10"/>
      <c r="BP13" s="10"/>
      <c r="BQ13" s="10"/>
      <c r="BR13" s="10"/>
      <c r="BS13" s="26"/>
      <c r="BT13" s="27"/>
      <c r="BU13" s="27"/>
      <c r="BV13" s="27"/>
      <c r="BW13" s="28"/>
      <c r="BX13" s="10"/>
      <c r="BY13" s="10"/>
      <c r="BZ13" s="10"/>
      <c r="CA13" s="10"/>
      <c r="CB13" s="10"/>
    </row>
    <row r="14" spans="1:80" x14ac:dyDescent="0.2">
      <c r="A14" s="15" t="s">
        <v>1</v>
      </c>
      <c r="B14" s="10"/>
      <c r="C14" s="10"/>
      <c r="D14" s="10"/>
      <c r="E14" s="10"/>
      <c r="F14" s="10"/>
      <c r="G14" s="26"/>
      <c r="H14" s="27"/>
      <c r="I14" s="27"/>
      <c r="J14" s="27"/>
      <c r="K14" s="28"/>
      <c r="L14" s="10"/>
      <c r="M14" s="10"/>
      <c r="N14" s="10"/>
      <c r="O14" s="10"/>
      <c r="P14" s="10"/>
      <c r="Q14" s="15" t="s">
        <v>1</v>
      </c>
      <c r="R14" s="10"/>
      <c r="S14" s="10"/>
      <c r="T14" s="10"/>
      <c r="U14" s="10"/>
      <c r="V14" s="10"/>
      <c r="W14" s="26"/>
      <c r="X14" s="27"/>
      <c r="Y14" s="27"/>
      <c r="Z14" s="27"/>
      <c r="AA14" s="28"/>
      <c r="AB14" s="10"/>
      <c r="AC14" s="10"/>
      <c r="AD14" s="10"/>
      <c r="AE14" s="10"/>
      <c r="AF14" s="10"/>
      <c r="AG14" s="60" t="s">
        <v>621</v>
      </c>
      <c r="AH14" s="63"/>
      <c r="AI14" s="63"/>
      <c r="AJ14" s="63"/>
      <c r="AK14" s="63"/>
      <c r="AL14" s="63"/>
      <c r="AM14" s="64"/>
      <c r="AN14" s="65"/>
      <c r="AO14" s="65"/>
      <c r="AP14" s="65"/>
      <c r="AQ14" s="66"/>
      <c r="AR14" s="63"/>
      <c r="AS14" s="63"/>
      <c r="AT14" s="63"/>
      <c r="AU14" s="63"/>
      <c r="AV14" s="63"/>
      <c r="AW14" s="98" t="s">
        <v>624</v>
      </c>
      <c r="AX14" s="3"/>
      <c r="AY14" s="3"/>
      <c r="AZ14" s="3"/>
      <c r="BA14" s="3"/>
      <c r="BB14" s="3"/>
      <c r="BC14" s="100"/>
      <c r="BD14" s="101"/>
      <c r="BE14" s="101"/>
      <c r="BF14" s="101"/>
      <c r="BG14" s="102"/>
      <c r="BH14" s="3"/>
      <c r="BI14" s="3"/>
      <c r="BJ14" s="3"/>
      <c r="BK14" s="3"/>
      <c r="BL14" s="3"/>
      <c r="BM14" s="15" t="s">
        <v>630</v>
      </c>
      <c r="BN14" s="10"/>
      <c r="BO14" s="10"/>
      <c r="BP14" s="10"/>
      <c r="BQ14" s="10"/>
      <c r="BR14" s="10"/>
      <c r="BS14" s="26"/>
      <c r="BT14" s="27"/>
      <c r="BU14" s="27"/>
      <c r="BV14" s="27"/>
      <c r="BW14" s="28"/>
      <c r="BX14" s="10"/>
      <c r="BY14" s="10"/>
      <c r="BZ14" s="10"/>
      <c r="CA14" s="10"/>
      <c r="CB14" s="10"/>
    </row>
    <row r="15" spans="1:80" x14ac:dyDescent="0.2">
      <c r="A15" s="4" t="s">
        <v>1</v>
      </c>
      <c r="B15" s="10">
        <f t="shared" ref="B15:B21" si="30">R15+AH15+AX15+BN15</f>
        <v>49870</v>
      </c>
      <c r="C15" s="10">
        <f t="shared" ref="C15:C21" si="31">S15+AI15+AY15+BO15</f>
        <v>29281</v>
      </c>
      <c r="D15" s="10">
        <f t="shared" ref="D15:D21" si="32">T15+AJ15+AZ15+BP15</f>
        <v>11790</v>
      </c>
      <c r="E15" s="10">
        <f t="shared" ref="E15:E21" si="33">U15+AK15+BA15+BQ15</f>
        <v>4710</v>
      </c>
      <c r="F15" s="10">
        <f t="shared" ref="F15:F21" si="34">V15+AL15+BB15+BR15</f>
        <v>4090</v>
      </c>
      <c r="G15" s="10">
        <f t="shared" ref="G15:G21" si="35">W15+AM15+BC15+BS15</f>
        <v>23556</v>
      </c>
      <c r="H15" s="10">
        <f t="shared" ref="H15:H21" si="36">X15+AN15+BD15+BT15</f>
        <v>13553</v>
      </c>
      <c r="I15" s="10">
        <f t="shared" ref="I15:I21" si="37">Y15+AO15+BE15+BU15</f>
        <v>5714</v>
      </c>
      <c r="J15" s="10">
        <f t="shared" ref="J15:J21" si="38">Z15+AP15+BF15+BV15</f>
        <v>2320</v>
      </c>
      <c r="K15" s="10">
        <f t="shared" ref="K15:K21" si="39">AA15+AQ15+BG15+BW15</f>
        <v>1969</v>
      </c>
      <c r="L15" s="10">
        <f t="shared" ref="L15:L21" si="40">AB15+AR15+BH15+BX15</f>
        <v>26315</v>
      </c>
      <c r="M15" s="10">
        <f t="shared" ref="M15:M21" si="41">AC15+AS15+BI15+BY15</f>
        <v>15727</v>
      </c>
      <c r="N15" s="10">
        <f t="shared" ref="N15:N21" si="42">AD15+AT15+BJ15+BZ15</f>
        <v>6075</v>
      </c>
      <c r="O15" s="10">
        <f t="shared" ref="O15:O21" si="43">AE15+AU15+BK15+CA15</f>
        <v>2390</v>
      </c>
      <c r="P15" s="10">
        <f t="shared" ref="P15:P21" si="44">AF15+AV15+BL15+CB15</f>
        <v>2122</v>
      </c>
      <c r="Q15" s="4" t="s">
        <v>1</v>
      </c>
      <c r="R15" s="10">
        <v>7948</v>
      </c>
      <c r="S15" s="10">
        <v>4204</v>
      </c>
      <c r="T15" s="10">
        <v>2193</v>
      </c>
      <c r="U15" s="10">
        <v>255</v>
      </c>
      <c r="V15" s="10">
        <v>1296</v>
      </c>
      <c r="W15" s="26">
        <v>3957</v>
      </c>
      <c r="X15" s="27">
        <v>2005</v>
      </c>
      <c r="Y15" s="27">
        <v>1189</v>
      </c>
      <c r="Z15" s="27">
        <v>115</v>
      </c>
      <c r="AA15" s="28">
        <v>648</v>
      </c>
      <c r="AB15" s="10">
        <v>3991</v>
      </c>
      <c r="AC15" s="10">
        <v>2199</v>
      </c>
      <c r="AD15" s="10">
        <v>1004</v>
      </c>
      <c r="AE15" s="10">
        <v>140</v>
      </c>
      <c r="AF15" s="10">
        <v>648</v>
      </c>
      <c r="AG15" s="56" t="s">
        <v>616</v>
      </c>
      <c r="AH15" s="63">
        <v>13588</v>
      </c>
      <c r="AI15" s="63">
        <v>10943</v>
      </c>
      <c r="AJ15" s="63">
        <v>1912</v>
      </c>
      <c r="AK15" s="63">
        <v>499</v>
      </c>
      <c r="AL15" s="63">
        <v>234</v>
      </c>
      <c r="AM15" s="64">
        <v>6540</v>
      </c>
      <c r="AN15" s="65">
        <v>5247</v>
      </c>
      <c r="AO15" s="65">
        <v>943</v>
      </c>
      <c r="AP15" s="65">
        <v>241</v>
      </c>
      <c r="AQ15" s="66">
        <v>109</v>
      </c>
      <c r="AR15" s="63">
        <v>7048</v>
      </c>
      <c r="AS15" s="63">
        <v>5696</v>
      </c>
      <c r="AT15" s="63">
        <v>968</v>
      </c>
      <c r="AU15" s="63">
        <v>258</v>
      </c>
      <c r="AV15" s="63">
        <v>126</v>
      </c>
      <c r="AW15" s="3" t="s">
        <v>1</v>
      </c>
      <c r="AX15" s="3">
        <v>4286</v>
      </c>
      <c r="AY15" s="3">
        <v>2656</v>
      </c>
      <c r="AZ15" s="3">
        <v>1055</v>
      </c>
      <c r="BA15" s="3">
        <v>434</v>
      </c>
      <c r="BB15" s="3">
        <v>141</v>
      </c>
      <c r="BC15" s="100">
        <v>1988</v>
      </c>
      <c r="BD15" s="101">
        <v>1270</v>
      </c>
      <c r="BE15" s="101">
        <v>464</v>
      </c>
      <c r="BF15" s="101">
        <v>188</v>
      </c>
      <c r="BG15" s="102">
        <v>66</v>
      </c>
      <c r="BH15" s="3">
        <v>2298</v>
      </c>
      <c r="BI15" s="3">
        <v>1386</v>
      </c>
      <c r="BJ15" s="3">
        <v>591</v>
      </c>
      <c r="BK15" s="3">
        <v>246</v>
      </c>
      <c r="BL15" s="3">
        <v>75</v>
      </c>
      <c r="BM15" s="4" t="s">
        <v>1</v>
      </c>
      <c r="BN15" s="10">
        <v>24048</v>
      </c>
      <c r="BO15" s="10">
        <v>11478</v>
      </c>
      <c r="BP15" s="10">
        <v>6630</v>
      </c>
      <c r="BQ15" s="10">
        <v>3522</v>
      </c>
      <c r="BR15" s="10">
        <v>2419</v>
      </c>
      <c r="BS15" s="26">
        <v>11071</v>
      </c>
      <c r="BT15" s="27">
        <v>5031</v>
      </c>
      <c r="BU15" s="27">
        <v>3118</v>
      </c>
      <c r="BV15" s="27">
        <v>1776</v>
      </c>
      <c r="BW15" s="28">
        <v>1146</v>
      </c>
      <c r="BX15" s="10">
        <v>12978</v>
      </c>
      <c r="BY15" s="10">
        <v>6446</v>
      </c>
      <c r="BZ15" s="10">
        <v>3512</v>
      </c>
      <c r="CA15" s="10">
        <v>1746</v>
      </c>
      <c r="CB15" s="10">
        <v>1273</v>
      </c>
    </row>
    <row r="16" spans="1:80" x14ac:dyDescent="0.2">
      <c r="A16" s="4" t="s">
        <v>67</v>
      </c>
      <c r="B16" s="10">
        <f t="shared" si="30"/>
        <v>1060</v>
      </c>
      <c r="C16" s="10">
        <f t="shared" si="31"/>
        <v>646</v>
      </c>
      <c r="D16" s="10">
        <f t="shared" si="32"/>
        <v>65</v>
      </c>
      <c r="E16" s="10">
        <f t="shared" si="33"/>
        <v>339</v>
      </c>
      <c r="F16" s="10">
        <f t="shared" si="34"/>
        <v>9</v>
      </c>
      <c r="G16" s="10">
        <f t="shared" si="35"/>
        <v>584</v>
      </c>
      <c r="H16" s="10">
        <f t="shared" si="36"/>
        <v>352</v>
      </c>
      <c r="I16" s="10">
        <f t="shared" si="37"/>
        <v>49</v>
      </c>
      <c r="J16" s="10">
        <f t="shared" si="38"/>
        <v>172</v>
      </c>
      <c r="K16" s="10">
        <f t="shared" si="39"/>
        <v>9</v>
      </c>
      <c r="L16" s="10">
        <f t="shared" si="40"/>
        <v>474</v>
      </c>
      <c r="M16" s="10">
        <f t="shared" si="41"/>
        <v>294</v>
      </c>
      <c r="N16" s="10">
        <f t="shared" si="42"/>
        <v>16</v>
      </c>
      <c r="O16" s="10">
        <f t="shared" si="43"/>
        <v>165</v>
      </c>
      <c r="P16" s="10">
        <f t="shared" si="44"/>
        <v>0</v>
      </c>
      <c r="Q16" s="4" t="s">
        <v>67</v>
      </c>
      <c r="R16" s="10">
        <v>213</v>
      </c>
      <c r="S16" s="10">
        <v>184</v>
      </c>
      <c r="T16" s="10">
        <v>29</v>
      </c>
      <c r="U16" s="10">
        <v>0</v>
      </c>
      <c r="V16" s="10">
        <v>0</v>
      </c>
      <c r="W16" s="26">
        <v>116</v>
      </c>
      <c r="X16" s="27">
        <v>99</v>
      </c>
      <c r="Y16" s="27">
        <v>17</v>
      </c>
      <c r="Z16" s="27">
        <v>0</v>
      </c>
      <c r="AA16" s="28">
        <v>0</v>
      </c>
      <c r="AB16" s="10">
        <v>96</v>
      </c>
      <c r="AC16" s="10">
        <v>85</v>
      </c>
      <c r="AD16" s="10">
        <v>12</v>
      </c>
      <c r="AE16" s="10">
        <v>0</v>
      </c>
      <c r="AF16" s="10">
        <v>0</v>
      </c>
      <c r="AG16" s="56" t="s">
        <v>67</v>
      </c>
      <c r="AH16" s="63">
        <v>100</v>
      </c>
      <c r="AI16" s="63">
        <v>85</v>
      </c>
      <c r="AJ16" s="63">
        <v>8</v>
      </c>
      <c r="AK16" s="63">
        <v>7</v>
      </c>
      <c r="AL16" s="63">
        <v>0</v>
      </c>
      <c r="AM16" s="64">
        <v>57</v>
      </c>
      <c r="AN16" s="65">
        <v>46</v>
      </c>
      <c r="AO16" s="65">
        <v>4</v>
      </c>
      <c r="AP16" s="65">
        <v>7</v>
      </c>
      <c r="AQ16" s="66">
        <v>0</v>
      </c>
      <c r="AR16" s="63">
        <v>43</v>
      </c>
      <c r="AS16" s="63">
        <v>39</v>
      </c>
      <c r="AT16" s="63">
        <v>4</v>
      </c>
      <c r="AU16" s="63">
        <v>0</v>
      </c>
      <c r="AV16" s="63">
        <v>0</v>
      </c>
      <c r="AW16" s="3" t="s">
        <v>67</v>
      </c>
      <c r="AX16" s="3">
        <v>350</v>
      </c>
      <c r="AY16" s="3">
        <v>310</v>
      </c>
      <c r="AZ16" s="3">
        <v>0</v>
      </c>
      <c r="BA16" s="3">
        <v>31</v>
      </c>
      <c r="BB16" s="3">
        <v>9</v>
      </c>
      <c r="BC16" s="100">
        <v>210</v>
      </c>
      <c r="BD16" s="101">
        <v>185</v>
      </c>
      <c r="BE16" s="101">
        <v>0</v>
      </c>
      <c r="BF16" s="101">
        <v>15</v>
      </c>
      <c r="BG16" s="102">
        <v>9</v>
      </c>
      <c r="BH16" s="3">
        <v>140</v>
      </c>
      <c r="BI16" s="3">
        <v>125</v>
      </c>
      <c r="BJ16" s="3">
        <v>0</v>
      </c>
      <c r="BK16" s="3">
        <v>15</v>
      </c>
      <c r="BL16" s="3">
        <v>0</v>
      </c>
      <c r="BM16" s="4" t="s">
        <v>67</v>
      </c>
      <c r="BN16" s="10">
        <v>397</v>
      </c>
      <c r="BO16" s="10">
        <v>67</v>
      </c>
      <c r="BP16" s="10">
        <v>28</v>
      </c>
      <c r="BQ16" s="10">
        <v>301</v>
      </c>
      <c r="BR16" s="10">
        <v>0</v>
      </c>
      <c r="BS16" s="26">
        <v>201</v>
      </c>
      <c r="BT16" s="27">
        <v>22</v>
      </c>
      <c r="BU16" s="27">
        <v>28</v>
      </c>
      <c r="BV16" s="27">
        <v>150</v>
      </c>
      <c r="BW16" s="28">
        <v>0</v>
      </c>
      <c r="BX16" s="10">
        <v>195</v>
      </c>
      <c r="BY16" s="10">
        <v>45</v>
      </c>
      <c r="BZ16" s="10">
        <v>0</v>
      </c>
      <c r="CA16" s="10">
        <v>150</v>
      </c>
      <c r="CB16" s="10">
        <v>0</v>
      </c>
    </row>
    <row r="17" spans="1:80" x14ac:dyDescent="0.2">
      <c r="A17" s="4" t="s">
        <v>68</v>
      </c>
      <c r="B17" s="10">
        <f t="shared" si="30"/>
        <v>631</v>
      </c>
      <c r="C17" s="10">
        <f t="shared" si="31"/>
        <v>144</v>
      </c>
      <c r="D17" s="10">
        <f t="shared" si="32"/>
        <v>463</v>
      </c>
      <c r="E17" s="10">
        <f t="shared" si="33"/>
        <v>6</v>
      </c>
      <c r="F17" s="10">
        <f t="shared" si="34"/>
        <v>17</v>
      </c>
      <c r="G17" s="10">
        <f t="shared" si="35"/>
        <v>241</v>
      </c>
      <c r="H17" s="10">
        <f t="shared" si="36"/>
        <v>35</v>
      </c>
      <c r="I17" s="10">
        <f t="shared" si="37"/>
        <v>195</v>
      </c>
      <c r="J17" s="10">
        <f t="shared" si="38"/>
        <v>0</v>
      </c>
      <c r="K17" s="10">
        <f t="shared" si="39"/>
        <v>12</v>
      </c>
      <c r="L17" s="10">
        <f t="shared" si="40"/>
        <v>390</v>
      </c>
      <c r="M17" s="10">
        <f t="shared" si="41"/>
        <v>109</v>
      </c>
      <c r="N17" s="10">
        <f t="shared" si="42"/>
        <v>269</v>
      </c>
      <c r="O17" s="10">
        <f t="shared" si="43"/>
        <v>6</v>
      </c>
      <c r="P17" s="10">
        <f t="shared" si="44"/>
        <v>6</v>
      </c>
      <c r="Q17" s="4" t="s">
        <v>68</v>
      </c>
      <c r="R17" s="10">
        <v>186</v>
      </c>
      <c r="S17" s="10">
        <v>47</v>
      </c>
      <c r="T17" s="10">
        <v>121</v>
      </c>
      <c r="U17" s="10">
        <v>0</v>
      </c>
      <c r="V17" s="10">
        <v>17</v>
      </c>
      <c r="W17" s="26">
        <v>83</v>
      </c>
      <c r="X17" s="27">
        <v>14</v>
      </c>
      <c r="Y17" s="27">
        <v>58</v>
      </c>
      <c r="Z17" s="27">
        <v>0</v>
      </c>
      <c r="AA17" s="28">
        <v>12</v>
      </c>
      <c r="AB17" s="10">
        <v>102</v>
      </c>
      <c r="AC17" s="10">
        <v>33</v>
      </c>
      <c r="AD17" s="10">
        <v>63</v>
      </c>
      <c r="AE17" s="10">
        <v>0</v>
      </c>
      <c r="AF17" s="10">
        <v>6</v>
      </c>
      <c r="AG17" s="56" t="s">
        <v>68</v>
      </c>
      <c r="AH17" s="63">
        <v>67</v>
      </c>
      <c r="AI17" s="63">
        <v>46</v>
      </c>
      <c r="AJ17" s="63">
        <v>21</v>
      </c>
      <c r="AK17" s="63">
        <v>0</v>
      </c>
      <c r="AL17" s="63">
        <v>0</v>
      </c>
      <c r="AM17" s="64">
        <v>11</v>
      </c>
      <c r="AN17" s="65">
        <v>7</v>
      </c>
      <c r="AO17" s="65">
        <v>4</v>
      </c>
      <c r="AP17" s="65">
        <v>0</v>
      </c>
      <c r="AQ17" s="66">
        <v>0</v>
      </c>
      <c r="AR17" s="63">
        <v>56</v>
      </c>
      <c r="AS17" s="63">
        <v>39</v>
      </c>
      <c r="AT17" s="63">
        <v>17</v>
      </c>
      <c r="AU17" s="63">
        <v>0</v>
      </c>
      <c r="AV17" s="63">
        <v>0</v>
      </c>
      <c r="AW17" s="3" t="s">
        <v>68</v>
      </c>
      <c r="AX17" s="3">
        <v>209</v>
      </c>
      <c r="AY17" s="3">
        <v>51</v>
      </c>
      <c r="AZ17" s="3">
        <v>152</v>
      </c>
      <c r="BA17" s="3">
        <v>6</v>
      </c>
      <c r="BB17" s="3">
        <v>0</v>
      </c>
      <c r="BC17" s="100">
        <v>48</v>
      </c>
      <c r="BD17" s="101">
        <v>14</v>
      </c>
      <c r="BE17" s="101">
        <v>34</v>
      </c>
      <c r="BF17" s="101">
        <v>0</v>
      </c>
      <c r="BG17" s="102">
        <v>0</v>
      </c>
      <c r="BH17" s="3">
        <v>161</v>
      </c>
      <c r="BI17" s="3">
        <v>37</v>
      </c>
      <c r="BJ17" s="3">
        <v>118</v>
      </c>
      <c r="BK17" s="3">
        <v>6</v>
      </c>
      <c r="BL17" s="3">
        <v>0</v>
      </c>
      <c r="BM17" s="4" t="s">
        <v>68</v>
      </c>
      <c r="BN17" s="10">
        <v>169</v>
      </c>
      <c r="BO17" s="10">
        <v>0</v>
      </c>
      <c r="BP17" s="10">
        <v>169</v>
      </c>
      <c r="BQ17" s="10">
        <v>0</v>
      </c>
      <c r="BR17" s="10">
        <v>0</v>
      </c>
      <c r="BS17" s="26">
        <v>99</v>
      </c>
      <c r="BT17" s="27">
        <v>0</v>
      </c>
      <c r="BU17" s="27">
        <v>99</v>
      </c>
      <c r="BV17" s="27">
        <v>0</v>
      </c>
      <c r="BW17" s="28">
        <v>0</v>
      </c>
      <c r="BX17" s="10">
        <v>71</v>
      </c>
      <c r="BY17" s="10">
        <v>0</v>
      </c>
      <c r="BZ17" s="10">
        <v>71</v>
      </c>
      <c r="CA17" s="10">
        <v>0</v>
      </c>
      <c r="CB17" s="10">
        <v>0</v>
      </c>
    </row>
    <row r="18" spans="1:80" x14ac:dyDescent="0.2">
      <c r="A18" s="4" t="s">
        <v>69</v>
      </c>
      <c r="B18" s="10">
        <f t="shared" si="30"/>
        <v>207</v>
      </c>
      <c r="C18" s="10">
        <f t="shared" si="31"/>
        <v>63</v>
      </c>
      <c r="D18" s="10">
        <f t="shared" si="32"/>
        <v>42</v>
      </c>
      <c r="E18" s="10">
        <f t="shared" si="33"/>
        <v>30</v>
      </c>
      <c r="F18" s="10">
        <f t="shared" si="34"/>
        <v>71</v>
      </c>
      <c r="G18" s="10">
        <f t="shared" si="35"/>
        <v>45</v>
      </c>
      <c r="H18" s="10">
        <f t="shared" si="36"/>
        <v>7</v>
      </c>
      <c r="I18" s="10">
        <f t="shared" si="37"/>
        <v>8</v>
      </c>
      <c r="J18" s="10">
        <f t="shared" si="38"/>
        <v>0</v>
      </c>
      <c r="K18" s="10">
        <f t="shared" si="39"/>
        <v>30</v>
      </c>
      <c r="L18" s="10">
        <f t="shared" si="40"/>
        <v>163</v>
      </c>
      <c r="M18" s="10">
        <f t="shared" si="41"/>
        <v>57</v>
      </c>
      <c r="N18" s="10">
        <f t="shared" si="42"/>
        <v>34</v>
      </c>
      <c r="O18" s="10">
        <f t="shared" si="43"/>
        <v>30</v>
      </c>
      <c r="P18" s="10">
        <f t="shared" si="44"/>
        <v>41</v>
      </c>
      <c r="Q18" s="4" t="s">
        <v>69</v>
      </c>
      <c r="R18" s="10">
        <v>41</v>
      </c>
      <c r="S18" s="10">
        <v>0</v>
      </c>
      <c r="T18" s="10">
        <v>0</v>
      </c>
      <c r="U18" s="10">
        <v>0</v>
      </c>
      <c r="V18" s="10">
        <v>41</v>
      </c>
      <c r="W18" s="26">
        <v>12</v>
      </c>
      <c r="X18" s="27">
        <v>0</v>
      </c>
      <c r="Y18" s="27">
        <v>0</v>
      </c>
      <c r="Z18" s="27">
        <v>0</v>
      </c>
      <c r="AA18" s="28">
        <v>12</v>
      </c>
      <c r="AB18" s="10">
        <v>29</v>
      </c>
      <c r="AC18" s="10">
        <v>0</v>
      </c>
      <c r="AD18" s="10">
        <v>0</v>
      </c>
      <c r="AE18" s="10">
        <v>0</v>
      </c>
      <c r="AF18" s="10">
        <v>29</v>
      </c>
      <c r="AG18" s="56" t="s">
        <v>69</v>
      </c>
      <c r="AH18" s="63">
        <v>13</v>
      </c>
      <c r="AI18" s="63">
        <v>13</v>
      </c>
      <c r="AJ18" s="63">
        <v>0</v>
      </c>
      <c r="AK18" s="63">
        <v>0</v>
      </c>
      <c r="AL18" s="63">
        <v>0</v>
      </c>
      <c r="AM18" s="64">
        <v>7</v>
      </c>
      <c r="AN18" s="65">
        <v>7</v>
      </c>
      <c r="AO18" s="65">
        <v>0</v>
      </c>
      <c r="AP18" s="65">
        <v>0</v>
      </c>
      <c r="AQ18" s="66">
        <v>0</v>
      </c>
      <c r="AR18" s="63">
        <v>7</v>
      </c>
      <c r="AS18" s="63">
        <v>7</v>
      </c>
      <c r="AT18" s="63">
        <v>0</v>
      </c>
      <c r="AU18" s="63">
        <v>0</v>
      </c>
      <c r="AV18" s="63">
        <v>0</v>
      </c>
      <c r="AW18" s="3" t="s">
        <v>69</v>
      </c>
      <c r="AX18" s="3">
        <v>100</v>
      </c>
      <c r="AY18" s="3">
        <v>28</v>
      </c>
      <c r="AZ18" s="3">
        <v>42</v>
      </c>
      <c r="BA18" s="3">
        <v>0</v>
      </c>
      <c r="BB18" s="3">
        <v>30</v>
      </c>
      <c r="BC18" s="100">
        <v>26</v>
      </c>
      <c r="BD18" s="101">
        <v>0</v>
      </c>
      <c r="BE18" s="101">
        <v>8</v>
      </c>
      <c r="BF18" s="101">
        <v>0</v>
      </c>
      <c r="BG18" s="102">
        <v>18</v>
      </c>
      <c r="BH18" s="3">
        <v>74</v>
      </c>
      <c r="BI18" s="3">
        <v>28</v>
      </c>
      <c r="BJ18" s="3">
        <v>34</v>
      </c>
      <c r="BK18" s="3">
        <v>0</v>
      </c>
      <c r="BL18" s="3">
        <v>12</v>
      </c>
      <c r="BM18" s="4" t="s">
        <v>69</v>
      </c>
      <c r="BN18" s="10">
        <v>53</v>
      </c>
      <c r="BO18" s="10">
        <v>22</v>
      </c>
      <c r="BP18" s="10">
        <v>0</v>
      </c>
      <c r="BQ18" s="10">
        <v>30</v>
      </c>
      <c r="BR18" s="10">
        <v>0</v>
      </c>
      <c r="BS18" s="26">
        <v>0</v>
      </c>
      <c r="BT18" s="27">
        <v>0</v>
      </c>
      <c r="BU18" s="27">
        <v>0</v>
      </c>
      <c r="BV18" s="27">
        <v>0</v>
      </c>
      <c r="BW18" s="28">
        <v>0</v>
      </c>
      <c r="BX18" s="10">
        <v>53</v>
      </c>
      <c r="BY18" s="10">
        <v>22</v>
      </c>
      <c r="BZ18" s="10">
        <v>0</v>
      </c>
      <c r="CA18" s="10">
        <v>30</v>
      </c>
      <c r="CB18" s="10">
        <v>0</v>
      </c>
    </row>
    <row r="19" spans="1:80" x14ac:dyDescent="0.2">
      <c r="A19" s="4" t="s">
        <v>70</v>
      </c>
      <c r="B19" s="10">
        <f t="shared" si="30"/>
        <v>68</v>
      </c>
      <c r="C19" s="10">
        <f t="shared" si="31"/>
        <v>27</v>
      </c>
      <c r="D19" s="10">
        <f t="shared" si="32"/>
        <v>21</v>
      </c>
      <c r="E19" s="10">
        <f t="shared" si="33"/>
        <v>20</v>
      </c>
      <c r="F19" s="10">
        <f t="shared" si="34"/>
        <v>0</v>
      </c>
      <c r="G19" s="10">
        <f t="shared" si="35"/>
        <v>25</v>
      </c>
      <c r="H19" s="10">
        <f t="shared" si="36"/>
        <v>0</v>
      </c>
      <c r="I19" s="10">
        <f t="shared" si="37"/>
        <v>13</v>
      </c>
      <c r="J19" s="10">
        <f t="shared" si="38"/>
        <v>12</v>
      </c>
      <c r="K19" s="10">
        <f t="shared" si="39"/>
        <v>0</v>
      </c>
      <c r="L19" s="10">
        <f t="shared" si="40"/>
        <v>42</v>
      </c>
      <c r="M19" s="10">
        <f t="shared" si="41"/>
        <v>27</v>
      </c>
      <c r="N19" s="10">
        <f t="shared" si="42"/>
        <v>8</v>
      </c>
      <c r="O19" s="10">
        <f t="shared" si="43"/>
        <v>7</v>
      </c>
      <c r="P19" s="10">
        <f t="shared" si="44"/>
        <v>0</v>
      </c>
      <c r="Q19" s="4" t="s">
        <v>70</v>
      </c>
      <c r="R19" s="10">
        <v>13</v>
      </c>
      <c r="S19" s="10">
        <v>0</v>
      </c>
      <c r="T19" s="10">
        <v>0</v>
      </c>
      <c r="U19" s="10">
        <v>13</v>
      </c>
      <c r="V19" s="10">
        <v>0</v>
      </c>
      <c r="W19" s="26">
        <v>5</v>
      </c>
      <c r="X19" s="27">
        <v>0</v>
      </c>
      <c r="Y19" s="27">
        <v>0</v>
      </c>
      <c r="Z19" s="27">
        <v>5</v>
      </c>
      <c r="AA19" s="28">
        <v>0</v>
      </c>
      <c r="AB19" s="10">
        <v>7</v>
      </c>
      <c r="AC19" s="10">
        <v>0</v>
      </c>
      <c r="AD19" s="10">
        <v>0</v>
      </c>
      <c r="AE19" s="10">
        <v>7</v>
      </c>
      <c r="AF19" s="10">
        <v>0</v>
      </c>
      <c r="AG19" s="56" t="s">
        <v>70</v>
      </c>
      <c r="AH19" s="63">
        <v>28</v>
      </c>
      <c r="AI19" s="63">
        <v>0</v>
      </c>
      <c r="AJ19" s="63">
        <v>21</v>
      </c>
      <c r="AK19" s="63">
        <v>7</v>
      </c>
      <c r="AL19" s="63">
        <v>0</v>
      </c>
      <c r="AM19" s="64">
        <v>20</v>
      </c>
      <c r="AN19" s="65">
        <v>0</v>
      </c>
      <c r="AO19" s="65">
        <v>13</v>
      </c>
      <c r="AP19" s="65">
        <v>7</v>
      </c>
      <c r="AQ19" s="66">
        <v>0</v>
      </c>
      <c r="AR19" s="63">
        <v>8</v>
      </c>
      <c r="AS19" s="63">
        <v>0</v>
      </c>
      <c r="AT19" s="63">
        <v>8</v>
      </c>
      <c r="AU19" s="63">
        <v>0</v>
      </c>
      <c r="AV19" s="63">
        <v>0</v>
      </c>
      <c r="AW19" s="3" t="s">
        <v>70</v>
      </c>
      <c r="AX19" s="3">
        <v>5</v>
      </c>
      <c r="AY19" s="3">
        <v>5</v>
      </c>
      <c r="AZ19" s="3">
        <v>0</v>
      </c>
      <c r="BA19" s="3">
        <v>0</v>
      </c>
      <c r="BB19" s="3">
        <v>0</v>
      </c>
      <c r="BC19" s="100">
        <v>0</v>
      </c>
      <c r="BD19" s="101">
        <v>0</v>
      </c>
      <c r="BE19" s="101">
        <v>0</v>
      </c>
      <c r="BF19" s="101">
        <v>0</v>
      </c>
      <c r="BG19" s="102">
        <v>0</v>
      </c>
      <c r="BH19" s="3">
        <v>5</v>
      </c>
      <c r="BI19" s="3">
        <v>5</v>
      </c>
      <c r="BJ19" s="3">
        <v>0</v>
      </c>
      <c r="BK19" s="3">
        <v>0</v>
      </c>
      <c r="BL19" s="3">
        <v>0</v>
      </c>
      <c r="BM19" s="4" t="s">
        <v>70</v>
      </c>
      <c r="BN19" s="10">
        <v>22</v>
      </c>
      <c r="BO19" s="10">
        <v>22</v>
      </c>
      <c r="BP19" s="10">
        <v>0</v>
      </c>
      <c r="BQ19" s="10">
        <v>0</v>
      </c>
      <c r="BR19" s="10">
        <v>0</v>
      </c>
      <c r="BS19" s="26">
        <v>0</v>
      </c>
      <c r="BT19" s="27">
        <v>0</v>
      </c>
      <c r="BU19" s="27">
        <v>0</v>
      </c>
      <c r="BV19" s="27">
        <v>0</v>
      </c>
      <c r="BW19" s="28">
        <v>0</v>
      </c>
      <c r="BX19" s="10">
        <v>22</v>
      </c>
      <c r="BY19" s="10">
        <v>22</v>
      </c>
      <c r="BZ19" s="10">
        <v>0</v>
      </c>
      <c r="CA19" s="10">
        <v>0</v>
      </c>
      <c r="CB19" s="10">
        <v>0</v>
      </c>
    </row>
    <row r="20" spans="1:80" x14ac:dyDescent="0.2">
      <c r="A20" s="4" t="s">
        <v>71</v>
      </c>
      <c r="B20" s="10">
        <f t="shared" si="30"/>
        <v>324</v>
      </c>
      <c r="C20" s="10">
        <f t="shared" si="31"/>
        <v>73</v>
      </c>
      <c r="D20" s="10">
        <f t="shared" si="32"/>
        <v>90</v>
      </c>
      <c r="E20" s="10">
        <f t="shared" si="33"/>
        <v>160</v>
      </c>
      <c r="F20" s="10">
        <f t="shared" si="34"/>
        <v>0</v>
      </c>
      <c r="G20" s="10">
        <f t="shared" si="35"/>
        <v>93</v>
      </c>
      <c r="H20" s="10">
        <f t="shared" si="36"/>
        <v>9</v>
      </c>
      <c r="I20" s="10">
        <f t="shared" si="37"/>
        <v>8</v>
      </c>
      <c r="J20" s="10">
        <f t="shared" si="38"/>
        <v>75</v>
      </c>
      <c r="K20" s="10">
        <f t="shared" si="39"/>
        <v>0</v>
      </c>
      <c r="L20" s="10">
        <f t="shared" si="40"/>
        <v>230</v>
      </c>
      <c r="M20" s="10">
        <f t="shared" si="41"/>
        <v>64</v>
      </c>
      <c r="N20" s="10">
        <f t="shared" si="42"/>
        <v>82</v>
      </c>
      <c r="O20" s="10">
        <f t="shared" si="43"/>
        <v>83</v>
      </c>
      <c r="P20" s="10">
        <f t="shared" si="44"/>
        <v>0</v>
      </c>
      <c r="Q20" s="4" t="s">
        <v>71</v>
      </c>
      <c r="R20" s="10">
        <v>2</v>
      </c>
      <c r="S20" s="10">
        <v>0</v>
      </c>
      <c r="T20" s="10">
        <v>0</v>
      </c>
      <c r="U20" s="10">
        <v>2</v>
      </c>
      <c r="V20" s="10">
        <v>0</v>
      </c>
      <c r="W20" s="26">
        <v>0</v>
      </c>
      <c r="X20" s="27">
        <v>0</v>
      </c>
      <c r="Y20" s="27">
        <v>0</v>
      </c>
      <c r="Z20" s="27">
        <v>0</v>
      </c>
      <c r="AA20" s="28">
        <v>0</v>
      </c>
      <c r="AB20" s="10">
        <v>2</v>
      </c>
      <c r="AC20" s="10">
        <v>0</v>
      </c>
      <c r="AD20" s="10">
        <v>0</v>
      </c>
      <c r="AE20" s="10">
        <v>2</v>
      </c>
      <c r="AF20" s="10">
        <v>0</v>
      </c>
      <c r="AG20" s="56" t="s">
        <v>71</v>
      </c>
      <c r="AH20" s="63">
        <v>7</v>
      </c>
      <c r="AI20" s="63">
        <v>0</v>
      </c>
      <c r="AJ20" s="63">
        <v>0</v>
      </c>
      <c r="AK20" s="63">
        <v>7</v>
      </c>
      <c r="AL20" s="63">
        <v>0</v>
      </c>
      <c r="AM20" s="64">
        <v>3</v>
      </c>
      <c r="AN20" s="65">
        <v>0</v>
      </c>
      <c r="AO20" s="65">
        <v>0</v>
      </c>
      <c r="AP20" s="65">
        <v>3</v>
      </c>
      <c r="AQ20" s="66">
        <v>0</v>
      </c>
      <c r="AR20" s="63">
        <v>3</v>
      </c>
      <c r="AS20" s="63">
        <v>0</v>
      </c>
      <c r="AT20" s="63">
        <v>0</v>
      </c>
      <c r="AU20" s="63">
        <v>3</v>
      </c>
      <c r="AV20" s="63">
        <v>0</v>
      </c>
      <c r="AW20" s="3" t="s">
        <v>71</v>
      </c>
      <c r="AX20" s="3">
        <v>158</v>
      </c>
      <c r="AY20" s="3">
        <v>51</v>
      </c>
      <c r="AZ20" s="3">
        <v>76</v>
      </c>
      <c r="BA20" s="3">
        <v>31</v>
      </c>
      <c r="BB20" s="3">
        <v>0</v>
      </c>
      <c r="BC20" s="100">
        <v>30</v>
      </c>
      <c r="BD20" s="101">
        <v>9</v>
      </c>
      <c r="BE20" s="101">
        <v>8</v>
      </c>
      <c r="BF20" s="101">
        <v>12</v>
      </c>
      <c r="BG20" s="102">
        <v>0</v>
      </c>
      <c r="BH20" s="3">
        <v>128</v>
      </c>
      <c r="BI20" s="3">
        <v>42</v>
      </c>
      <c r="BJ20" s="3">
        <v>68</v>
      </c>
      <c r="BK20" s="3">
        <v>18</v>
      </c>
      <c r="BL20" s="3">
        <v>0</v>
      </c>
      <c r="BM20" s="4" t="s">
        <v>71</v>
      </c>
      <c r="BN20" s="10">
        <v>157</v>
      </c>
      <c r="BO20" s="10">
        <v>22</v>
      </c>
      <c r="BP20" s="10">
        <v>14</v>
      </c>
      <c r="BQ20" s="10">
        <v>120</v>
      </c>
      <c r="BR20" s="10">
        <v>0</v>
      </c>
      <c r="BS20" s="26">
        <v>60</v>
      </c>
      <c r="BT20" s="27">
        <v>0</v>
      </c>
      <c r="BU20" s="27">
        <v>0</v>
      </c>
      <c r="BV20" s="27">
        <v>60</v>
      </c>
      <c r="BW20" s="28">
        <v>0</v>
      </c>
      <c r="BX20" s="10">
        <v>97</v>
      </c>
      <c r="BY20" s="10">
        <v>22</v>
      </c>
      <c r="BZ20" s="10">
        <v>14</v>
      </c>
      <c r="CA20" s="10">
        <v>60</v>
      </c>
      <c r="CB20" s="10">
        <v>0</v>
      </c>
    </row>
    <row r="21" spans="1:80" x14ac:dyDescent="0.2">
      <c r="A21" s="4" t="s">
        <v>72</v>
      </c>
      <c r="B21" s="10">
        <f t="shared" si="30"/>
        <v>1229</v>
      </c>
      <c r="C21" s="10">
        <f t="shared" si="31"/>
        <v>704</v>
      </c>
      <c r="D21" s="10">
        <f t="shared" si="32"/>
        <v>152</v>
      </c>
      <c r="E21" s="10">
        <f t="shared" si="33"/>
        <v>307</v>
      </c>
      <c r="F21" s="10">
        <f t="shared" si="34"/>
        <v>68</v>
      </c>
      <c r="G21" s="10">
        <f t="shared" si="35"/>
        <v>558</v>
      </c>
      <c r="H21" s="10">
        <f t="shared" si="36"/>
        <v>336</v>
      </c>
      <c r="I21" s="10">
        <f t="shared" si="37"/>
        <v>66</v>
      </c>
      <c r="J21" s="10">
        <f t="shared" si="38"/>
        <v>117</v>
      </c>
      <c r="K21" s="10">
        <f t="shared" si="39"/>
        <v>38</v>
      </c>
      <c r="L21" s="10">
        <f t="shared" si="40"/>
        <v>670</v>
      </c>
      <c r="M21" s="10">
        <f t="shared" si="41"/>
        <v>369</v>
      </c>
      <c r="N21" s="10">
        <f t="shared" si="42"/>
        <v>85</v>
      </c>
      <c r="O21" s="10">
        <f t="shared" si="43"/>
        <v>189</v>
      </c>
      <c r="P21" s="10">
        <f t="shared" si="44"/>
        <v>30</v>
      </c>
      <c r="Q21" s="4" t="s">
        <v>72</v>
      </c>
      <c r="R21" s="10">
        <v>134</v>
      </c>
      <c r="S21" s="10">
        <v>52</v>
      </c>
      <c r="T21" s="10">
        <v>29</v>
      </c>
      <c r="U21" s="10">
        <v>13</v>
      </c>
      <c r="V21" s="10">
        <v>41</v>
      </c>
      <c r="W21" s="26">
        <v>84</v>
      </c>
      <c r="X21" s="27">
        <v>28</v>
      </c>
      <c r="Y21" s="27">
        <v>17</v>
      </c>
      <c r="Z21" s="27">
        <v>9</v>
      </c>
      <c r="AA21" s="28">
        <v>29</v>
      </c>
      <c r="AB21" s="10">
        <v>50</v>
      </c>
      <c r="AC21" s="10">
        <v>24</v>
      </c>
      <c r="AD21" s="10">
        <v>12</v>
      </c>
      <c r="AE21" s="10">
        <v>4</v>
      </c>
      <c r="AF21" s="10">
        <v>12</v>
      </c>
      <c r="AG21" s="56" t="s">
        <v>72</v>
      </c>
      <c r="AH21" s="63">
        <v>133</v>
      </c>
      <c r="AI21" s="63">
        <v>117</v>
      </c>
      <c r="AJ21" s="63">
        <v>13</v>
      </c>
      <c r="AK21" s="63">
        <v>3</v>
      </c>
      <c r="AL21" s="63">
        <v>0</v>
      </c>
      <c r="AM21" s="64">
        <v>63</v>
      </c>
      <c r="AN21" s="65">
        <v>59</v>
      </c>
      <c r="AO21" s="65">
        <v>4</v>
      </c>
      <c r="AP21" s="65">
        <v>0</v>
      </c>
      <c r="AQ21" s="66">
        <v>0</v>
      </c>
      <c r="AR21" s="63">
        <v>70</v>
      </c>
      <c r="AS21" s="63">
        <v>59</v>
      </c>
      <c r="AT21" s="63">
        <v>8</v>
      </c>
      <c r="AU21" s="63">
        <v>3</v>
      </c>
      <c r="AV21" s="63">
        <v>0</v>
      </c>
      <c r="AW21" s="3" t="s">
        <v>72</v>
      </c>
      <c r="AX21" s="3">
        <v>619</v>
      </c>
      <c r="AY21" s="3">
        <v>445</v>
      </c>
      <c r="AZ21" s="3">
        <v>68</v>
      </c>
      <c r="BA21" s="3">
        <v>80</v>
      </c>
      <c r="BB21" s="3">
        <v>27</v>
      </c>
      <c r="BC21" s="100">
        <v>248</v>
      </c>
      <c r="BD21" s="101">
        <v>204</v>
      </c>
      <c r="BE21" s="101">
        <v>17</v>
      </c>
      <c r="BF21" s="101">
        <v>18</v>
      </c>
      <c r="BG21" s="102">
        <v>9</v>
      </c>
      <c r="BH21" s="3">
        <v>371</v>
      </c>
      <c r="BI21" s="3">
        <v>241</v>
      </c>
      <c r="BJ21" s="3">
        <v>51</v>
      </c>
      <c r="BK21" s="3">
        <v>62</v>
      </c>
      <c r="BL21" s="3">
        <v>18</v>
      </c>
      <c r="BM21" s="4" t="s">
        <v>72</v>
      </c>
      <c r="BN21" s="10">
        <v>343</v>
      </c>
      <c r="BO21" s="10">
        <v>90</v>
      </c>
      <c r="BP21" s="10">
        <v>42</v>
      </c>
      <c r="BQ21" s="10">
        <v>211</v>
      </c>
      <c r="BR21" s="10">
        <v>0</v>
      </c>
      <c r="BS21" s="26">
        <v>163</v>
      </c>
      <c r="BT21" s="27">
        <v>45</v>
      </c>
      <c r="BU21" s="27">
        <v>28</v>
      </c>
      <c r="BV21" s="27">
        <v>90</v>
      </c>
      <c r="BW21" s="28">
        <v>0</v>
      </c>
      <c r="BX21" s="10">
        <v>179</v>
      </c>
      <c r="BY21" s="10">
        <v>45</v>
      </c>
      <c r="BZ21" s="10">
        <v>14</v>
      </c>
      <c r="CA21" s="10">
        <v>120</v>
      </c>
      <c r="CB21" s="10">
        <v>0</v>
      </c>
    </row>
    <row r="22" spans="1:80" x14ac:dyDescent="0.2">
      <c r="A22" s="4" t="s">
        <v>74</v>
      </c>
      <c r="B22" s="10">
        <f t="shared" ref="B22" si="45">R22+AH22+AX22+BN22</f>
        <v>46355</v>
      </c>
      <c r="C22" s="10">
        <f t="shared" ref="C22" si="46">S22+AI22+AY22+BO22</f>
        <v>27622</v>
      </c>
      <c r="D22" s="10">
        <f t="shared" ref="D22" si="47">T22+AJ22+AZ22+BP22</f>
        <v>10957</v>
      </c>
      <c r="E22" s="10">
        <f t="shared" ref="E22" si="48">U22+AK22+BA22+BQ22</f>
        <v>3848</v>
      </c>
      <c r="F22" s="10">
        <f t="shared" ref="F22" si="49">V22+AL22+BB22+BR22</f>
        <v>3926</v>
      </c>
      <c r="G22" s="10">
        <f t="shared" ref="G22" si="50">W22+AM22+BC22+BS22</f>
        <v>22009</v>
      </c>
      <c r="H22" s="10">
        <f t="shared" ref="H22" si="51">X22+AN22+BD22+BT22</f>
        <v>12816</v>
      </c>
      <c r="I22" s="10">
        <f t="shared" ref="I22" si="52">Y22+AO22+BE22+BU22</f>
        <v>5374</v>
      </c>
      <c r="J22" s="10">
        <f t="shared" ref="J22" si="53">Z22+AP22+BF22+BV22</f>
        <v>1941</v>
      </c>
      <c r="K22" s="10">
        <f t="shared" ref="K22" si="54">AA22+AQ22+BG22+BW22</f>
        <v>1881</v>
      </c>
      <c r="L22" s="10">
        <f t="shared" ref="L22" si="55">AB22+AR22+BH22+BX22</f>
        <v>24344</v>
      </c>
      <c r="M22" s="10">
        <f t="shared" ref="M22" si="56">AC22+AS22+BI22+BY22</f>
        <v>14807</v>
      </c>
      <c r="N22" s="10">
        <f t="shared" ref="N22" si="57">AD22+AT22+BJ22+BZ22</f>
        <v>5584</v>
      </c>
      <c r="O22" s="10">
        <f t="shared" ref="O22" si="58">AE22+AU22+BK22+CA22</f>
        <v>1908</v>
      </c>
      <c r="P22" s="10">
        <f t="shared" ref="P22" si="59">AF22+AV22+BL22+CB22</f>
        <v>2046</v>
      </c>
      <c r="Q22" s="4" t="s">
        <v>74</v>
      </c>
      <c r="R22" s="10">
        <v>7361</v>
      </c>
      <c r="S22" s="10">
        <v>3921</v>
      </c>
      <c r="T22" s="10">
        <v>2014</v>
      </c>
      <c r="U22" s="10">
        <v>228</v>
      </c>
      <c r="V22" s="10">
        <v>1198</v>
      </c>
      <c r="W22" s="26">
        <v>3656</v>
      </c>
      <c r="X22" s="27">
        <v>1864</v>
      </c>
      <c r="Y22" s="27">
        <v>1097</v>
      </c>
      <c r="Z22" s="27">
        <v>100</v>
      </c>
      <c r="AA22" s="28">
        <v>596</v>
      </c>
      <c r="AB22" s="10">
        <v>3704</v>
      </c>
      <c r="AC22" s="10">
        <v>2057</v>
      </c>
      <c r="AD22" s="10">
        <v>918</v>
      </c>
      <c r="AE22" s="10">
        <v>127</v>
      </c>
      <c r="AF22" s="10">
        <v>602</v>
      </c>
      <c r="AG22" s="56" t="s">
        <v>74</v>
      </c>
      <c r="AH22" s="63">
        <v>13241</v>
      </c>
      <c r="AI22" s="63">
        <v>10682</v>
      </c>
      <c r="AJ22" s="63">
        <v>1849</v>
      </c>
      <c r="AK22" s="63">
        <v>475</v>
      </c>
      <c r="AL22" s="63">
        <v>234</v>
      </c>
      <c r="AM22" s="64">
        <v>6380</v>
      </c>
      <c r="AN22" s="65">
        <v>5130</v>
      </c>
      <c r="AO22" s="65">
        <v>918</v>
      </c>
      <c r="AP22" s="65">
        <v>224</v>
      </c>
      <c r="AQ22" s="66">
        <v>109</v>
      </c>
      <c r="AR22" s="63">
        <v>6860</v>
      </c>
      <c r="AS22" s="63">
        <v>5553</v>
      </c>
      <c r="AT22" s="63">
        <v>931</v>
      </c>
      <c r="AU22" s="63">
        <v>251</v>
      </c>
      <c r="AV22" s="63">
        <v>126</v>
      </c>
      <c r="AW22" s="3" t="s">
        <v>74</v>
      </c>
      <c r="AX22" s="3">
        <v>2845</v>
      </c>
      <c r="AY22" s="3">
        <v>1766</v>
      </c>
      <c r="AZ22" s="3">
        <v>718</v>
      </c>
      <c r="BA22" s="3">
        <v>286</v>
      </c>
      <c r="BB22" s="3">
        <v>75</v>
      </c>
      <c r="BC22" s="100">
        <v>1426</v>
      </c>
      <c r="BD22" s="101">
        <v>858</v>
      </c>
      <c r="BE22" s="101">
        <v>397</v>
      </c>
      <c r="BF22" s="101">
        <v>142</v>
      </c>
      <c r="BG22" s="102">
        <v>30</v>
      </c>
      <c r="BH22" s="3">
        <v>1419</v>
      </c>
      <c r="BI22" s="3">
        <v>908</v>
      </c>
      <c r="BJ22" s="3">
        <v>321</v>
      </c>
      <c r="BK22" s="3">
        <v>145</v>
      </c>
      <c r="BL22" s="3">
        <v>45</v>
      </c>
      <c r="BM22" s="4" t="s">
        <v>74</v>
      </c>
      <c r="BN22" s="10">
        <v>22908</v>
      </c>
      <c r="BO22" s="10">
        <v>11253</v>
      </c>
      <c r="BP22" s="10">
        <v>6376</v>
      </c>
      <c r="BQ22" s="10">
        <v>2859</v>
      </c>
      <c r="BR22" s="10">
        <v>2419</v>
      </c>
      <c r="BS22" s="26">
        <v>10547</v>
      </c>
      <c r="BT22" s="27">
        <v>4964</v>
      </c>
      <c r="BU22" s="27">
        <v>2962</v>
      </c>
      <c r="BV22" s="27">
        <v>1475</v>
      </c>
      <c r="BW22" s="28">
        <v>1146</v>
      </c>
      <c r="BX22" s="10">
        <v>12361</v>
      </c>
      <c r="BY22" s="10">
        <v>6289</v>
      </c>
      <c r="BZ22" s="10">
        <v>3414</v>
      </c>
      <c r="CA22" s="10">
        <v>1385</v>
      </c>
      <c r="CB22" s="10">
        <v>1273</v>
      </c>
    </row>
    <row r="23" spans="1:80" x14ac:dyDescent="0.2">
      <c r="B23" s="10"/>
      <c r="C23" s="10"/>
      <c r="D23" s="10"/>
      <c r="E23" s="10"/>
      <c r="F23" s="10"/>
      <c r="G23" s="26"/>
      <c r="H23" s="27"/>
      <c r="I23" s="27"/>
      <c r="J23" s="27"/>
      <c r="K23" s="28"/>
      <c r="L23" s="10"/>
      <c r="M23" s="10"/>
      <c r="N23" s="10"/>
      <c r="O23" s="10"/>
      <c r="P23" s="10"/>
      <c r="R23" s="10"/>
      <c r="S23" s="10"/>
      <c r="T23" s="10"/>
      <c r="U23" s="10"/>
      <c r="V23" s="10"/>
      <c r="W23" s="26"/>
      <c r="X23" s="27"/>
      <c r="Y23" s="27"/>
      <c r="Z23" s="27"/>
      <c r="AA23" s="28"/>
      <c r="AB23" s="10"/>
      <c r="AC23" s="10"/>
      <c r="AD23" s="10"/>
      <c r="AE23" s="10"/>
      <c r="AF23" s="10"/>
      <c r="AG23" s="56"/>
      <c r="AH23" s="63"/>
      <c r="AI23" s="63"/>
      <c r="AJ23" s="63"/>
      <c r="AK23" s="63"/>
      <c r="AL23" s="63"/>
      <c r="AM23" s="64"/>
      <c r="AN23" s="65"/>
      <c r="AO23" s="65"/>
      <c r="AP23" s="65"/>
      <c r="AQ23" s="66"/>
      <c r="AR23" s="63"/>
      <c r="AS23" s="63"/>
      <c r="AT23" s="63"/>
      <c r="AU23" s="63"/>
      <c r="AV23" s="63"/>
      <c r="AW23" s="3"/>
      <c r="AX23" s="3"/>
      <c r="AY23" s="3"/>
      <c r="AZ23" s="3"/>
      <c r="BA23" s="3"/>
      <c r="BB23" s="3"/>
      <c r="BC23" s="100"/>
      <c r="BD23" s="101"/>
      <c r="BE23" s="101"/>
      <c r="BF23" s="101"/>
      <c r="BG23" s="102"/>
      <c r="BH23" s="3"/>
      <c r="BI23" s="3"/>
      <c r="BJ23" s="3"/>
      <c r="BK23" s="3"/>
      <c r="BL23" s="3"/>
      <c r="BN23" s="10"/>
      <c r="BO23" s="10"/>
      <c r="BP23" s="10"/>
      <c r="BQ23" s="10"/>
      <c r="BR23" s="10"/>
      <c r="BS23" s="26"/>
      <c r="BT23" s="27"/>
      <c r="BU23" s="27"/>
      <c r="BV23" s="27"/>
      <c r="BW23" s="28"/>
      <c r="BX23" s="10"/>
      <c r="BY23" s="10"/>
      <c r="BZ23" s="10"/>
      <c r="CA23" s="10"/>
      <c r="CB23" s="10"/>
    </row>
    <row r="24" spans="1:80" x14ac:dyDescent="0.2">
      <c r="A24" s="15" t="s">
        <v>544</v>
      </c>
      <c r="B24" s="10"/>
      <c r="C24" s="10"/>
      <c r="D24" s="10"/>
      <c r="E24" s="10"/>
      <c r="F24" s="10"/>
      <c r="G24" s="26"/>
      <c r="H24" s="27"/>
      <c r="I24" s="27"/>
      <c r="J24" s="27"/>
      <c r="K24" s="28"/>
      <c r="L24" s="10"/>
      <c r="M24" s="10"/>
      <c r="N24" s="10"/>
      <c r="O24" s="10"/>
      <c r="P24" s="10"/>
      <c r="Q24" s="15" t="s">
        <v>544</v>
      </c>
      <c r="R24" s="10"/>
      <c r="S24" s="10"/>
      <c r="T24" s="10"/>
      <c r="U24" s="10"/>
      <c r="V24" s="10"/>
      <c r="W24" s="26"/>
      <c r="X24" s="27"/>
      <c r="Y24" s="27"/>
      <c r="Z24" s="27"/>
      <c r="AA24" s="28"/>
      <c r="AB24" s="10"/>
      <c r="AC24" s="10"/>
      <c r="AD24" s="10"/>
      <c r="AE24" s="10"/>
      <c r="AF24" s="10"/>
      <c r="AG24" s="60" t="s">
        <v>622</v>
      </c>
      <c r="AH24" s="63"/>
      <c r="AI24" s="63"/>
      <c r="AJ24" s="63"/>
      <c r="AK24" s="63"/>
      <c r="AL24" s="63"/>
      <c r="AM24" s="64"/>
      <c r="AN24" s="65"/>
      <c r="AO24" s="65"/>
      <c r="AP24" s="65"/>
      <c r="AQ24" s="66"/>
      <c r="AR24" s="63"/>
      <c r="AS24" s="63"/>
      <c r="AT24" s="63"/>
      <c r="AU24" s="63"/>
      <c r="AV24" s="63"/>
      <c r="AW24" s="98" t="s">
        <v>544</v>
      </c>
      <c r="AX24" s="3"/>
      <c r="AY24" s="3"/>
      <c r="AZ24" s="3"/>
      <c r="BA24" s="3"/>
      <c r="BB24" s="3"/>
      <c r="BC24" s="100"/>
      <c r="BD24" s="101"/>
      <c r="BE24" s="101"/>
      <c r="BF24" s="101"/>
      <c r="BG24" s="102"/>
      <c r="BH24" s="3"/>
      <c r="BI24" s="3"/>
      <c r="BJ24" s="3"/>
      <c r="BK24" s="3"/>
      <c r="BL24" s="3"/>
      <c r="BM24" s="15" t="s">
        <v>544</v>
      </c>
      <c r="BN24" s="10"/>
      <c r="BO24" s="10"/>
      <c r="BP24" s="10"/>
      <c r="BQ24" s="10"/>
      <c r="BR24" s="10"/>
      <c r="BS24" s="26"/>
      <c r="BT24" s="27"/>
      <c r="BU24" s="27"/>
      <c r="BV24" s="27"/>
      <c r="BW24" s="28"/>
      <c r="BX24" s="10"/>
      <c r="BY24" s="10"/>
      <c r="BZ24" s="10"/>
      <c r="CA24" s="10"/>
      <c r="CB24" s="10"/>
    </row>
    <row r="25" spans="1:80" x14ac:dyDescent="0.2">
      <c r="A25" s="4" t="s">
        <v>1</v>
      </c>
      <c r="B25" s="10">
        <f t="shared" ref="B25:B32" si="60">R25+AH25+AX25+BN25</f>
        <v>28409</v>
      </c>
      <c r="C25" s="10">
        <f t="shared" ref="C25:C32" si="61">S25+AI25+AY25+BO25</f>
        <v>27125</v>
      </c>
      <c r="D25" s="10">
        <f t="shared" ref="D25:D32" si="62">T25+AJ25+AZ25+BP25</f>
        <v>798</v>
      </c>
      <c r="E25" s="10">
        <f t="shared" ref="E25:E32" si="63">U25+AK25+BA25+BQ25</f>
        <v>396</v>
      </c>
      <c r="F25" s="10">
        <f t="shared" ref="F25:F32" si="64">V25+AL25+BB25+BR25</f>
        <v>89</v>
      </c>
      <c r="G25" s="10">
        <f t="shared" ref="G25:G32" si="65">W25+AM25+BC25+BS25</f>
        <v>12918</v>
      </c>
      <c r="H25" s="10">
        <f t="shared" ref="H25:H32" si="66">X25+AN25+BD25+BT25</f>
        <v>12504</v>
      </c>
      <c r="I25" s="10">
        <f t="shared" ref="I25:I32" si="67">Y25+AO25+BE25+BU25</f>
        <v>294</v>
      </c>
      <c r="J25" s="10">
        <f t="shared" ref="J25:J32" si="68">Z25+AP25+BF25+BV25</f>
        <v>104</v>
      </c>
      <c r="K25" s="10">
        <f t="shared" ref="K25:K32" si="69">AA25+AQ25+BG25+BW25</f>
        <v>15</v>
      </c>
      <c r="L25" s="10">
        <f t="shared" ref="L25:L32" si="70">AB25+AR25+BH25+BX25</f>
        <v>15491</v>
      </c>
      <c r="M25" s="10">
        <f t="shared" ref="M25:M32" si="71">AC25+AS25+BI25+BY25</f>
        <v>14621</v>
      </c>
      <c r="N25" s="10">
        <f t="shared" ref="N25:N32" si="72">AD25+AT25+BJ25+BZ25</f>
        <v>503</v>
      </c>
      <c r="O25" s="10">
        <f t="shared" ref="O25:O32" si="73">AE25+AU25+BK25+CA25</f>
        <v>292</v>
      </c>
      <c r="P25" s="10">
        <f t="shared" ref="P25:P32" si="74">AF25+AV25+BL25+CB25</f>
        <v>74</v>
      </c>
      <c r="Q25" s="4" t="s">
        <v>1</v>
      </c>
      <c r="R25" s="10">
        <v>4048</v>
      </c>
      <c r="S25" s="10">
        <v>3911</v>
      </c>
      <c r="T25" s="10">
        <v>92</v>
      </c>
      <c r="U25" s="10">
        <v>4</v>
      </c>
      <c r="V25" s="10">
        <v>41</v>
      </c>
      <c r="W25" s="26">
        <v>1892</v>
      </c>
      <c r="X25" s="27">
        <v>1840</v>
      </c>
      <c r="Y25" s="27">
        <v>40</v>
      </c>
      <c r="Z25" s="27">
        <v>0</v>
      </c>
      <c r="AA25" s="28">
        <v>12</v>
      </c>
      <c r="AB25" s="10">
        <v>2156</v>
      </c>
      <c r="AC25" s="10">
        <v>2071</v>
      </c>
      <c r="AD25" s="10">
        <v>52</v>
      </c>
      <c r="AE25" s="10">
        <v>4</v>
      </c>
      <c r="AF25" s="10">
        <v>29</v>
      </c>
      <c r="AG25" s="56" t="s">
        <v>616</v>
      </c>
      <c r="AH25" s="63">
        <v>10515</v>
      </c>
      <c r="AI25" s="63">
        <v>10338</v>
      </c>
      <c r="AJ25" s="63">
        <v>122</v>
      </c>
      <c r="AK25" s="63">
        <v>55</v>
      </c>
      <c r="AL25" s="63">
        <v>0</v>
      </c>
      <c r="AM25" s="64">
        <v>4967</v>
      </c>
      <c r="AN25" s="65">
        <v>4883</v>
      </c>
      <c r="AO25" s="65">
        <v>46</v>
      </c>
      <c r="AP25" s="65">
        <v>38</v>
      </c>
      <c r="AQ25" s="66">
        <v>0</v>
      </c>
      <c r="AR25" s="63">
        <v>5548</v>
      </c>
      <c r="AS25" s="63">
        <v>5455</v>
      </c>
      <c r="AT25" s="63">
        <v>76</v>
      </c>
      <c r="AU25" s="63">
        <v>17</v>
      </c>
      <c r="AV25" s="63">
        <v>0</v>
      </c>
      <c r="AW25" s="3" t="s">
        <v>1</v>
      </c>
      <c r="AX25" s="3">
        <v>2141</v>
      </c>
      <c r="AY25" s="3">
        <v>2095</v>
      </c>
      <c r="AZ25" s="3">
        <v>34</v>
      </c>
      <c r="BA25" s="3">
        <v>6</v>
      </c>
      <c r="BB25" s="3">
        <v>6</v>
      </c>
      <c r="BC25" s="100">
        <v>1031</v>
      </c>
      <c r="BD25" s="101">
        <v>997</v>
      </c>
      <c r="BE25" s="101">
        <v>25</v>
      </c>
      <c r="BF25" s="101">
        <v>6</v>
      </c>
      <c r="BG25" s="102">
        <v>3</v>
      </c>
      <c r="BH25" s="3">
        <v>1110</v>
      </c>
      <c r="BI25" s="3">
        <v>1098</v>
      </c>
      <c r="BJ25" s="3">
        <v>8</v>
      </c>
      <c r="BK25" s="3">
        <v>0</v>
      </c>
      <c r="BL25" s="3">
        <v>3</v>
      </c>
      <c r="BM25" s="4" t="s">
        <v>1</v>
      </c>
      <c r="BN25" s="10">
        <v>11705</v>
      </c>
      <c r="BO25" s="10">
        <v>10781</v>
      </c>
      <c r="BP25" s="10">
        <v>550</v>
      </c>
      <c r="BQ25" s="10">
        <v>331</v>
      </c>
      <c r="BR25" s="10">
        <v>42</v>
      </c>
      <c r="BS25" s="26">
        <v>5028</v>
      </c>
      <c r="BT25" s="27">
        <v>4784</v>
      </c>
      <c r="BU25" s="27">
        <v>183</v>
      </c>
      <c r="BV25" s="27">
        <v>60</v>
      </c>
      <c r="BW25" s="28">
        <v>0</v>
      </c>
      <c r="BX25" s="10">
        <v>6677</v>
      </c>
      <c r="BY25" s="10">
        <v>5997</v>
      </c>
      <c r="BZ25" s="10">
        <v>367</v>
      </c>
      <c r="CA25" s="10">
        <v>271</v>
      </c>
      <c r="CB25" s="10">
        <v>42</v>
      </c>
    </row>
    <row r="26" spans="1:80" x14ac:dyDescent="0.2">
      <c r="A26" s="4" t="s">
        <v>67</v>
      </c>
      <c r="B26" s="10">
        <f t="shared" si="60"/>
        <v>195</v>
      </c>
      <c r="C26" s="10">
        <f t="shared" si="61"/>
        <v>195</v>
      </c>
      <c r="D26" s="10">
        <f t="shared" si="62"/>
        <v>0</v>
      </c>
      <c r="E26" s="10">
        <f t="shared" si="63"/>
        <v>0</v>
      </c>
      <c r="F26" s="10">
        <f t="shared" si="64"/>
        <v>0</v>
      </c>
      <c r="G26" s="10">
        <f t="shared" si="65"/>
        <v>107</v>
      </c>
      <c r="H26" s="10">
        <f t="shared" si="66"/>
        <v>107</v>
      </c>
      <c r="I26" s="10">
        <f t="shared" si="67"/>
        <v>0</v>
      </c>
      <c r="J26" s="10">
        <f t="shared" si="68"/>
        <v>0</v>
      </c>
      <c r="K26" s="10">
        <f t="shared" si="69"/>
        <v>0</v>
      </c>
      <c r="L26" s="10">
        <f t="shared" si="70"/>
        <v>88</v>
      </c>
      <c r="M26" s="10">
        <f t="shared" si="71"/>
        <v>88</v>
      </c>
      <c r="N26" s="10">
        <f t="shared" si="72"/>
        <v>0</v>
      </c>
      <c r="O26" s="10">
        <f t="shared" si="73"/>
        <v>0</v>
      </c>
      <c r="P26" s="10">
        <f t="shared" si="74"/>
        <v>0</v>
      </c>
      <c r="Q26" s="4" t="s">
        <v>67</v>
      </c>
      <c r="R26" s="10">
        <v>14</v>
      </c>
      <c r="S26" s="10">
        <v>14</v>
      </c>
      <c r="T26" s="10">
        <v>0</v>
      </c>
      <c r="U26" s="10">
        <v>0</v>
      </c>
      <c r="V26" s="10">
        <v>0</v>
      </c>
      <c r="W26" s="26">
        <v>0</v>
      </c>
      <c r="X26" s="27">
        <v>0</v>
      </c>
      <c r="Y26" s="27">
        <v>0</v>
      </c>
      <c r="Z26" s="27">
        <v>0</v>
      </c>
      <c r="AA26" s="28">
        <v>0</v>
      </c>
      <c r="AB26" s="10">
        <v>14</v>
      </c>
      <c r="AC26" s="10">
        <v>14</v>
      </c>
      <c r="AD26" s="10">
        <v>0</v>
      </c>
      <c r="AE26" s="10">
        <v>0</v>
      </c>
      <c r="AF26" s="10">
        <v>0</v>
      </c>
      <c r="AG26" s="56" t="s">
        <v>67</v>
      </c>
      <c r="AH26" s="63">
        <v>0</v>
      </c>
      <c r="AI26" s="63">
        <v>0</v>
      </c>
      <c r="AJ26" s="63">
        <v>0</v>
      </c>
      <c r="AK26" s="63">
        <v>0</v>
      </c>
      <c r="AL26" s="63">
        <v>0</v>
      </c>
      <c r="AM26" s="64">
        <v>0</v>
      </c>
      <c r="AN26" s="65">
        <v>0</v>
      </c>
      <c r="AO26" s="65">
        <v>0</v>
      </c>
      <c r="AP26" s="65">
        <v>0</v>
      </c>
      <c r="AQ26" s="66">
        <v>0</v>
      </c>
      <c r="AR26" s="63">
        <v>0</v>
      </c>
      <c r="AS26" s="63">
        <v>0</v>
      </c>
      <c r="AT26" s="63">
        <v>0</v>
      </c>
      <c r="AU26" s="63">
        <v>0</v>
      </c>
      <c r="AV26" s="63">
        <v>0</v>
      </c>
      <c r="AW26" s="3" t="s">
        <v>67</v>
      </c>
      <c r="AX26" s="3">
        <v>181</v>
      </c>
      <c r="AY26" s="3">
        <v>181</v>
      </c>
      <c r="AZ26" s="3">
        <v>0</v>
      </c>
      <c r="BA26" s="3">
        <v>0</v>
      </c>
      <c r="BB26" s="3">
        <v>0</v>
      </c>
      <c r="BC26" s="100">
        <v>107</v>
      </c>
      <c r="BD26" s="101">
        <v>107</v>
      </c>
      <c r="BE26" s="101">
        <v>0</v>
      </c>
      <c r="BF26" s="101">
        <v>0</v>
      </c>
      <c r="BG26" s="102">
        <v>0</v>
      </c>
      <c r="BH26" s="3">
        <v>74</v>
      </c>
      <c r="BI26" s="3">
        <v>74</v>
      </c>
      <c r="BJ26" s="3">
        <v>0</v>
      </c>
      <c r="BK26" s="3">
        <v>0</v>
      </c>
      <c r="BL26" s="3">
        <v>0</v>
      </c>
      <c r="BM26" s="4" t="s">
        <v>67</v>
      </c>
      <c r="BN26" s="10">
        <v>0</v>
      </c>
      <c r="BO26" s="10">
        <v>0</v>
      </c>
      <c r="BP26" s="10">
        <v>0</v>
      </c>
      <c r="BQ26" s="10">
        <v>0</v>
      </c>
      <c r="BR26" s="10">
        <v>0</v>
      </c>
      <c r="BS26" s="26">
        <v>0</v>
      </c>
      <c r="BT26" s="27">
        <v>0</v>
      </c>
      <c r="BU26" s="27">
        <v>0</v>
      </c>
      <c r="BV26" s="27">
        <v>0</v>
      </c>
      <c r="BW26" s="28">
        <v>0</v>
      </c>
      <c r="BX26" s="10">
        <v>0</v>
      </c>
      <c r="BY26" s="10">
        <v>0</v>
      </c>
      <c r="BZ26" s="10">
        <v>0</v>
      </c>
      <c r="CA26" s="10">
        <v>0</v>
      </c>
      <c r="CB26" s="10">
        <v>0</v>
      </c>
    </row>
    <row r="27" spans="1:80" x14ac:dyDescent="0.2">
      <c r="A27" s="4" t="s">
        <v>68</v>
      </c>
      <c r="B27" s="10">
        <f t="shared" si="60"/>
        <v>263</v>
      </c>
      <c r="C27" s="10">
        <f t="shared" si="61"/>
        <v>120</v>
      </c>
      <c r="D27" s="10">
        <f t="shared" si="62"/>
        <v>143</v>
      </c>
      <c r="E27" s="10">
        <f t="shared" si="63"/>
        <v>0</v>
      </c>
      <c r="F27" s="10">
        <f t="shared" si="64"/>
        <v>0</v>
      </c>
      <c r="G27" s="10">
        <f t="shared" si="65"/>
        <v>130</v>
      </c>
      <c r="H27" s="10">
        <f t="shared" si="66"/>
        <v>26</v>
      </c>
      <c r="I27" s="10">
        <f t="shared" si="67"/>
        <v>105</v>
      </c>
      <c r="J27" s="10">
        <f t="shared" si="68"/>
        <v>0</v>
      </c>
      <c r="K27" s="10">
        <f t="shared" si="69"/>
        <v>0</v>
      </c>
      <c r="L27" s="10">
        <f t="shared" si="70"/>
        <v>133</v>
      </c>
      <c r="M27" s="10">
        <f t="shared" si="71"/>
        <v>95</v>
      </c>
      <c r="N27" s="10">
        <f t="shared" si="72"/>
        <v>39</v>
      </c>
      <c r="O27" s="10">
        <f t="shared" si="73"/>
        <v>0</v>
      </c>
      <c r="P27" s="10">
        <f t="shared" si="74"/>
        <v>0</v>
      </c>
      <c r="Q27" s="4" t="s">
        <v>68</v>
      </c>
      <c r="R27" s="10">
        <v>51</v>
      </c>
      <c r="S27" s="10">
        <v>28</v>
      </c>
      <c r="T27" s="10">
        <v>23</v>
      </c>
      <c r="U27" s="10">
        <v>0</v>
      </c>
      <c r="V27" s="10">
        <v>0</v>
      </c>
      <c r="W27" s="26">
        <v>16</v>
      </c>
      <c r="X27" s="27">
        <v>5</v>
      </c>
      <c r="Y27" s="27">
        <v>12</v>
      </c>
      <c r="Z27" s="27">
        <v>0</v>
      </c>
      <c r="AA27" s="28">
        <v>0</v>
      </c>
      <c r="AB27" s="10">
        <v>35</v>
      </c>
      <c r="AC27" s="10">
        <v>24</v>
      </c>
      <c r="AD27" s="10">
        <v>12</v>
      </c>
      <c r="AE27" s="10">
        <v>0</v>
      </c>
      <c r="AF27" s="10">
        <v>0</v>
      </c>
      <c r="AG27" s="56" t="s">
        <v>68</v>
      </c>
      <c r="AH27" s="63">
        <v>58</v>
      </c>
      <c r="AI27" s="63">
        <v>46</v>
      </c>
      <c r="AJ27" s="63">
        <v>13</v>
      </c>
      <c r="AK27" s="63">
        <v>0</v>
      </c>
      <c r="AL27" s="63">
        <v>0</v>
      </c>
      <c r="AM27" s="64">
        <v>7</v>
      </c>
      <c r="AN27" s="65">
        <v>7</v>
      </c>
      <c r="AO27" s="65">
        <v>0</v>
      </c>
      <c r="AP27" s="65">
        <v>0</v>
      </c>
      <c r="AQ27" s="66">
        <v>0</v>
      </c>
      <c r="AR27" s="63">
        <v>52</v>
      </c>
      <c r="AS27" s="63">
        <v>39</v>
      </c>
      <c r="AT27" s="63">
        <v>13</v>
      </c>
      <c r="AU27" s="63">
        <v>0</v>
      </c>
      <c r="AV27" s="63">
        <v>0</v>
      </c>
      <c r="AW27" s="3" t="s">
        <v>68</v>
      </c>
      <c r="AX27" s="3">
        <v>55</v>
      </c>
      <c r="AY27" s="3">
        <v>46</v>
      </c>
      <c r="AZ27" s="3">
        <v>8</v>
      </c>
      <c r="BA27" s="3">
        <v>0</v>
      </c>
      <c r="BB27" s="3">
        <v>0</v>
      </c>
      <c r="BC27" s="100">
        <v>22</v>
      </c>
      <c r="BD27" s="101">
        <v>14</v>
      </c>
      <c r="BE27" s="101">
        <v>8</v>
      </c>
      <c r="BF27" s="101">
        <v>0</v>
      </c>
      <c r="BG27" s="102">
        <v>0</v>
      </c>
      <c r="BH27" s="3">
        <v>32</v>
      </c>
      <c r="BI27" s="3">
        <v>32</v>
      </c>
      <c r="BJ27" s="3">
        <v>0</v>
      </c>
      <c r="BK27" s="3">
        <v>0</v>
      </c>
      <c r="BL27" s="3">
        <v>0</v>
      </c>
      <c r="BM27" s="4" t="s">
        <v>68</v>
      </c>
      <c r="BN27" s="10">
        <v>99</v>
      </c>
      <c r="BO27" s="10">
        <v>0</v>
      </c>
      <c r="BP27" s="10">
        <v>99</v>
      </c>
      <c r="BQ27" s="10">
        <v>0</v>
      </c>
      <c r="BR27" s="10">
        <v>0</v>
      </c>
      <c r="BS27" s="26">
        <v>85</v>
      </c>
      <c r="BT27" s="27">
        <v>0</v>
      </c>
      <c r="BU27" s="27">
        <v>85</v>
      </c>
      <c r="BV27" s="27">
        <v>0</v>
      </c>
      <c r="BW27" s="28">
        <v>0</v>
      </c>
      <c r="BX27" s="10">
        <v>14</v>
      </c>
      <c r="BY27" s="10">
        <v>0</v>
      </c>
      <c r="BZ27" s="10">
        <v>14</v>
      </c>
      <c r="CA27" s="10">
        <v>0</v>
      </c>
      <c r="CB27" s="10">
        <v>0</v>
      </c>
    </row>
    <row r="28" spans="1:80" x14ac:dyDescent="0.2">
      <c r="A28" s="4" t="s">
        <v>69</v>
      </c>
      <c r="B28" s="10">
        <f t="shared" si="60"/>
        <v>44</v>
      </c>
      <c r="C28" s="10">
        <f t="shared" si="61"/>
        <v>41</v>
      </c>
      <c r="D28" s="10">
        <f t="shared" si="62"/>
        <v>0</v>
      </c>
      <c r="E28" s="10">
        <f t="shared" si="63"/>
        <v>0</v>
      </c>
      <c r="F28" s="10">
        <f t="shared" si="64"/>
        <v>3</v>
      </c>
      <c r="G28" s="10">
        <f t="shared" si="65"/>
        <v>0</v>
      </c>
      <c r="H28" s="10">
        <f t="shared" si="66"/>
        <v>0</v>
      </c>
      <c r="I28" s="10">
        <f t="shared" si="67"/>
        <v>0</v>
      </c>
      <c r="J28" s="10">
        <f t="shared" si="68"/>
        <v>0</v>
      </c>
      <c r="K28" s="10">
        <f t="shared" si="69"/>
        <v>0</v>
      </c>
      <c r="L28" s="10">
        <f t="shared" si="70"/>
        <v>44</v>
      </c>
      <c r="M28" s="10">
        <f t="shared" si="71"/>
        <v>41</v>
      </c>
      <c r="N28" s="10">
        <f t="shared" si="72"/>
        <v>0</v>
      </c>
      <c r="O28" s="10">
        <f t="shared" si="73"/>
        <v>0</v>
      </c>
      <c r="P28" s="10">
        <f t="shared" si="74"/>
        <v>3</v>
      </c>
      <c r="Q28" s="4" t="s">
        <v>69</v>
      </c>
      <c r="R28" s="10">
        <v>0</v>
      </c>
      <c r="S28" s="10">
        <v>0</v>
      </c>
      <c r="T28" s="10">
        <v>0</v>
      </c>
      <c r="U28" s="10">
        <v>0</v>
      </c>
      <c r="V28" s="10">
        <v>0</v>
      </c>
      <c r="W28" s="26">
        <v>0</v>
      </c>
      <c r="X28" s="27">
        <v>0</v>
      </c>
      <c r="Y28" s="27">
        <v>0</v>
      </c>
      <c r="Z28" s="27">
        <v>0</v>
      </c>
      <c r="AA28" s="28">
        <v>0</v>
      </c>
      <c r="AB28" s="10">
        <v>0</v>
      </c>
      <c r="AC28" s="10">
        <v>0</v>
      </c>
      <c r="AD28" s="10">
        <v>0</v>
      </c>
      <c r="AE28" s="10">
        <v>0</v>
      </c>
      <c r="AF28" s="10">
        <v>0</v>
      </c>
      <c r="AG28" s="56" t="s">
        <v>69</v>
      </c>
      <c r="AH28" s="63">
        <v>0</v>
      </c>
      <c r="AI28" s="63">
        <v>0</v>
      </c>
      <c r="AJ28" s="63">
        <v>0</v>
      </c>
      <c r="AK28" s="63">
        <v>0</v>
      </c>
      <c r="AL28" s="63">
        <v>0</v>
      </c>
      <c r="AM28" s="64">
        <v>0</v>
      </c>
      <c r="AN28" s="65">
        <v>0</v>
      </c>
      <c r="AO28" s="65">
        <v>0</v>
      </c>
      <c r="AP28" s="65">
        <v>0</v>
      </c>
      <c r="AQ28" s="66">
        <v>0</v>
      </c>
      <c r="AR28" s="63">
        <v>0</v>
      </c>
      <c r="AS28" s="63">
        <v>0</v>
      </c>
      <c r="AT28" s="63">
        <v>0</v>
      </c>
      <c r="AU28" s="63">
        <v>0</v>
      </c>
      <c r="AV28" s="63">
        <v>0</v>
      </c>
      <c r="AW28" s="3" t="s">
        <v>69</v>
      </c>
      <c r="AX28" s="3">
        <v>22</v>
      </c>
      <c r="AY28" s="3">
        <v>19</v>
      </c>
      <c r="AZ28" s="3">
        <v>0</v>
      </c>
      <c r="BA28" s="3">
        <v>0</v>
      </c>
      <c r="BB28" s="3">
        <v>3</v>
      </c>
      <c r="BC28" s="100">
        <v>0</v>
      </c>
      <c r="BD28" s="101">
        <v>0</v>
      </c>
      <c r="BE28" s="101">
        <v>0</v>
      </c>
      <c r="BF28" s="101">
        <v>0</v>
      </c>
      <c r="BG28" s="102">
        <v>0</v>
      </c>
      <c r="BH28" s="3">
        <v>22</v>
      </c>
      <c r="BI28" s="3">
        <v>19</v>
      </c>
      <c r="BJ28" s="3">
        <v>0</v>
      </c>
      <c r="BK28" s="3">
        <v>0</v>
      </c>
      <c r="BL28" s="3">
        <v>3</v>
      </c>
      <c r="BM28" s="4" t="s">
        <v>69</v>
      </c>
      <c r="BN28" s="10">
        <v>22</v>
      </c>
      <c r="BO28" s="10">
        <v>22</v>
      </c>
      <c r="BP28" s="10">
        <v>0</v>
      </c>
      <c r="BQ28" s="10">
        <v>0</v>
      </c>
      <c r="BR28" s="10">
        <v>0</v>
      </c>
      <c r="BS28" s="26">
        <v>0</v>
      </c>
      <c r="BT28" s="27">
        <v>0</v>
      </c>
      <c r="BU28" s="27">
        <v>0</v>
      </c>
      <c r="BV28" s="27">
        <v>0</v>
      </c>
      <c r="BW28" s="28">
        <v>0</v>
      </c>
      <c r="BX28" s="10">
        <v>22</v>
      </c>
      <c r="BY28" s="10">
        <v>22</v>
      </c>
      <c r="BZ28" s="10">
        <v>0</v>
      </c>
      <c r="CA28" s="10">
        <v>0</v>
      </c>
      <c r="CB28" s="10">
        <v>0</v>
      </c>
    </row>
    <row r="29" spans="1:80" x14ac:dyDescent="0.2">
      <c r="A29" s="4" t="s">
        <v>70</v>
      </c>
      <c r="B29" s="10">
        <f t="shared" si="60"/>
        <v>5</v>
      </c>
      <c r="C29" s="10">
        <f t="shared" si="61"/>
        <v>5</v>
      </c>
      <c r="D29" s="10">
        <f t="shared" si="62"/>
        <v>0</v>
      </c>
      <c r="E29" s="10">
        <f t="shared" si="63"/>
        <v>0</v>
      </c>
      <c r="F29" s="10">
        <f t="shared" si="64"/>
        <v>0</v>
      </c>
      <c r="G29" s="10">
        <f t="shared" si="65"/>
        <v>0</v>
      </c>
      <c r="H29" s="10">
        <f t="shared" si="66"/>
        <v>0</v>
      </c>
      <c r="I29" s="10">
        <f t="shared" si="67"/>
        <v>0</v>
      </c>
      <c r="J29" s="10">
        <f t="shared" si="68"/>
        <v>0</v>
      </c>
      <c r="K29" s="10">
        <f t="shared" si="69"/>
        <v>0</v>
      </c>
      <c r="L29" s="10">
        <f t="shared" si="70"/>
        <v>5</v>
      </c>
      <c r="M29" s="10">
        <f t="shared" si="71"/>
        <v>5</v>
      </c>
      <c r="N29" s="10">
        <f t="shared" si="72"/>
        <v>0</v>
      </c>
      <c r="O29" s="10">
        <f t="shared" si="73"/>
        <v>0</v>
      </c>
      <c r="P29" s="10">
        <f t="shared" si="74"/>
        <v>0</v>
      </c>
      <c r="Q29" s="4" t="s">
        <v>70</v>
      </c>
      <c r="R29" s="10">
        <v>0</v>
      </c>
      <c r="S29" s="10">
        <v>0</v>
      </c>
      <c r="T29" s="10">
        <v>0</v>
      </c>
      <c r="U29" s="10">
        <v>0</v>
      </c>
      <c r="V29" s="10">
        <v>0</v>
      </c>
      <c r="W29" s="26">
        <v>0</v>
      </c>
      <c r="X29" s="27">
        <v>0</v>
      </c>
      <c r="Y29" s="27">
        <v>0</v>
      </c>
      <c r="Z29" s="27">
        <v>0</v>
      </c>
      <c r="AA29" s="28">
        <v>0</v>
      </c>
      <c r="AB29" s="10">
        <v>0</v>
      </c>
      <c r="AC29" s="10">
        <v>0</v>
      </c>
      <c r="AD29" s="10">
        <v>0</v>
      </c>
      <c r="AE29" s="10">
        <v>0</v>
      </c>
      <c r="AF29" s="10">
        <v>0</v>
      </c>
      <c r="AG29" s="56" t="s">
        <v>70</v>
      </c>
      <c r="AH29" s="63">
        <v>0</v>
      </c>
      <c r="AI29" s="63">
        <v>0</v>
      </c>
      <c r="AJ29" s="63">
        <v>0</v>
      </c>
      <c r="AK29" s="63">
        <v>0</v>
      </c>
      <c r="AL29" s="63">
        <v>0</v>
      </c>
      <c r="AM29" s="64">
        <v>0</v>
      </c>
      <c r="AN29" s="65">
        <v>0</v>
      </c>
      <c r="AO29" s="65">
        <v>0</v>
      </c>
      <c r="AP29" s="65">
        <v>0</v>
      </c>
      <c r="AQ29" s="66">
        <v>0</v>
      </c>
      <c r="AR29" s="63">
        <v>0</v>
      </c>
      <c r="AS29" s="63">
        <v>0</v>
      </c>
      <c r="AT29" s="63">
        <v>0</v>
      </c>
      <c r="AU29" s="63">
        <v>0</v>
      </c>
      <c r="AV29" s="63">
        <v>0</v>
      </c>
      <c r="AW29" s="3" t="s">
        <v>70</v>
      </c>
      <c r="AX29" s="3">
        <v>5</v>
      </c>
      <c r="AY29" s="3">
        <v>5</v>
      </c>
      <c r="AZ29" s="3">
        <v>0</v>
      </c>
      <c r="BA29" s="3">
        <v>0</v>
      </c>
      <c r="BB29" s="3">
        <v>0</v>
      </c>
      <c r="BC29" s="100">
        <v>0</v>
      </c>
      <c r="BD29" s="101">
        <v>0</v>
      </c>
      <c r="BE29" s="101">
        <v>0</v>
      </c>
      <c r="BF29" s="101">
        <v>0</v>
      </c>
      <c r="BG29" s="102">
        <v>0</v>
      </c>
      <c r="BH29" s="3">
        <v>5</v>
      </c>
      <c r="BI29" s="3">
        <v>5</v>
      </c>
      <c r="BJ29" s="3">
        <v>0</v>
      </c>
      <c r="BK29" s="3">
        <v>0</v>
      </c>
      <c r="BL29" s="3">
        <v>0</v>
      </c>
      <c r="BM29" s="4" t="s">
        <v>70</v>
      </c>
      <c r="BN29" s="10">
        <v>0</v>
      </c>
      <c r="BO29" s="10">
        <v>0</v>
      </c>
      <c r="BP29" s="10">
        <v>0</v>
      </c>
      <c r="BQ29" s="10">
        <v>0</v>
      </c>
      <c r="BR29" s="10">
        <v>0</v>
      </c>
      <c r="BS29" s="26">
        <v>0</v>
      </c>
      <c r="BT29" s="27">
        <v>0</v>
      </c>
      <c r="BU29" s="27">
        <v>0</v>
      </c>
      <c r="BV29" s="27">
        <v>0</v>
      </c>
      <c r="BW29" s="28">
        <v>0</v>
      </c>
      <c r="BX29" s="10">
        <v>0</v>
      </c>
      <c r="BY29" s="10">
        <v>0</v>
      </c>
      <c r="BZ29" s="10">
        <v>0</v>
      </c>
      <c r="CA29" s="10">
        <v>0</v>
      </c>
      <c r="CB29" s="10">
        <v>0</v>
      </c>
    </row>
    <row r="30" spans="1:80" x14ac:dyDescent="0.2">
      <c r="A30" s="4" t="s">
        <v>71</v>
      </c>
      <c r="B30" s="10">
        <f t="shared" si="60"/>
        <v>64</v>
      </c>
      <c r="C30" s="10">
        <f t="shared" si="61"/>
        <v>64</v>
      </c>
      <c r="D30" s="10">
        <f t="shared" si="62"/>
        <v>0</v>
      </c>
      <c r="E30" s="10">
        <f t="shared" si="63"/>
        <v>0</v>
      </c>
      <c r="F30" s="10">
        <f t="shared" si="64"/>
        <v>0</v>
      </c>
      <c r="G30" s="10">
        <f t="shared" si="65"/>
        <v>9</v>
      </c>
      <c r="H30" s="10">
        <f t="shared" si="66"/>
        <v>9</v>
      </c>
      <c r="I30" s="10">
        <f t="shared" si="67"/>
        <v>0</v>
      </c>
      <c r="J30" s="10">
        <f t="shared" si="68"/>
        <v>0</v>
      </c>
      <c r="K30" s="10">
        <f t="shared" si="69"/>
        <v>0</v>
      </c>
      <c r="L30" s="10">
        <f t="shared" si="70"/>
        <v>54</v>
      </c>
      <c r="M30" s="10">
        <f t="shared" si="71"/>
        <v>54</v>
      </c>
      <c r="N30" s="10">
        <f t="shared" si="72"/>
        <v>0</v>
      </c>
      <c r="O30" s="10">
        <f t="shared" si="73"/>
        <v>0</v>
      </c>
      <c r="P30" s="10">
        <f t="shared" si="74"/>
        <v>0</v>
      </c>
      <c r="Q30" s="4" t="s">
        <v>71</v>
      </c>
      <c r="R30" s="10">
        <v>0</v>
      </c>
      <c r="S30" s="10">
        <v>0</v>
      </c>
      <c r="T30" s="10">
        <v>0</v>
      </c>
      <c r="U30" s="10">
        <v>0</v>
      </c>
      <c r="V30" s="10">
        <v>0</v>
      </c>
      <c r="W30" s="26">
        <v>0</v>
      </c>
      <c r="X30" s="27">
        <v>0</v>
      </c>
      <c r="Y30" s="27">
        <v>0</v>
      </c>
      <c r="Z30" s="27">
        <v>0</v>
      </c>
      <c r="AA30" s="28">
        <v>0</v>
      </c>
      <c r="AB30" s="10">
        <v>0</v>
      </c>
      <c r="AC30" s="10">
        <v>0</v>
      </c>
      <c r="AD30" s="10">
        <v>0</v>
      </c>
      <c r="AE30" s="10">
        <v>0</v>
      </c>
      <c r="AF30" s="10">
        <v>0</v>
      </c>
      <c r="AG30" s="56" t="s">
        <v>71</v>
      </c>
      <c r="AH30" s="63">
        <v>0</v>
      </c>
      <c r="AI30" s="63">
        <v>0</v>
      </c>
      <c r="AJ30" s="63">
        <v>0</v>
      </c>
      <c r="AK30" s="63">
        <v>0</v>
      </c>
      <c r="AL30" s="63">
        <v>0</v>
      </c>
      <c r="AM30" s="64">
        <v>0</v>
      </c>
      <c r="AN30" s="65">
        <v>0</v>
      </c>
      <c r="AO30" s="65">
        <v>0</v>
      </c>
      <c r="AP30" s="65">
        <v>0</v>
      </c>
      <c r="AQ30" s="66">
        <v>0</v>
      </c>
      <c r="AR30" s="63">
        <v>0</v>
      </c>
      <c r="AS30" s="63">
        <v>0</v>
      </c>
      <c r="AT30" s="63">
        <v>0</v>
      </c>
      <c r="AU30" s="63">
        <v>0</v>
      </c>
      <c r="AV30" s="63">
        <v>0</v>
      </c>
      <c r="AW30" s="3" t="s">
        <v>71</v>
      </c>
      <c r="AX30" s="3">
        <v>42</v>
      </c>
      <c r="AY30" s="3">
        <v>42</v>
      </c>
      <c r="AZ30" s="3">
        <v>0</v>
      </c>
      <c r="BA30" s="3">
        <v>0</v>
      </c>
      <c r="BB30" s="3">
        <v>0</v>
      </c>
      <c r="BC30" s="100">
        <v>9</v>
      </c>
      <c r="BD30" s="101">
        <v>9</v>
      </c>
      <c r="BE30" s="101">
        <v>0</v>
      </c>
      <c r="BF30" s="101">
        <v>0</v>
      </c>
      <c r="BG30" s="102">
        <v>0</v>
      </c>
      <c r="BH30" s="3">
        <v>32</v>
      </c>
      <c r="BI30" s="3">
        <v>32</v>
      </c>
      <c r="BJ30" s="3">
        <v>0</v>
      </c>
      <c r="BK30" s="3">
        <v>0</v>
      </c>
      <c r="BL30" s="3">
        <v>0</v>
      </c>
      <c r="BM30" s="4" t="s">
        <v>71</v>
      </c>
      <c r="BN30" s="10">
        <v>22</v>
      </c>
      <c r="BO30" s="10">
        <v>22</v>
      </c>
      <c r="BP30" s="10">
        <v>0</v>
      </c>
      <c r="BQ30" s="10">
        <v>0</v>
      </c>
      <c r="BR30" s="10">
        <v>0</v>
      </c>
      <c r="BS30" s="26">
        <v>0</v>
      </c>
      <c r="BT30" s="27">
        <v>0</v>
      </c>
      <c r="BU30" s="27">
        <v>0</v>
      </c>
      <c r="BV30" s="27">
        <v>0</v>
      </c>
      <c r="BW30" s="28">
        <v>0</v>
      </c>
      <c r="BX30" s="10">
        <v>22</v>
      </c>
      <c r="BY30" s="10">
        <v>22</v>
      </c>
      <c r="BZ30" s="10">
        <v>0</v>
      </c>
      <c r="CA30" s="10">
        <v>0</v>
      </c>
      <c r="CB30" s="10">
        <v>0</v>
      </c>
    </row>
    <row r="31" spans="1:80" x14ac:dyDescent="0.2">
      <c r="A31" s="4" t="s">
        <v>72</v>
      </c>
      <c r="B31" s="10">
        <f t="shared" si="60"/>
        <v>575</v>
      </c>
      <c r="C31" s="10">
        <f t="shared" si="61"/>
        <v>575</v>
      </c>
      <c r="D31" s="10">
        <f t="shared" si="62"/>
        <v>0</v>
      </c>
      <c r="E31" s="10">
        <f t="shared" si="63"/>
        <v>0</v>
      </c>
      <c r="F31" s="10">
        <f t="shared" si="64"/>
        <v>0</v>
      </c>
      <c r="G31" s="10">
        <f t="shared" si="65"/>
        <v>272</v>
      </c>
      <c r="H31" s="10">
        <f t="shared" si="66"/>
        <v>272</v>
      </c>
      <c r="I31" s="10">
        <f t="shared" si="67"/>
        <v>0</v>
      </c>
      <c r="J31" s="10">
        <f t="shared" si="68"/>
        <v>0</v>
      </c>
      <c r="K31" s="10">
        <f t="shared" si="69"/>
        <v>0</v>
      </c>
      <c r="L31" s="10">
        <f t="shared" si="70"/>
        <v>304</v>
      </c>
      <c r="M31" s="10">
        <f t="shared" si="71"/>
        <v>304</v>
      </c>
      <c r="N31" s="10">
        <f t="shared" si="72"/>
        <v>0</v>
      </c>
      <c r="O31" s="10">
        <f t="shared" si="73"/>
        <v>0</v>
      </c>
      <c r="P31" s="10">
        <f t="shared" si="74"/>
        <v>0</v>
      </c>
      <c r="Q31" s="4" t="s">
        <v>72</v>
      </c>
      <c r="R31" s="10">
        <v>33</v>
      </c>
      <c r="S31" s="10">
        <v>33</v>
      </c>
      <c r="T31" s="10">
        <v>0</v>
      </c>
      <c r="U31" s="10">
        <v>0</v>
      </c>
      <c r="V31" s="10">
        <v>0</v>
      </c>
      <c r="W31" s="26">
        <v>14</v>
      </c>
      <c r="X31" s="27">
        <v>14</v>
      </c>
      <c r="Y31" s="27">
        <v>0</v>
      </c>
      <c r="Z31" s="27">
        <v>0</v>
      </c>
      <c r="AA31" s="28">
        <v>0</v>
      </c>
      <c r="AB31" s="10">
        <v>19</v>
      </c>
      <c r="AC31" s="10">
        <v>19</v>
      </c>
      <c r="AD31" s="10">
        <v>0</v>
      </c>
      <c r="AE31" s="10">
        <v>0</v>
      </c>
      <c r="AF31" s="10">
        <v>0</v>
      </c>
      <c r="AG31" s="56" t="s">
        <v>72</v>
      </c>
      <c r="AH31" s="63">
        <v>104</v>
      </c>
      <c r="AI31" s="63">
        <v>104</v>
      </c>
      <c r="AJ31" s="63">
        <v>0</v>
      </c>
      <c r="AK31" s="63">
        <v>0</v>
      </c>
      <c r="AL31" s="63">
        <v>0</v>
      </c>
      <c r="AM31" s="64">
        <v>46</v>
      </c>
      <c r="AN31" s="65">
        <v>46</v>
      </c>
      <c r="AO31" s="65">
        <v>0</v>
      </c>
      <c r="AP31" s="65">
        <v>0</v>
      </c>
      <c r="AQ31" s="66">
        <v>0</v>
      </c>
      <c r="AR31" s="63">
        <v>59</v>
      </c>
      <c r="AS31" s="63">
        <v>59</v>
      </c>
      <c r="AT31" s="63">
        <v>0</v>
      </c>
      <c r="AU31" s="63">
        <v>0</v>
      </c>
      <c r="AV31" s="63">
        <v>0</v>
      </c>
      <c r="AW31" s="3" t="s">
        <v>72</v>
      </c>
      <c r="AX31" s="3">
        <v>348</v>
      </c>
      <c r="AY31" s="3">
        <v>348</v>
      </c>
      <c r="AZ31" s="3">
        <v>0</v>
      </c>
      <c r="BA31" s="3">
        <v>0</v>
      </c>
      <c r="BB31" s="3">
        <v>0</v>
      </c>
      <c r="BC31" s="100">
        <v>167</v>
      </c>
      <c r="BD31" s="101">
        <v>167</v>
      </c>
      <c r="BE31" s="101">
        <v>0</v>
      </c>
      <c r="BF31" s="101">
        <v>0</v>
      </c>
      <c r="BG31" s="102">
        <v>0</v>
      </c>
      <c r="BH31" s="3">
        <v>181</v>
      </c>
      <c r="BI31" s="3">
        <v>181</v>
      </c>
      <c r="BJ31" s="3">
        <v>0</v>
      </c>
      <c r="BK31" s="3">
        <v>0</v>
      </c>
      <c r="BL31" s="3">
        <v>0</v>
      </c>
      <c r="BM31" s="4" t="s">
        <v>72</v>
      </c>
      <c r="BN31" s="10">
        <v>90</v>
      </c>
      <c r="BO31" s="10">
        <v>90</v>
      </c>
      <c r="BP31" s="10">
        <v>0</v>
      </c>
      <c r="BQ31" s="10">
        <v>0</v>
      </c>
      <c r="BR31" s="10">
        <v>0</v>
      </c>
      <c r="BS31" s="26">
        <v>45</v>
      </c>
      <c r="BT31" s="27">
        <v>45</v>
      </c>
      <c r="BU31" s="27">
        <v>0</v>
      </c>
      <c r="BV31" s="27">
        <v>0</v>
      </c>
      <c r="BW31" s="28">
        <v>0</v>
      </c>
      <c r="BX31" s="10">
        <v>45</v>
      </c>
      <c r="BY31" s="10">
        <v>45</v>
      </c>
      <c r="BZ31" s="10">
        <v>0</v>
      </c>
      <c r="CA31" s="10">
        <v>0</v>
      </c>
      <c r="CB31" s="10">
        <v>0</v>
      </c>
    </row>
    <row r="32" spans="1:80" x14ac:dyDescent="0.2">
      <c r="A32" s="4" t="s">
        <v>74</v>
      </c>
      <c r="B32" s="10">
        <f t="shared" si="60"/>
        <v>27263</v>
      </c>
      <c r="C32" s="10">
        <f t="shared" si="61"/>
        <v>26125</v>
      </c>
      <c r="D32" s="10">
        <f t="shared" si="62"/>
        <v>654</v>
      </c>
      <c r="E32" s="10">
        <f t="shared" si="63"/>
        <v>396</v>
      </c>
      <c r="F32" s="10">
        <f t="shared" si="64"/>
        <v>86</v>
      </c>
      <c r="G32" s="10">
        <f t="shared" si="65"/>
        <v>12401</v>
      </c>
      <c r="H32" s="10">
        <f t="shared" si="66"/>
        <v>12091</v>
      </c>
      <c r="I32" s="10">
        <f t="shared" si="67"/>
        <v>191</v>
      </c>
      <c r="J32" s="10">
        <f t="shared" si="68"/>
        <v>104</v>
      </c>
      <c r="K32" s="10">
        <f t="shared" si="69"/>
        <v>15</v>
      </c>
      <c r="L32" s="10">
        <f t="shared" si="70"/>
        <v>14863</v>
      </c>
      <c r="M32" s="10">
        <f t="shared" si="71"/>
        <v>14034</v>
      </c>
      <c r="N32" s="10">
        <f t="shared" si="72"/>
        <v>464</v>
      </c>
      <c r="O32" s="10">
        <f t="shared" si="73"/>
        <v>292</v>
      </c>
      <c r="P32" s="10">
        <f t="shared" si="74"/>
        <v>71</v>
      </c>
      <c r="Q32" s="4" t="s">
        <v>74</v>
      </c>
      <c r="R32" s="10">
        <v>3949</v>
      </c>
      <c r="S32" s="10">
        <v>3836</v>
      </c>
      <c r="T32" s="10">
        <v>69</v>
      </c>
      <c r="U32" s="10">
        <v>4</v>
      </c>
      <c r="V32" s="10">
        <v>41</v>
      </c>
      <c r="W32" s="26">
        <v>1862</v>
      </c>
      <c r="X32" s="27">
        <v>1821</v>
      </c>
      <c r="Y32" s="27">
        <v>29</v>
      </c>
      <c r="Z32" s="27">
        <v>0</v>
      </c>
      <c r="AA32" s="28">
        <v>12</v>
      </c>
      <c r="AB32" s="10">
        <v>2088</v>
      </c>
      <c r="AC32" s="10">
        <v>2015</v>
      </c>
      <c r="AD32" s="10">
        <v>40</v>
      </c>
      <c r="AE32" s="10">
        <v>4</v>
      </c>
      <c r="AF32" s="10">
        <v>29</v>
      </c>
      <c r="AG32" s="56" t="s">
        <v>74</v>
      </c>
      <c r="AH32" s="63">
        <v>10353</v>
      </c>
      <c r="AI32" s="63">
        <v>10188</v>
      </c>
      <c r="AJ32" s="63">
        <v>109</v>
      </c>
      <c r="AK32" s="63">
        <v>55</v>
      </c>
      <c r="AL32" s="63">
        <v>0</v>
      </c>
      <c r="AM32" s="64">
        <v>4915</v>
      </c>
      <c r="AN32" s="65">
        <v>4831</v>
      </c>
      <c r="AO32" s="65">
        <v>46</v>
      </c>
      <c r="AP32" s="65">
        <v>38</v>
      </c>
      <c r="AQ32" s="66">
        <v>0</v>
      </c>
      <c r="AR32" s="63">
        <v>5438</v>
      </c>
      <c r="AS32" s="63">
        <v>5357</v>
      </c>
      <c r="AT32" s="63">
        <v>63</v>
      </c>
      <c r="AU32" s="63">
        <v>17</v>
      </c>
      <c r="AV32" s="63">
        <v>0</v>
      </c>
      <c r="AW32" s="3" t="s">
        <v>74</v>
      </c>
      <c r="AX32" s="3">
        <v>1490</v>
      </c>
      <c r="AY32" s="3">
        <v>1455</v>
      </c>
      <c r="AZ32" s="3">
        <v>25</v>
      </c>
      <c r="BA32" s="3">
        <v>6</v>
      </c>
      <c r="BB32" s="3">
        <v>3</v>
      </c>
      <c r="BC32" s="100">
        <v>726</v>
      </c>
      <c r="BD32" s="101">
        <v>700</v>
      </c>
      <c r="BE32" s="101">
        <v>17</v>
      </c>
      <c r="BF32" s="101">
        <v>6</v>
      </c>
      <c r="BG32" s="102">
        <v>3</v>
      </c>
      <c r="BH32" s="3">
        <v>764</v>
      </c>
      <c r="BI32" s="3">
        <v>755</v>
      </c>
      <c r="BJ32" s="3">
        <v>8</v>
      </c>
      <c r="BK32" s="3">
        <v>0</v>
      </c>
      <c r="BL32" s="3">
        <v>0</v>
      </c>
      <c r="BM32" s="4" t="s">
        <v>74</v>
      </c>
      <c r="BN32" s="10">
        <v>11471</v>
      </c>
      <c r="BO32" s="10">
        <v>10646</v>
      </c>
      <c r="BP32" s="10">
        <v>451</v>
      </c>
      <c r="BQ32" s="10">
        <v>331</v>
      </c>
      <c r="BR32" s="10">
        <v>42</v>
      </c>
      <c r="BS32" s="26">
        <v>4898</v>
      </c>
      <c r="BT32" s="27">
        <v>4739</v>
      </c>
      <c r="BU32" s="27">
        <v>99</v>
      </c>
      <c r="BV32" s="27">
        <v>60</v>
      </c>
      <c r="BW32" s="28">
        <v>0</v>
      </c>
      <c r="BX32" s="10">
        <v>6573</v>
      </c>
      <c r="BY32" s="10">
        <v>5907</v>
      </c>
      <c r="BZ32" s="10">
        <v>353</v>
      </c>
      <c r="CA32" s="10">
        <v>271</v>
      </c>
      <c r="CB32" s="10">
        <v>42</v>
      </c>
    </row>
    <row r="33" spans="1:80" x14ac:dyDescent="0.2">
      <c r="B33" s="10"/>
      <c r="C33" s="10"/>
      <c r="D33" s="10"/>
      <c r="E33" s="10"/>
      <c r="F33" s="10"/>
      <c r="G33" s="26"/>
      <c r="H33" s="27"/>
      <c r="I33" s="27"/>
      <c r="J33" s="27"/>
      <c r="K33" s="28"/>
      <c r="L33" s="10"/>
      <c r="M33" s="10"/>
      <c r="N33" s="10"/>
      <c r="O33" s="10"/>
      <c r="P33" s="10"/>
      <c r="R33" s="10"/>
      <c r="S33" s="10"/>
      <c r="T33" s="10"/>
      <c r="U33" s="10"/>
      <c r="V33" s="10"/>
      <c r="W33" s="26"/>
      <c r="X33" s="27"/>
      <c r="Y33" s="27"/>
      <c r="Z33" s="27"/>
      <c r="AA33" s="28"/>
      <c r="AB33" s="10"/>
      <c r="AC33" s="10"/>
      <c r="AD33" s="10"/>
      <c r="AE33" s="10"/>
      <c r="AF33" s="10"/>
      <c r="AG33" s="56"/>
      <c r="AH33" s="63"/>
      <c r="AI33" s="63"/>
      <c r="AJ33" s="63"/>
      <c r="AK33" s="63"/>
      <c r="AL33" s="63"/>
      <c r="AM33" s="64"/>
      <c r="AN33" s="65"/>
      <c r="AO33" s="65"/>
      <c r="AP33" s="65"/>
      <c r="AQ33" s="66"/>
      <c r="AR33" s="63"/>
      <c r="AS33" s="63"/>
      <c r="AT33" s="63"/>
      <c r="AU33" s="63"/>
      <c r="AV33" s="63"/>
      <c r="AW33" s="3"/>
      <c r="AX33" s="3"/>
      <c r="AY33" s="3"/>
      <c r="AZ33" s="3"/>
      <c r="BA33" s="3"/>
      <c r="BB33" s="3"/>
      <c r="BC33" s="100"/>
      <c r="BD33" s="101"/>
      <c r="BE33" s="101"/>
      <c r="BF33" s="101"/>
      <c r="BG33" s="102"/>
      <c r="BH33" s="3"/>
      <c r="BI33" s="3"/>
      <c r="BJ33" s="3"/>
      <c r="BK33" s="3"/>
      <c r="BL33" s="3"/>
      <c r="BN33" s="10"/>
      <c r="BO33" s="10"/>
      <c r="BP33" s="10"/>
      <c r="BQ33" s="10"/>
      <c r="BR33" s="10"/>
      <c r="BS33" s="26"/>
      <c r="BT33" s="27"/>
      <c r="BU33" s="27"/>
      <c r="BV33" s="27"/>
      <c r="BW33" s="28"/>
      <c r="BX33" s="10"/>
      <c r="BY33" s="10"/>
      <c r="BZ33" s="10"/>
      <c r="CA33" s="10"/>
      <c r="CB33" s="10"/>
    </row>
    <row r="34" spans="1:80" x14ac:dyDescent="0.2">
      <c r="A34" s="15" t="s">
        <v>545</v>
      </c>
      <c r="B34" s="10"/>
      <c r="C34" s="10"/>
      <c r="D34" s="10"/>
      <c r="E34" s="10"/>
      <c r="F34" s="10"/>
      <c r="G34" s="26"/>
      <c r="H34" s="27"/>
      <c r="I34" s="27"/>
      <c r="J34" s="27"/>
      <c r="K34" s="28"/>
      <c r="L34" s="10"/>
      <c r="M34" s="10"/>
      <c r="N34" s="10"/>
      <c r="O34" s="10"/>
      <c r="P34" s="10"/>
      <c r="Q34" s="15" t="s">
        <v>545</v>
      </c>
      <c r="R34" s="10"/>
      <c r="S34" s="10"/>
      <c r="T34" s="10"/>
      <c r="U34" s="10"/>
      <c r="V34" s="10"/>
      <c r="W34" s="26"/>
      <c r="X34" s="27"/>
      <c r="Y34" s="27"/>
      <c r="Z34" s="27"/>
      <c r="AA34" s="28"/>
      <c r="AB34" s="10"/>
      <c r="AC34" s="10"/>
      <c r="AD34" s="10"/>
      <c r="AE34" s="10"/>
      <c r="AF34" s="10"/>
      <c r="AG34" s="60" t="s">
        <v>615</v>
      </c>
      <c r="AH34" s="63"/>
      <c r="AI34" s="63"/>
      <c r="AJ34" s="63"/>
      <c r="AK34" s="63"/>
      <c r="AL34" s="63"/>
      <c r="AM34" s="64"/>
      <c r="AN34" s="65"/>
      <c r="AO34" s="65"/>
      <c r="AP34" s="65"/>
      <c r="AQ34" s="66"/>
      <c r="AR34" s="63"/>
      <c r="AS34" s="63"/>
      <c r="AT34" s="63"/>
      <c r="AU34" s="63"/>
      <c r="AV34" s="63"/>
      <c r="AW34" s="98" t="s">
        <v>545</v>
      </c>
      <c r="AX34" s="3"/>
      <c r="AY34" s="3"/>
      <c r="AZ34" s="3"/>
      <c r="BA34" s="3"/>
      <c r="BB34" s="3"/>
      <c r="BC34" s="100"/>
      <c r="BD34" s="101"/>
      <c r="BE34" s="101"/>
      <c r="BF34" s="101"/>
      <c r="BG34" s="102"/>
      <c r="BH34" s="3"/>
      <c r="BI34" s="3"/>
      <c r="BJ34" s="3"/>
      <c r="BK34" s="3"/>
      <c r="BL34" s="3"/>
      <c r="BM34" s="15" t="s">
        <v>545</v>
      </c>
      <c r="BN34" s="10"/>
      <c r="BO34" s="10"/>
      <c r="BP34" s="10"/>
      <c r="BQ34" s="10"/>
      <c r="BR34" s="10"/>
      <c r="BS34" s="26"/>
      <c r="BT34" s="27"/>
      <c r="BU34" s="27"/>
      <c r="BV34" s="27"/>
      <c r="BW34" s="28"/>
      <c r="BX34" s="10"/>
      <c r="BY34" s="10"/>
      <c r="BZ34" s="10"/>
      <c r="CA34" s="10"/>
      <c r="CB34" s="10"/>
    </row>
    <row r="35" spans="1:80" x14ac:dyDescent="0.2">
      <c r="A35" s="4" t="s">
        <v>1</v>
      </c>
      <c r="B35" s="10">
        <f t="shared" ref="B35:B42" si="75">R35+AH35+AX35+BN35</f>
        <v>10823</v>
      </c>
      <c r="C35" s="10">
        <f t="shared" ref="C35:C42" si="76">S35+AI35+AY35+BO35</f>
        <v>660</v>
      </c>
      <c r="D35" s="10">
        <f t="shared" ref="D35:D42" si="77">T35+AJ35+AZ35+BP35</f>
        <v>10032</v>
      </c>
      <c r="E35" s="10">
        <f t="shared" ref="E35:E42" si="78">U35+AK35+BA35+BQ35</f>
        <v>93</v>
      </c>
      <c r="F35" s="10">
        <f t="shared" ref="F35:F42" si="79">V35+AL35+BB35+BR35</f>
        <v>38</v>
      </c>
      <c r="G35" s="10">
        <f t="shared" ref="G35:G42" si="80">W35+AM35+BC35+BS35</f>
        <v>5359</v>
      </c>
      <c r="H35" s="10">
        <f t="shared" ref="H35:H42" si="81">X35+AN35+BD35+BT35</f>
        <v>299</v>
      </c>
      <c r="I35" s="10">
        <f t="shared" ref="I35:I42" si="82">Y35+AO35+BE35+BU35</f>
        <v>5018</v>
      </c>
      <c r="J35" s="10">
        <f t="shared" ref="J35:J42" si="83">Z35+AP35+BF35+BV35</f>
        <v>19</v>
      </c>
      <c r="K35" s="10">
        <f t="shared" ref="K35:K42" si="84">AA35+AQ35+BG35+BW35</f>
        <v>23</v>
      </c>
      <c r="L35" s="10">
        <f t="shared" ref="L35:L42" si="85">AB35+AR35+BH35+BX35</f>
        <v>5464</v>
      </c>
      <c r="M35" s="10">
        <f t="shared" ref="M35:M42" si="86">AC35+AS35+BI35+BY35</f>
        <v>361</v>
      </c>
      <c r="N35" s="10">
        <f t="shared" ref="N35:N42" si="87">AD35+AT35+BJ35+BZ35</f>
        <v>5014</v>
      </c>
      <c r="O35" s="10">
        <f t="shared" ref="O35:O42" si="88">AE35+AU35+BK35+CA35</f>
        <v>75</v>
      </c>
      <c r="P35" s="10">
        <f t="shared" ref="P35:P42" si="89">AF35+AV35+BL35+CB35</f>
        <v>15</v>
      </c>
      <c r="Q35" s="4" t="s">
        <v>1</v>
      </c>
      <c r="R35" s="10">
        <v>1931</v>
      </c>
      <c r="S35" s="10">
        <v>33</v>
      </c>
      <c r="T35" s="10">
        <v>1847</v>
      </c>
      <c r="U35" s="10">
        <v>16</v>
      </c>
      <c r="V35" s="10">
        <v>35</v>
      </c>
      <c r="W35" s="26">
        <v>1052</v>
      </c>
      <c r="X35" s="27">
        <v>0</v>
      </c>
      <c r="Y35" s="27">
        <v>1027</v>
      </c>
      <c r="Z35" s="27">
        <v>2</v>
      </c>
      <c r="AA35" s="28">
        <v>23</v>
      </c>
      <c r="AB35" s="10">
        <v>879</v>
      </c>
      <c r="AC35" s="10">
        <v>33</v>
      </c>
      <c r="AD35" s="10">
        <v>820</v>
      </c>
      <c r="AE35" s="10">
        <v>15</v>
      </c>
      <c r="AF35" s="10">
        <v>12</v>
      </c>
      <c r="AG35" s="56" t="s">
        <v>616</v>
      </c>
      <c r="AH35" s="63">
        <v>1956</v>
      </c>
      <c r="AI35" s="63">
        <v>189</v>
      </c>
      <c r="AJ35" s="63">
        <v>1726</v>
      </c>
      <c r="AK35" s="63">
        <v>38</v>
      </c>
      <c r="AL35" s="63">
        <v>3</v>
      </c>
      <c r="AM35" s="64">
        <v>968</v>
      </c>
      <c r="AN35" s="65">
        <v>91</v>
      </c>
      <c r="AO35" s="65">
        <v>863</v>
      </c>
      <c r="AP35" s="65">
        <v>14</v>
      </c>
      <c r="AQ35" s="66">
        <v>0</v>
      </c>
      <c r="AR35" s="63">
        <v>988</v>
      </c>
      <c r="AS35" s="63">
        <v>98</v>
      </c>
      <c r="AT35" s="63">
        <v>863</v>
      </c>
      <c r="AU35" s="63">
        <v>24</v>
      </c>
      <c r="AV35" s="63">
        <v>3</v>
      </c>
      <c r="AW35" s="3" t="s">
        <v>1</v>
      </c>
      <c r="AX35" s="3">
        <v>783</v>
      </c>
      <c r="AY35" s="3">
        <v>56</v>
      </c>
      <c r="AZ35" s="3">
        <v>718</v>
      </c>
      <c r="BA35" s="3">
        <v>9</v>
      </c>
      <c r="BB35" s="3">
        <v>0</v>
      </c>
      <c r="BC35" s="100">
        <v>352</v>
      </c>
      <c r="BD35" s="101">
        <v>28</v>
      </c>
      <c r="BE35" s="101">
        <v>321</v>
      </c>
      <c r="BF35" s="101">
        <v>3</v>
      </c>
      <c r="BG35" s="102">
        <v>0</v>
      </c>
      <c r="BH35" s="3">
        <v>431</v>
      </c>
      <c r="BI35" s="3">
        <v>28</v>
      </c>
      <c r="BJ35" s="3">
        <v>397</v>
      </c>
      <c r="BK35" s="3">
        <v>6</v>
      </c>
      <c r="BL35" s="3">
        <v>0</v>
      </c>
      <c r="BM35" s="4" t="s">
        <v>1</v>
      </c>
      <c r="BN35" s="10">
        <v>6153</v>
      </c>
      <c r="BO35" s="10">
        <v>382</v>
      </c>
      <c r="BP35" s="10">
        <v>5741</v>
      </c>
      <c r="BQ35" s="10">
        <v>30</v>
      </c>
      <c r="BR35" s="10">
        <v>0</v>
      </c>
      <c r="BS35" s="26">
        <v>2987</v>
      </c>
      <c r="BT35" s="27">
        <v>180</v>
      </c>
      <c r="BU35" s="27">
        <v>2807</v>
      </c>
      <c r="BV35" s="27">
        <v>0</v>
      </c>
      <c r="BW35" s="28">
        <v>0</v>
      </c>
      <c r="BX35" s="10">
        <v>3166</v>
      </c>
      <c r="BY35" s="10">
        <v>202</v>
      </c>
      <c r="BZ35" s="10">
        <v>2934</v>
      </c>
      <c r="CA35" s="10">
        <v>30</v>
      </c>
      <c r="CB35" s="10">
        <v>0</v>
      </c>
    </row>
    <row r="36" spans="1:80" x14ac:dyDescent="0.2">
      <c r="A36" s="4" t="s">
        <v>67</v>
      </c>
      <c r="B36" s="10">
        <f t="shared" si="75"/>
        <v>208</v>
      </c>
      <c r="C36" s="10">
        <f t="shared" si="76"/>
        <v>144</v>
      </c>
      <c r="D36" s="10">
        <f t="shared" si="77"/>
        <v>65</v>
      </c>
      <c r="E36" s="10">
        <f t="shared" si="78"/>
        <v>0</v>
      </c>
      <c r="F36" s="10">
        <f t="shared" si="79"/>
        <v>0</v>
      </c>
      <c r="G36" s="10">
        <f t="shared" si="80"/>
        <v>111</v>
      </c>
      <c r="H36" s="10">
        <f t="shared" si="81"/>
        <v>61</v>
      </c>
      <c r="I36" s="10">
        <f t="shared" si="82"/>
        <v>49</v>
      </c>
      <c r="J36" s="10">
        <f t="shared" si="83"/>
        <v>0</v>
      </c>
      <c r="K36" s="10">
        <f t="shared" si="84"/>
        <v>0</v>
      </c>
      <c r="L36" s="10">
        <f t="shared" si="85"/>
        <v>99</v>
      </c>
      <c r="M36" s="10">
        <f t="shared" si="86"/>
        <v>84</v>
      </c>
      <c r="N36" s="10">
        <f t="shared" si="87"/>
        <v>16</v>
      </c>
      <c r="O36" s="10">
        <f t="shared" si="88"/>
        <v>0</v>
      </c>
      <c r="P36" s="10">
        <f t="shared" si="89"/>
        <v>0</v>
      </c>
      <c r="Q36" s="4" t="s">
        <v>67</v>
      </c>
      <c r="R36" s="10">
        <v>52</v>
      </c>
      <c r="S36" s="10">
        <v>24</v>
      </c>
      <c r="T36" s="10">
        <v>29</v>
      </c>
      <c r="U36" s="10">
        <v>0</v>
      </c>
      <c r="V36" s="10">
        <v>0</v>
      </c>
      <c r="W36" s="26">
        <v>17</v>
      </c>
      <c r="X36" s="27">
        <v>0</v>
      </c>
      <c r="Y36" s="27">
        <v>17</v>
      </c>
      <c r="Z36" s="27">
        <v>0</v>
      </c>
      <c r="AA36" s="28">
        <v>0</v>
      </c>
      <c r="AB36" s="10">
        <v>35</v>
      </c>
      <c r="AC36" s="10">
        <v>24</v>
      </c>
      <c r="AD36" s="10">
        <v>12</v>
      </c>
      <c r="AE36" s="10">
        <v>0</v>
      </c>
      <c r="AF36" s="10">
        <v>0</v>
      </c>
      <c r="AG36" s="56" t="s">
        <v>67</v>
      </c>
      <c r="AH36" s="63">
        <v>60</v>
      </c>
      <c r="AI36" s="63">
        <v>52</v>
      </c>
      <c r="AJ36" s="63">
        <v>8</v>
      </c>
      <c r="AK36" s="63">
        <v>0</v>
      </c>
      <c r="AL36" s="63">
        <v>0</v>
      </c>
      <c r="AM36" s="64">
        <v>24</v>
      </c>
      <c r="AN36" s="65">
        <v>20</v>
      </c>
      <c r="AO36" s="65">
        <v>4</v>
      </c>
      <c r="AP36" s="65">
        <v>0</v>
      </c>
      <c r="AQ36" s="66">
        <v>0</v>
      </c>
      <c r="AR36" s="63">
        <v>37</v>
      </c>
      <c r="AS36" s="63">
        <v>33</v>
      </c>
      <c r="AT36" s="63">
        <v>4</v>
      </c>
      <c r="AU36" s="63">
        <v>0</v>
      </c>
      <c r="AV36" s="63">
        <v>0</v>
      </c>
      <c r="AW36" s="3" t="s">
        <v>67</v>
      </c>
      <c r="AX36" s="3">
        <v>23</v>
      </c>
      <c r="AY36" s="3">
        <v>23</v>
      </c>
      <c r="AZ36" s="3">
        <v>0</v>
      </c>
      <c r="BA36" s="3">
        <v>0</v>
      </c>
      <c r="BB36" s="3">
        <v>0</v>
      </c>
      <c r="BC36" s="100">
        <v>19</v>
      </c>
      <c r="BD36" s="101">
        <v>19</v>
      </c>
      <c r="BE36" s="101">
        <v>0</v>
      </c>
      <c r="BF36" s="101">
        <v>0</v>
      </c>
      <c r="BG36" s="102">
        <v>0</v>
      </c>
      <c r="BH36" s="3">
        <v>5</v>
      </c>
      <c r="BI36" s="3">
        <v>5</v>
      </c>
      <c r="BJ36" s="3">
        <v>0</v>
      </c>
      <c r="BK36" s="3">
        <v>0</v>
      </c>
      <c r="BL36" s="3">
        <v>0</v>
      </c>
      <c r="BM36" s="4" t="s">
        <v>67</v>
      </c>
      <c r="BN36" s="10">
        <v>73</v>
      </c>
      <c r="BO36" s="10">
        <v>45</v>
      </c>
      <c r="BP36" s="10">
        <v>28</v>
      </c>
      <c r="BQ36" s="10">
        <v>0</v>
      </c>
      <c r="BR36" s="10">
        <v>0</v>
      </c>
      <c r="BS36" s="26">
        <v>51</v>
      </c>
      <c r="BT36" s="27">
        <v>22</v>
      </c>
      <c r="BU36" s="27">
        <v>28</v>
      </c>
      <c r="BV36" s="27">
        <v>0</v>
      </c>
      <c r="BW36" s="28">
        <v>0</v>
      </c>
      <c r="BX36" s="10">
        <v>22</v>
      </c>
      <c r="BY36" s="10">
        <v>22</v>
      </c>
      <c r="BZ36" s="10">
        <v>0</v>
      </c>
      <c r="CA36" s="10">
        <v>0</v>
      </c>
      <c r="CB36" s="10">
        <v>0</v>
      </c>
    </row>
    <row r="37" spans="1:80" x14ac:dyDescent="0.2">
      <c r="A37" s="4" t="s">
        <v>68</v>
      </c>
      <c r="B37" s="10">
        <f t="shared" si="75"/>
        <v>52</v>
      </c>
      <c r="C37" s="10">
        <f t="shared" si="76"/>
        <v>0</v>
      </c>
      <c r="D37" s="10">
        <f t="shared" si="77"/>
        <v>52</v>
      </c>
      <c r="E37" s="10">
        <f t="shared" si="78"/>
        <v>0</v>
      </c>
      <c r="F37" s="10">
        <f t="shared" si="79"/>
        <v>0</v>
      </c>
      <c r="G37" s="10">
        <f t="shared" si="80"/>
        <v>4</v>
      </c>
      <c r="H37" s="10">
        <f t="shared" si="81"/>
        <v>0</v>
      </c>
      <c r="I37" s="10">
        <f t="shared" si="82"/>
        <v>4</v>
      </c>
      <c r="J37" s="10">
        <f t="shared" si="83"/>
        <v>0</v>
      </c>
      <c r="K37" s="10">
        <f t="shared" si="84"/>
        <v>0</v>
      </c>
      <c r="L37" s="10">
        <f t="shared" si="85"/>
        <v>48</v>
      </c>
      <c r="M37" s="10">
        <f t="shared" si="86"/>
        <v>0</v>
      </c>
      <c r="N37" s="10">
        <f t="shared" si="87"/>
        <v>48</v>
      </c>
      <c r="O37" s="10">
        <f t="shared" si="88"/>
        <v>0</v>
      </c>
      <c r="P37" s="10">
        <f t="shared" si="89"/>
        <v>0</v>
      </c>
      <c r="Q37" s="4" t="s">
        <v>68</v>
      </c>
      <c r="R37" s="10">
        <v>0</v>
      </c>
      <c r="S37" s="10">
        <v>0</v>
      </c>
      <c r="T37" s="10">
        <v>0</v>
      </c>
      <c r="U37" s="10">
        <v>0</v>
      </c>
      <c r="V37" s="10">
        <v>0</v>
      </c>
      <c r="W37" s="26">
        <v>0</v>
      </c>
      <c r="X37" s="27">
        <v>0</v>
      </c>
      <c r="Y37" s="27">
        <v>0</v>
      </c>
      <c r="Z37" s="27">
        <v>0</v>
      </c>
      <c r="AA37" s="28">
        <v>0</v>
      </c>
      <c r="AB37" s="10">
        <v>0</v>
      </c>
      <c r="AC37" s="10">
        <v>0</v>
      </c>
      <c r="AD37" s="10">
        <v>0</v>
      </c>
      <c r="AE37" s="10">
        <v>0</v>
      </c>
      <c r="AF37" s="10">
        <v>0</v>
      </c>
      <c r="AG37" s="56" t="s">
        <v>68</v>
      </c>
      <c r="AH37" s="63">
        <v>4</v>
      </c>
      <c r="AI37" s="63">
        <v>0</v>
      </c>
      <c r="AJ37" s="63">
        <v>4</v>
      </c>
      <c r="AK37" s="63">
        <v>0</v>
      </c>
      <c r="AL37" s="63">
        <v>0</v>
      </c>
      <c r="AM37" s="64">
        <v>4</v>
      </c>
      <c r="AN37" s="65">
        <v>0</v>
      </c>
      <c r="AO37" s="65">
        <v>4</v>
      </c>
      <c r="AP37" s="65">
        <v>0</v>
      </c>
      <c r="AQ37" s="66">
        <v>0</v>
      </c>
      <c r="AR37" s="63">
        <v>0</v>
      </c>
      <c r="AS37" s="63">
        <v>0</v>
      </c>
      <c r="AT37" s="63">
        <v>0</v>
      </c>
      <c r="AU37" s="63">
        <v>0</v>
      </c>
      <c r="AV37" s="63">
        <v>0</v>
      </c>
      <c r="AW37" s="3" t="s">
        <v>68</v>
      </c>
      <c r="AX37" s="3">
        <v>34</v>
      </c>
      <c r="AY37" s="3">
        <v>0</v>
      </c>
      <c r="AZ37" s="3">
        <v>34</v>
      </c>
      <c r="BA37" s="3">
        <v>0</v>
      </c>
      <c r="BB37" s="3">
        <v>0</v>
      </c>
      <c r="BC37" s="100">
        <v>0</v>
      </c>
      <c r="BD37" s="101">
        <v>0</v>
      </c>
      <c r="BE37" s="101">
        <v>0</v>
      </c>
      <c r="BF37" s="101">
        <v>0</v>
      </c>
      <c r="BG37" s="102">
        <v>0</v>
      </c>
      <c r="BH37" s="3">
        <v>34</v>
      </c>
      <c r="BI37" s="3">
        <v>0</v>
      </c>
      <c r="BJ37" s="3">
        <v>34</v>
      </c>
      <c r="BK37" s="3">
        <v>0</v>
      </c>
      <c r="BL37" s="3">
        <v>0</v>
      </c>
      <c r="BM37" s="4" t="s">
        <v>68</v>
      </c>
      <c r="BN37" s="10">
        <v>14</v>
      </c>
      <c r="BO37" s="10">
        <v>0</v>
      </c>
      <c r="BP37" s="10">
        <v>14</v>
      </c>
      <c r="BQ37" s="10">
        <v>0</v>
      </c>
      <c r="BR37" s="10">
        <v>0</v>
      </c>
      <c r="BS37" s="26">
        <v>0</v>
      </c>
      <c r="BT37" s="27">
        <v>0</v>
      </c>
      <c r="BU37" s="27">
        <v>0</v>
      </c>
      <c r="BV37" s="27">
        <v>0</v>
      </c>
      <c r="BW37" s="28">
        <v>0</v>
      </c>
      <c r="BX37" s="10">
        <v>14</v>
      </c>
      <c r="BY37" s="10">
        <v>0</v>
      </c>
      <c r="BZ37" s="10">
        <v>14</v>
      </c>
      <c r="CA37" s="10">
        <v>0</v>
      </c>
      <c r="CB37" s="10">
        <v>0</v>
      </c>
    </row>
    <row r="38" spans="1:80" x14ac:dyDescent="0.2">
      <c r="A38" s="4" t="s">
        <v>69</v>
      </c>
      <c r="B38" s="10">
        <f t="shared" si="75"/>
        <v>59</v>
      </c>
      <c r="C38" s="10">
        <f t="shared" si="76"/>
        <v>13</v>
      </c>
      <c r="D38" s="10">
        <f t="shared" si="77"/>
        <v>34</v>
      </c>
      <c r="E38" s="10">
        <f t="shared" si="78"/>
        <v>0</v>
      </c>
      <c r="F38" s="10">
        <f t="shared" si="79"/>
        <v>12</v>
      </c>
      <c r="G38" s="10">
        <f t="shared" si="80"/>
        <v>7</v>
      </c>
      <c r="H38" s="10">
        <f t="shared" si="81"/>
        <v>7</v>
      </c>
      <c r="I38" s="10">
        <f t="shared" si="82"/>
        <v>0</v>
      </c>
      <c r="J38" s="10">
        <f t="shared" si="83"/>
        <v>0</v>
      </c>
      <c r="K38" s="10">
        <f t="shared" si="84"/>
        <v>0</v>
      </c>
      <c r="L38" s="10">
        <f t="shared" si="85"/>
        <v>53</v>
      </c>
      <c r="M38" s="10">
        <f t="shared" si="86"/>
        <v>7</v>
      </c>
      <c r="N38" s="10">
        <f t="shared" si="87"/>
        <v>34</v>
      </c>
      <c r="O38" s="10">
        <f t="shared" si="88"/>
        <v>0</v>
      </c>
      <c r="P38" s="10">
        <f t="shared" si="89"/>
        <v>12</v>
      </c>
      <c r="Q38" s="4" t="s">
        <v>69</v>
      </c>
      <c r="R38" s="10">
        <v>12</v>
      </c>
      <c r="S38" s="10">
        <v>0</v>
      </c>
      <c r="T38" s="10">
        <v>0</v>
      </c>
      <c r="U38" s="10">
        <v>0</v>
      </c>
      <c r="V38" s="10">
        <v>12</v>
      </c>
      <c r="W38" s="26">
        <v>0</v>
      </c>
      <c r="X38" s="27">
        <v>0</v>
      </c>
      <c r="Y38" s="27">
        <v>0</v>
      </c>
      <c r="Z38" s="27">
        <v>0</v>
      </c>
      <c r="AA38" s="28">
        <v>0</v>
      </c>
      <c r="AB38" s="10">
        <v>12</v>
      </c>
      <c r="AC38" s="10">
        <v>0</v>
      </c>
      <c r="AD38" s="10">
        <v>0</v>
      </c>
      <c r="AE38" s="10">
        <v>0</v>
      </c>
      <c r="AF38" s="10">
        <v>12</v>
      </c>
      <c r="AG38" s="56" t="s">
        <v>69</v>
      </c>
      <c r="AH38" s="63">
        <v>13</v>
      </c>
      <c r="AI38" s="63">
        <v>13</v>
      </c>
      <c r="AJ38" s="63">
        <v>0</v>
      </c>
      <c r="AK38" s="63">
        <v>0</v>
      </c>
      <c r="AL38" s="63">
        <v>0</v>
      </c>
      <c r="AM38" s="64">
        <v>7</v>
      </c>
      <c r="AN38" s="65">
        <v>7</v>
      </c>
      <c r="AO38" s="65">
        <v>0</v>
      </c>
      <c r="AP38" s="65">
        <v>0</v>
      </c>
      <c r="AQ38" s="66">
        <v>0</v>
      </c>
      <c r="AR38" s="63">
        <v>7</v>
      </c>
      <c r="AS38" s="63">
        <v>7</v>
      </c>
      <c r="AT38" s="63">
        <v>0</v>
      </c>
      <c r="AU38" s="63">
        <v>0</v>
      </c>
      <c r="AV38" s="63">
        <v>0</v>
      </c>
      <c r="AW38" s="3" t="s">
        <v>69</v>
      </c>
      <c r="AX38" s="3">
        <v>34</v>
      </c>
      <c r="AY38" s="3">
        <v>0</v>
      </c>
      <c r="AZ38" s="3">
        <v>34</v>
      </c>
      <c r="BA38" s="3">
        <v>0</v>
      </c>
      <c r="BB38" s="3">
        <v>0</v>
      </c>
      <c r="BC38" s="100">
        <v>0</v>
      </c>
      <c r="BD38" s="101">
        <v>0</v>
      </c>
      <c r="BE38" s="101">
        <v>0</v>
      </c>
      <c r="BF38" s="101">
        <v>0</v>
      </c>
      <c r="BG38" s="102">
        <v>0</v>
      </c>
      <c r="BH38" s="3">
        <v>34</v>
      </c>
      <c r="BI38" s="3">
        <v>0</v>
      </c>
      <c r="BJ38" s="3">
        <v>34</v>
      </c>
      <c r="BK38" s="3">
        <v>0</v>
      </c>
      <c r="BL38" s="3">
        <v>0</v>
      </c>
      <c r="BM38" s="4" t="s">
        <v>69</v>
      </c>
      <c r="BN38" s="10">
        <v>0</v>
      </c>
      <c r="BO38" s="10">
        <v>0</v>
      </c>
      <c r="BP38" s="10">
        <v>0</v>
      </c>
      <c r="BQ38" s="10">
        <v>0</v>
      </c>
      <c r="BR38" s="10">
        <v>0</v>
      </c>
      <c r="BS38" s="26">
        <v>0</v>
      </c>
      <c r="BT38" s="27">
        <v>0</v>
      </c>
      <c r="BU38" s="27">
        <v>0</v>
      </c>
      <c r="BV38" s="27">
        <v>0</v>
      </c>
      <c r="BW38" s="28">
        <v>0</v>
      </c>
      <c r="BX38" s="10">
        <v>0</v>
      </c>
      <c r="BY38" s="10">
        <v>0</v>
      </c>
      <c r="BZ38" s="10">
        <v>0</v>
      </c>
      <c r="CA38" s="10">
        <v>0</v>
      </c>
      <c r="CB38" s="10">
        <v>0</v>
      </c>
    </row>
    <row r="39" spans="1:80" x14ac:dyDescent="0.2">
      <c r="A39" s="4" t="s">
        <v>70</v>
      </c>
      <c r="B39" s="10">
        <f t="shared" si="75"/>
        <v>21</v>
      </c>
      <c r="C39" s="10">
        <f t="shared" si="76"/>
        <v>0</v>
      </c>
      <c r="D39" s="10">
        <f t="shared" si="77"/>
        <v>21</v>
      </c>
      <c r="E39" s="10">
        <f t="shared" si="78"/>
        <v>0</v>
      </c>
      <c r="F39" s="10">
        <f t="shared" si="79"/>
        <v>0</v>
      </c>
      <c r="G39" s="10">
        <f t="shared" si="80"/>
        <v>13</v>
      </c>
      <c r="H39" s="10">
        <f t="shared" si="81"/>
        <v>0</v>
      </c>
      <c r="I39" s="10">
        <f t="shared" si="82"/>
        <v>13</v>
      </c>
      <c r="J39" s="10">
        <f t="shared" si="83"/>
        <v>0</v>
      </c>
      <c r="K39" s="10">
        <f t="shared" si="84"/>
        <v>0</v>
      </c>
      <c r="L39" s="10">
        <f t="shared" si="85"/>
        <v>8</v>
      </c>
      <c r="M39" s="10">
        <f t="shared" si="86"/>
        <v>0</v>
      </c>
      <c r="N39" s="10">
        <f t="shared" si="87"/>
        <v>8</v>
      </c>
      <c r="O39" s="10">
        <f t="shared" si="88"/>
        <v>0</v>
      </c>
      <c r="P39" s="10">
        <f t="shared" si="89"/>
        <v>0</v>
      </c>
      <c r="Q39" s="4" t="s">
        <v>70</v>
      </c>
      <c r="R39" s="10">
        <v>0</v>
      </c>
      <c r="S39" s="10">
        <v>0</v>
      </c>
      <c r="T39" s="10">
        <v>0</v>
      </c>
      <c r="U39" s="10">
        <v>0</v>
      </c>
      <c r="V39" s="10">
        <v>0</v>
      </c>
      <c r="W39" s="26">
        <v>0</v>
      </c>
      <c r="X39" s="27">
        <v>0</v>
      </c>
      <c r="Y39" s="27">
        <v>0</v>
      </c>
      <c r="Z39" s="27">
        <v>0</v>
      </c>
      <c r="AA39" s="28">
        <v>0</v>
      </c>
      <c r="AB39" s="10">
        <v>0</v>
      </c>
      <c r="AC39" s="10">
        <v>0</v>
      </c>
      <c r="AD39" s="10">
        <v>0</v>
      </c>
      <c r="AE39" s="10">
        <v>0</v>
      </c>
      <c r="AF39" s="10">
        <v>0</v>
      </c>
      <c r="AG39" s="56" t="s">
        <v>70</v>
      </c>
      <c r="AH39" s="63">
        <v>21</v>
      </c>
      <c r="AI39" s="63">
        <v>0</v>
      </c>
      <c r="AJ39" s="63">
        <v>21</v>
      </c>
      <c r="AK39" s="63">
        <v>0</v>
      </c>
      <c r="AL39" s="63">
        <v>0</v>
      </c>
      <c r="AM39" s="64">
        <v>13</v>
      </c>
      <c r="AN39" s="65">
        <v>0</v>
      </c>
      <c r="AO39" s="65">
        <v>13</v>
      </c>
      <c r="AP39" s="65">
        <v>0</v>
      </c>
      <c r="AQ39" s="66">
        <v>0</v>
      </c>
      <c r="AR39" s="63">
        <v>8</v>
      </c>
      <c r="AS39" s="63">
        <v>0</v>
      </c>
      <c r="AT39" s="63">
        <v>8</v>
      </c>
      <c r="AU39" s="63">
        <v>0</v>
      </c>
      <c r="AV39" s="63">
        <v>0</v>
      </c>
      <c r="AW39" s="3" t="s">
        <v>70</v>
      </c>
      <c r="AX39" s="3">
        <v>0</v>
      </c>
      <c r="AY39" s="3">
        <v>0</v>
      </c>
      <c r="AZ39" s="3">
        <v>0</v>
      </c>
      <c r="BA39" s="3">
        <v>0</v>
      </c>
      <c r="BB39" s="3">
        <v>0</v>
      </c>
      <c r="BC39" s="100">
        <v>0</v>
      </c>
      <c r="BD39" s="101">
        <v>0</v>
      </c>
      <c r="BE39" s="101">
        <v>0</v>
      </c>
      <c r="BF39" s="101">
        <v>0</v>
      </c>
      <c r="BG39" s="102">
        <v>0</v>
      </c>
      <c r="BH39" s="3">
        <v>0</v>
      </c>
      <c r="BI39" s="3">
        <v>0</v>
      </c>
      <c r="BJ39" s="3">
        <v>0</v>
      </c>
      <c r="BK39" s="3">
        <v>0</v>
      </c>
      <c r="BL39" s="3">
        <v>0</v>
      </c>
      <c r="BM39" s="4" t="s">
        <v>70</v>
      </c>
      <c r="BN39" s="10">
        <v>0</v>
      </c>
      <c r="BO39" s="10">
        <v>0</v>
      </c>
      <c r="BP39" s="10">
        <v>0</v>
      </c>
      <c r="BQ39" s="10">
        <v>0</v>
      </c>
      <c r="BR39" s="10">
        <v>0</v>
      </c>
      <c r="BS39" s="26">
        <v>0</v>
      </c>
      <c r="BT39" s="27">
        <v>0</v>
      </c>
      <c r="BU39" s="27">
        <v>0</v>
      </c>
      <c r="BV39" s="27">
        <v>0</v>
      </c>
      <c r="BW39" s="28">
        <v>0</v>
      </c>
      <c r="BX39" s="10">
        <v>0</v>
      </c>
      <c r="BY39" s="10">
        <v>0</v>
      </c>
      <c r="BZ39" s="10">
        <v>0</v>
      </c>
      <c r="CA39" s="10">
        <v>0</v>
      </c>
      <c r="CB39" s="10">
        <v>0</v>
      </c>
    </row>
    <row r="40" spans="1:80" x14ac:dyDescent="0.2">
      <c r="A40" s="4" t="s">
        <v>71</v>
      </c>
      <c r="B40" s="10">
        <f t="shared" si="75"/>
        <v>39</v>
      </c>
      <c r="C40" s="10">
        <f t="shared" si="76"/>
        <v>0</v>
      </c>
      <c r="D40" s="10">
        <f t="shared" si="77"/>
        <v>39</v>
      </c>
      <c r="E40" s="10">
        <f t="shared" si="78"/>
        <v>0</v>
      </c>
      <c r="F40" s="10">
        <f t="shared" si="79"/>
        <v>0</v>
      </c>
      <c r="G40" s="10">
        <f t="shared" si="80"/>
        <v>8</v>
      </c>
      <c r="H40" s="10">
        <f t="shared" si="81"/>
        <v>0</v>
      </c>
      <c r="I40" s="10">
        <f t="shared" si="82"/>
        <v>8</v>
      </c>
      <c r="J40" s="10">
        <f t="shared" si="83"/>
        <v>0</v>
      </c>
      <c r="K40" s="10">
        <f t="shared" si="84"/>
        <v>0</v>
      </c>
      <c r="L40" s="10">
        <f t="shared" si="85"/>
        <v>31</v>
      </c>
      <c r="M40" s="10">
        <f t="shared" si="86"/>
        <v>0</v>
      </c>
      <c r="N40" s="10">
        <f t="shared" si="87"/>
        <v>31</v>
      </c>
      <c r="O40" s="10">
        <f t="shared" si="88"/>
        <v>0</v>
      </c>
      <c r="P40" s="10">
        <f t="shared" si="89"/>
        <v>0</v>
      </c>
      <c r="Q40" s="4" t="s">
        <v>71</v>
      </c>
      <c r="R40" s="10">
        <v>0</v>
      </c>
      <c r="S40" s="10">
        <v>0</v>
      </c>
      <c r="T40" s="10">
        <v>0</v>
      </c>
      <c r="U40" s="10">
        <v>0</v>
      </c>
      <c r="V40" s="10">
        <v>0</v>
      </c>
      <c r="W40" s="26">
        <v>0</v>
      </c>
      <c r="X40" s="27">
        <v>0</v>
      </c>
      <c r="Y40" s="27">
        <v>0</v>
      </c>
      <c r="Z40" s="27">
        <v>0</v>
      </c>
      <c r="AA40" s="28">
        <v>0</v>
      </c>
      <c r="AB40" s="10">
        <v>0</v>
      </c>
      <c r="AC40" s="10">
        <v>0</v>
      </c>
      <c r="AD40" s="10">
        <v>0</v>
      </c>
      <c r="AE40" s="10">
        <v>0</v>
      </c>
      <c r="AF40" s="10">
        <v>0</v>
      </c>
      <c r="AG40" s="56" t="s">
        <v>71</v>
      </c>
      <c r="AH40" s="63">
        <v>0</v>
      </c>
      <c r="AI40" s="63">
        <v>0</v>
      </c>
      <c r="AJ40" s="63">
        <v>0</v>
      </c>
      <c r="AK40" s="63">
        <v>0</v>
      </c>
      <c r="AL40" s="63">
        <v>0</v>
      </c>
      <c r="AM40" s="64">
        <v>0</v>
      </c>
      <c r="AN40" s="65">
        <v>0</v>
      </c>
      <c r="AO40" s="65">
        <v>0</v>
      </c>
      <c r="AP40" s="65">
        <v>0</v>
      </c>
      <c r="AQ40" s="66">
        <v>0</v>
      </c>
      <c r="AR40" s="63">
        <v>0</v>
      </c>
      <c r="AS40" s="63">
        <v>0</v>
      </c>
      <c r="AT40" s="63">
        <v>0</v>
      </c>
      <c r="AU40" s="63">
        <v>0</v>
      </c>
      <c r="AV40" s="63">
        <v>0</v>
      </c>
      <c r="AW40" s="3" t="s">
        <v>71</v>
      </c>
      <c r="AX40" s="3">
        <v>25</v>
      </c>
      <c r="AY40" s="3">
        <v>0</v>
      </c>
      <c r="AZ40" s="3">
        <v>25</v>
      </c>
      <c r="BA40" s="3">
        <v>0</v>
      </c>
      <c r="BB40" s="3">
        <v>0</v>
      </c>
      <c r="BC40" s="100">
        <v>8</v>
      </c>
      <c r="BD40" s="101">
        <v>0</v>
      </c>
      <c r="BE40" s="101">
        <v>8</v>
      </c>
      <c r="BF40" s="101">
        <v>0</v>
      </c>
      <c r="BG40" s="102">
        <v>0</v>
      </c>
      <c r="BH40" s="3">
        <v>17</v>
      </c>
      <c r="BI40" s="3">
        <v>0</v>
      </c>
      <c r="BJ40" s="3">
        <v>17</v>
      </c>
      <c r="BK40" s="3">
        <v>0</v>
      </c>
      <c r="BL40" s="3">
        <v>0</v>
      </c>
      <c r="BM40" s="4" t="s">
        <v>71</v>
      </c>
      <c r="BN40" s="10">
        <v>14</v>
      </c>
      <c r="BO40" s="10">
        <v>0</v>
      </c>
      <c r="BP40" s="10">
        <v>14</v>
      </c>
      <c r="BQ40" s="10">
        <v>0</v>
      </c>
      <c r="BR40" s="10">
        <v>0</v>
      </c>
      <c r="BS40" s="26">
        <v>0</v>
      </c>
      <c r="BT40" s="27">
        <v>0</v>
      </c>
      <c r="BU40" s="27">
        <v>0</v>
      </c>
      <c r="BV40" s="27">
        <v>0</v>
      </c>
      <c r="BW40" s="28">
        <v>0</v>
      </c>
      <c r="BX40" s="10">
        <v>14</v>
      </c>
      <c r="BY40" s="10">
        <v>0</v>
      </c>
      <c r="BZ40" s="10">
        <v>14</v>
      </c>
      <c r="CA40" s="10">
        <v>0</v>
      </c>
      <c r="CB40" s="10">
        <v>0</v>
      </c>
    </row>
    <row r="41" spans="1:80" x14ac:dyDescent="0.2">
      <c r="A41" s="4" t="s">
        <v>72</v>
      </c>
      <c r="B41" s="10">
        <f t="shared" si="75"/>
        <v>144</v>
      </c>
      <c r="C41" s="10">
        <f t="shared" si="76"/>
        <v>22</v>
      </c>
      <c r="D41" s="10">
        <f t="shared" si="77"/>
        <v>92</v>
      </c>
      <c r="E41" s="10">
        <f t="shared" si="78"/>
        <v>6</v>
      </c>
      <c r="F41" s="10">
        <f t="shared" si="79"/>
        <v>23</v>
      </c>
      <c r="G41" s="10">
        <f t="shared" si="80"/>
        <v>78</v>
      </c>
      <c r="H41" s="10">
        <f t="shared" si="81"/>
        <v>13</v>
      </c>
      <c r="I41" s="10">
        <f t="shared" si="82"/>
        <v>38</v>
      </c>
      <c r="J41" s="10">
        <f t="shared" si="83"/>
        <v>3</v>
      </c>
      <c r="K41" s="10">
        <f t="shared" si="84"/>
        <v>23</v>
      </c>
      <c r="L41" s="10">
        <f t="shared" si="85"/>
        <v>66</v>
      </c>
      <c r="M41" s="10">
        <f t="shared" si="86"/>
        <v>9</v>
      </c>
      <c r="N41" s="10">
        <f t="shared" si="87"/>
        <v>54</v>
      </c>
      <c r="O41" s="10">
        <f t="shared" si="88"/>
        <v>3</v>
      </c>
      <c r="P41" s="10">
        <f t="shared" si="89"/>
        <v>0</v>
      </c>
      <c r="Q41" s="4" t="s">
        <v>72</v>
      </c>
      <c r="R41" s="10">
        <v>46</v>
      </c>
      <c r="S41" s="10">
        <v>0</v>
      </c>
      <c r="T41" s="10">
        <v>23</v>
      </c>
      <c r="U41" s="10">
        <v>0</v>
      </c>
      <c r="V41" s="10">
        <v>23</v>
      </c>
      <c r="W41" s="26">
        <v>35</v>
      </c>
      <c r="X41" s="27">
        <v>0</v>
      </c>
      <c r="Y41" s="27">
        <v>12</v>
      </c>
      <c r="Z41" s="27">
        <v>0</v>
      </c>
      <c r="AA41" s="28">
        <v>23</v>
      </c>
      <c r="AB41" s="10">
        <v>12</v>
      </c>
      <c r="AC41" s="10">
        <v>0</v>
      </c>
      <c r="AD41" s="10">
        <v>12</v>
      </c>
      <c r="AE41" s="10">
        <v>0</v>
      </c>
      <c r="AF41" s="10">
        <v>0</v>
      </c>
      <c r="AG41" s="56" t="s">
        <v>72</v>
      </c>
      <c r="AH41" s="63">
        <v>26</v>
      </c>
      <c r="AI41" s="63">
        <v>13</v>
      </c>
      <c r="AJ41" s="63">
        <v>13</v>
      </c>
      <c r="AK41" s="63">
        <v>0</v>
      </c>
      <c r="AL41" s="63">
        <v>0</v>
      </c>
      <c r="AM41" s="64">
        <v>17</v>
      </c>
      <c r="AN41" s="65">
        <v>13</v>
      </c>
      <c r="AO41" s="65">
        <v>4</v>
      </c>
      <c r="AP41" s="65">
        <v>0</v>
      </c>
      <c r="AQ41" s="66">
        <v>0</v>
      </c>
      <c r="AR41" s="63">
        <v>8</v>
      </c>
      <c r="AS41" s="63">
        <v>0</v>
      </c>
      <c r="AT41" s="63">
        <v>8</v>
      </c>
      <c r="AU41" s="63">
        <v>0</v>
      </c>
      <c r="AV41" s="63">
        <v>0</v>
      </c>
      <c r="AW41" s="3" t="s">
        <v>72</v>
      </c>
      <c r="AX41" s="3">
        <v>58</v>
      </c>
      <c r="AY41" s="3">
        <v>9</v>
      </c>
      <c r="AZ41" s="3">
        <v>42</v>
      </c>
      <c r="BA41" s="3">
        <v>6</v>
      </c>
      <c r="BB41" s="3">
        <v>0</v>
      </c>
      <c r="BC41" s="100">
        <v>12</v>
      </c>
      <c r="BD41" s="101">
        <v>0</v>
      </c>
      <c r="BE41" s="101">
        <v>8</v>
      </c>
      <c r="BF41" s="101">
        <v>3</v>
      </c>
      <c r="BG41" s="102">
        <v>0</v>
      </c>
      <c r="BH41" s="3">
        <v>46</v>
      </c>
      <c r="BI41" s="3">
        <v>9</v>
      </c>
      <c r="BJ41" s="3">
        <v>34</v>
      </c>
      <c r="BK41" s="3">
        <v>3</v>
      </c>
      <c r="BL41" s="3">
        <v>0</v>
      </c>
      <c r="BM41" s="4" t="s">
        <v>72</v>
      </c>
      <c r="BN41" s="10">
        <v>14</v>
      </c>
      <c r="BO41" s="10">
        <v>0</v>
      </c>
      <c r="BP41" s="10">
        <v>14</v>
      </c>
      <c r="BQ41" s="10">
        <v>0</v>
      </c>
      <c r="BR41" s="10">
        <v>0</v>
      </c>
      <c r="BS41" s="26">
        <v>14</v>
      </c>
      <c r="BT41" s="27">
        <v>0</v>
      </c>
      <c r="BU41" s="27">
        <v>14</v>
      </c>
      <c r="BV41" s="27">
        <v>0</v>
      </c>
      <c r="BW41" s="28">
        <v>0</v>
      </c>
      <c r="BX41" s="10">
        <v>0</v>
      </c>
      <c r="BY41" s="10">
        <v>0</v>
      </c>
      <c r="BZ41" s="10">
        <v>0</v>
      </c>
      <c r="CA41" s="10">
        <v>0</v>
      </c>
      <c r="CB41" s="10">
        <v>0</v>
      </c>
    </row>
    <row r="42" spans="1:80" x14ac:dyDescent="0.2">
      <c r="A42" s="4" t="s">
        <v>74</v>
      </c>
      <c r="B42" s="10">
        <f t="shared" si="75"/>
        <v>10299</v>
      </c>
      <c r="C42" s="10">
        <f t="shared" si="76"/>
        <v>480</v>
      </c>
      <c r="D42" s="10">
        <f t="shared" si="77"/>
        <v>9729</v>
      </c>
      <c r="E42" s="10">
        <f t="shared" si="78"/>
        <v>87</v>
      </c>
      <c r="F42" s="10">
        <f t="shared" si="79"/>
        <v>3</v>
      </c>
      <c r="G42" s="10">
        <f t="shared" si="80"/>
        <v>5139</v>
      </c>
      <c r="H42" s="10">
        <f t="shared" si="81"/>
        <v>218</v>
      </c>
      <c r="I42" s="10">
        <f t="shared" si="82"/>
        <v>4906</v>
      </c>
      <c r="J42" s="10">
        <f t="shared" si="83"/>
        <v>16</v>
      </c>
      <c r="K42" s="10">
        <f t="shared" si="84"/>
        <v>0</v>
      </c>
      <c r="L42" s="10">
        <f t="shared" si="85"/>
        <v>5161</v>
      </c>
      <c r="M42" s="10">
        <f t="shared" si="86"/>
        <v>262</v>
      </c>
      <c r="N42" s="10">
        <f t="shared" si="87"/>
        <v>4824</v>
      </c>
      <c r="O42" s="10">
        <f t="shared" si="88"/>
        <v>72</v>
      </c>
      <c r="P42" s="10">
        <f t="shared" si="89"/>
        <v>3</v>
      </c>
      <c r="Q42" s="4" t="s">
        <v>74</v>
      </c>
      <c r="R42" s="10">
        <v>1821</v>
      </c>
      <c r="S42" s="10">
        <v>9</v>
      </c>
      <c r="T42" s="10">
        <v>1795</v>
      </c>
      <c r="U42" s="10">
        <v>16</v>
      </c>
      <c r="V42" s="10">
        <v>0</v>
      </c>
      <c r="W42" s="26">
        <v>1000</v>
      </c>
      <c r="X42" s="27">
        <v>0</v>
      </c>
      <c r="Y42" s="27">
        <v>999</v>
      </c>
      <c r="Z42" s="27">
        <v>2</v>
      </c>
      <c r="AA42" s="28">
        <v>0</v>
      </c>
      <c r="AB42" s="10">
        <v>821</v>
      </c>
      <c r="AC42" s="10">
        <v>9</v>
      </c>
      <c r="AD42" s="10">
        <v>797</v>
      </c>
      <c r="AE42" s="10">
        <v>15</v>
      </c>
      <c r="AF42" s="10">
        <v>0</v>
      </c>
      <c r="AG42" s="56" t="s">
        <v>74</v>
      </c>
      <c r="AH42" s="63">
        <v>1831</v>
      </c>
      <c r="AI42" s="63">
        <v>111</v>
      </c>
      <c r="AJ42" s="63">
        <v>1680</v>
      </c>
      <c r="AK42" s="63">
        <v>38</v>
      </c>
      <c r="AL42" s="63">
        <v>3</v>
      </c>
      <c r="AM42" s="64">
        <v>904</v>
      </c>
      <c r="AN42" s="65">
        <v>52</v>
      </c>
      <c r="AO42" s="65">
        <v>838</v>
      </c>
      <c r="AP42" s="65">
        <v>14</v>
      </c>
      <c r="AQ42" s="66">
        <v>0</v>
      </c>
      <c r="AR42" s="63">
        <v>928</v>
      </c>
      <c r="AS42" s="63">
        <v>59</v>
      </c>
      <c r="AT42" s="63">
        <v>842</v>
      </c>
      <c r="AU42" s="63">
        <v>24</v>
      </c>
      <c r="AV42" s="63">
        <v>3</v>
      </c>
      <c r="AW42" s="3" t="s">
        <v>74</v>
      </c>
      <c r="AX42" s="3">
        <v>609</v>
      </c>
      <c r="AY42" s="3">
        <v>23</v>
      </c>
      <c r="AZ42" s="3">
        <v>583</v>
      </c>
      <c r="BA42" s="3">
        <v>3</v>
      </c>
      <c r="BB42" s="3">
        <v>0</v>
      </c>
      <c r="BC42" s="100">
        <v>313</v>
      </c>
      <c r="BD42" s="101">
        <v>9</v>
      </c>
      <c r="BE42" s="101">
        <v>304</v>
      </c>
      <c r="BF42" s="101">
        <v>0</v>
      </c>
      <c r="BG42" s="102">
        <v>0</v>
      </c>
      <c r="BH42" s="3">
        <v>296</v>
      </c>
      <c r="BI42" s="3">
        <v>14</v>
      </c>
      <c r="BJ42" s="3">
        <v>279</v>
      </c>
      <c r="BK42" s="3">
        <v>3</v>
      </c>
      <c r="BL42" s="3">
        <v>0</v>
      </c>
      <c r="BM42" s="4" t="s">
        <v>74</v>
      </c>
      <c r="BN42" s="10">
        <v>6038</v>
      </c>
      <c r="BO42" s="10">
        <v>337</v>
      </c>
      <c r="BP42" s="10">
        <v>5671</v>
      </c>
      <c r="BQ42" s="10">
        <v>30</v>
      </c>
      <c r="BR42" s="10">
        <v>0</v>
      </c>
      <c r="BS42" s="26">
        <v>2922</v>
      </c>
      <c r="BT42" s="27">
        <v>157</v>
      </c>
      <c r="BU42" s="27">
        <v>2765</v>
      </c>
      <c r="BV42" s="27">
        <v>0</v>
      </c>
      <c r="BW42" s="28">
        <v>0</v>
      </c>
      <c r="BX42" s="10">
        <v>3116</v>
      </c>
      <c r="BY42" s="10">
        <v>180</v>
      </c>
      <c r="BZ42" s="10">
        <v>2906</v>
      </c>
      <c r="CA42" s="10">
        <v>30</v>
      </c>
      <c r="CB42" s="10">
        <v>0</v>
      </c>
    </row>
    <row r="43" spans="1:80" ht="15" x14ac:dyDescent="0.25">
      <c r="A43" s="2" t="s">
        <v>500</v>
      </c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2" t="s">
        <v>500</v>
      </c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2" t="s">
        <v>500</v>
      </c>
      <c r="AH43" s="94"/>
      <c r="AI43" s="94"/>
      <c r="AJ43" s="94"/>
      <c r="AK43" s="94"/>
      <c r="AL43" s="94"/>
      <c r="AM43" s="94"/>
      <c r="AN43" s="94"/>
      <c r="AO43" s="94"/>
      <c r="AP43" s="94"/>
      <c r="AQ43" s="94"/>
      <c r="AR43" s="94"/>
      <c r="AS43" s="94"/>
      <c r="AT43" s="94"/>
      <c r="AU43" s="94"/>
      <c r="AV43" s="94"/>
      <c r="AW43" s="3"/>
      <c r="AX43" s="3"/>
      <c r="AY43" s="3"/>
      <c r="AZ43" s="3"/>
      <c r="BA43" s="3"/>
      <c r="BB43" s="3"/>
      <c r="BC43" s="100"/>
      <c r="BD43" s="101"/>
      <c r="BE43" s="101"/>
      <c r="BF43" s="101"/>
      <c r="BG43" s="102"/>
      <c r="BH43" s="3"/>
      <c r="BI43" s="3"/>
      <c r="BJ43" s="3"/>
      <c r="BK43" s="3"/>
      <c r="BL43" s="3"/>
      <c r="BM43" s="2" t="s">
        <v>500</v>
      </c>
      <c r="BN43" s="94"/>
      <c r="BO43" s="94"/>
      <c r="BP43" s="94"/>
      <c r="BQ43" s="94"/>
      <c r="BR43" s="94"/>
      <c r="BS43" s="94"/>
      <c r="BT43" s="94"/>
      <c r="BU43" s="94"/>
      <c r="BV43" s="94"/>
      <c r="BW43" s="94"/>
      <c r="BX43" s="94"/>
      <c r="BY43" s="94"/>
      <c r="BZ43" s="94"/>
      <c r="CA43" s="94"/>
      <c r="CB43" s="94"/>
    </row>
    <row r="44" spans="1:80" ht="15" x14ac:dyDescent="0.25">
      <c r="A44" s="3" t="s">
        <v>501</v>
      </c>
      <c r="Q44" s="3" t="s">
        <v>501</v>
      </c>
      <c r="AG44" s="3" t="s">
        <v>501</v>
      </c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 s="98" t="s">
        <v>625</v>
      </c>
      <c r="AX44" s="3"/>
      <c r="AY44" s="3"/>
      <c r="AZ44" s="3"/>
      <c r="BA44" s="3"/>
      <c r="BB44" s="3"/>
      <c r="BC44" s="100"/>
      <c r="BD44" s="101"/>
      <c r="BE44" s="101"/>
      <c r="BF44" s="101"/>
      <c r="BG44" s="102"/>
      <c r="BH44" s="3"/>
      <c r="BI44" s="3"/>
      <c r="BJ44" s="3"/>
      <c r="BK44" s="3"/>
      <c r="BL44" s="3"/>
      <c r="BM44" s="3" t="s">
        <v>610</v>
      </c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</row>
    <row r="45" spans="1:80" x14ac:dyDescent="0.2">
      <c r="A45" s="4" t="s">
        <v>508</v>
      </c>
      <c r="Q45" s="4" t="s">
        <v>508</v>
      </c>
      <c r="AG45" s="56" t="s">
        <v>614</v>
      </c>
      <c r="AH45" s="63"/>
      <c r="AI45" s="63"/>
      <c r="AJ45" s="63"/>
      <c r="AK45" s="63"/>
      <c r="AL45" s="63"/>
      <c r="AM45" s="63"/>
      <c r="AN45" s="63"/>
      <c r="AO45" s="63"/>
      <c r="AP45" s="63"/>
      <c r="AQ45" s="63"/>
      <c r="AR45" s="63"/>
      <c r="AS45" s="63"/>
      <c r="AT45" s="63"/>
      <c r="AU45" s="63"/>
      <c r="AV45" s="63"/>
      <c r="AW45" s="3" t="s">
        <v>1</v>
      </c>
      <c r="AX45" s="3">
        <v>90</v>
      </c>
      <c r="AY45" s="3">
        <v>0</v>
      </c>
      <c r="AZ45" s="3">
        <v>0</v>
      </c>
      <c r="BA45" s="3">
        <v>0</v>
      </c>
      <c r="BB45" s="3">
        <v>90</v>
      </c>
      <c r="BC45" s="100">
        <v>36</v>
      </c>
      <c r="BD45" s="101">
        <v>0</v>
      </c>
      <c r="BE45" s="101">
        <v>0</v>
      </c>
      <c r="BF45" s="101">
        <v>0</v>
      </c>
      <c r="BG45" s="102">
        <v>36</v>
      </c>
      <c r="BH45" s="3">
        <v>54</v>
      </c>
      <c r="BI45" s="3">
        <v>0</v>
      </c>
      <c r="BJ45" s="3">
        <v>0</v>
      </c>
      <c r="BK45" s="3">
        <v>0</v>
      </c>
      <c r="BL45" s="3">
        <v>54</v>
      </c>
      <c r="BM45" s="4" t="s">
        <v>629</v>
      </c>
      <c r="BR45" s="35"/>
      <c r="BS45" s="35"/>
      <c r="BT45" s="35"/>
      <c r="BU45" s="35"/>
      <c r="BV45" s="35"/>
      <c r="BW45" s="35"/>
      <c r="BX45" s="35"/>
    </row>
    <row r="46" spans="1:80" x14ac:dyDescent="0.2">
      <c r="A46" s="5"/>
      <c r="B46" s="278" t="s">
        <v>1</v>
      </c>
      <c r="C46" s="278"/>
      <c r="D46" s="278"/>
      <c r="E46" s="278"/>
      <c r="F46" s="278"/>
      <c r="G46" s="278" t="s">
        <v>2</v>
      </c>
      <c r="H46" s="278"/>
      <c r="I46" s="278"/>
      <c r="J46" s="278"/>
      <c r="K46" s="278"/>
      <c r="L46" s="278" t="s">
        <v>3</v>
      </c>
      <c r="M46" s="278"/>
      <c r="N46" s="278"/>
      <c r="O46" s="278"/>
      <c r="P46" s="279"/>
      <c r="Q46" s="5"/>
      <c r="R46" s="278" t="s">
        <v>1</v>
      </c>
      <c r="S46" s="278"/>
      <c r="T46" s="278"/>
      <c r="U46" s="278"/>
      <c r="V46" s="278"/>
      <c r="W46" s="278" t="s">
        <v>2</v>
      </c>
      <c r="X46" s="278"/>
      <c r="Y46" s="278"/>
      <c r="Z46" s="278"/>
      <c r="AA46" s="278"/>
      <c r="AB46" s="278" t="s">
        <v>3</v>
      </c>
      <c r="AC46" s="278"/>
      <c r="AD46" s="278"/>
      <c r="AE46" s="278"/>
      <c r="AF46" s="279"/>
      <c r="AG46" s="57"/>
      <c r="AH46" s="283" t="s">
        <v>1</v>
      </c>
      <c r="AI46" s="283"/>
      <c r="AJ46" s="283"/>
      <c r="AK46" s="283"/>
      <c r="AL46" s="283"/>
      <c r="AM46" s="283" t="s">
        <v>2</v>
      </c>
      <c r="AN46" s="283"/>
      <c r="AO46" s="283"/>
      <c r="AP46" s="283"/>
      <c r="AQ46" s="283"/>
      <c r="AR46" s="283" t="s">
        <v>3</v>
      </c>
      <c r="AS46" s="283"/>
      <c r="AT46" s="283"/>
      <c r="AU46" s="283"/>
      <c r="AV46" s="284"/>
      <c r="AW46" s="3" t="s">
        <v>67</v>
      </c>
      <c r="AX46" s="3">
        <v>9</v>
      </c>
      <c r="AY46" s="3">
        <v>0</v>
      </c>
      <c r="AZ46" s="3">
        <v>0</v>
      </c>
      <c r="BA46" s="3">
        <v>0</v>
      </c>
      <c r="BB46" s="3">
        <v>9</v>
      </c>
      <c r="BC46" s="100">
        <v>9</v>
      </c>
      <c r="BD46" s="101">
        <v>0</v>
      </c>
      <c r="BE46" s="101">
        <v>0</v>
      </c>
      <c r="BF46" s="101">
        <v>0</v>
      </c>
      <c r="BG46" s="102">
        <v>9</v>
      </c>
      <c r="BH46" s="3">
        <v>0</v>
      </c>
      <c r="BI46" s="3">
        <v>0</v>
      </c>
      <c r="BJ46" s="3">
        <v>0</v>
      </c>
      <c r="BK46" s="3">
        <v>0</v>
      </c>
      <c r="BL46" s="3">
        <v>0</v>
      </c>
      <c r="BM46" s="5"/>
      <c r="BN46" s="278" t="s">
        <v>1</v>
      </c>
      <c r="BO46" s="278"/>
      <c r="BP46" s="278"/>
      <c r="BQ46" s="278"/>
      <c r="BR46" s="279"/>
      <c r="BS46" s="278" t="s">
        <v>2</v>
      </c>
      <c r="BT46" s="278"/>
      <c r="BU46" s="278"/>
      <c r="BV46" s="278"/>
      <c r="BW46" s="278"/>
      <c r="BX46" s="287" t="s">
        <v>3</v>
      </c>
      <c r="BY46" s="278"/>
      <c r="BZ46" s="278"/>
      <c r="CA46" s="278"/>
      <c r="CB46" s="279"/>
    </row>
    <row r="47" spans="1:80" x14ac:dyDescent="0.2">
      <c r="A47" s="6" t="s">
        <v>600</v>
      </c>
      <c r="B47" s="7" t="s">
        <v>1</v>
      </c>
      <c r="C47" s="7" t="s">
        <v>4</v>
      </c>
      <c r="D47" s="7" t="s">
        <v>504</v>
      </c>
      <c r="E47" s="7" t="s">
        <v>6</v>
      </c>
      <c r="F47" s="7" t="s">
        <v>505</v>
      </c>
      <c r="G47" s="7" t="s">
        <v>1</v>
      </c>
      <c r="H47" s="7" t="s">
        <v>4</v>
      </c>
      <c r="I47" s="7" t="s">
        <v>504</v>
      </c>
      <c r="J47" s="7" t="s">
        <v>6</v>
      </c>
      <c r="K47" s="7" t="s">
        <v>505</v>
      </c>
      <c r="L47" s="7" t="s">
        <v>1</v>
      </c>
      <c r="M47" s="7" t="s">
        <v>4</v>
      </c>
      <c r="N47" s="7" t="s">
        <v>504</v>
      </c>
      <c r="O47" s="7" t="s">
        <v>6</v>
      </c>
      <c r="P47" s="7" t="s">
        <v>505</v>
      </c>
      <c r="Q47" s="6" t="s">
        <v>600</v>
      </c>
      <c r="R47" s="7" t="s">
        <v>1</v>
      </c>
      <c r="S47" s="7" t="s">
        <v>4</v>
      </c>
      <c r="T47" s="7" t="s">
        <v>504</v>
      </c>
      <c r="U47" s="7" t="s">
        <v>6</v>
      </c>
      <c r="V47" s="7" t="s">
        <v>505</v>
      </c>
      <c r="W47" s="7" t="s">
        <v>1</v>
      </c>
      <c r="X47" s="7" t="s">
        <v>4</v>
      </c>
      <c r="Y47" s="7" t="s">
        <v>504</v>
      </c>
      <c r="Z47" s="7" t="s">
        <v>6</v>
      </c>
      <c r="AA47" s="7" t="s">
        <v>505</v>
      </c>
      <c r="AB47" s="7" t="s">
        <v>1</v>
      </c>
      <c r="AC47" s="7" t="s">
        <v>4</v>
      </c>
      <c r="AD47" s="7" t="s">
        <v>504</v>
      </c>
      <c r="AE47" s="7" t="s">
        <v>6</v>
      </c>
      <c r="AF47" s="7" t="s">
        <v>505</v>
      </c>
      <c r="AG47" s="114"/>
      <c r="AH47" s="87" t="s">
        <v>1</v>
      </c>
      <c r="AI47" s="87" t="s">
        <v>4</v>
      </c>
      <c r="AJ47" s="87" t="s">
        <v>5</v>
      </c>
      <c r="AK47" s="87" t="s">
        <v>6</v>
      </c>
      <c r="AL47" s="87" t="s">
        <v>7</v>
      </c>
      <c r="AM47" s="87" t="s">
        <v>1</v>
      </c>
      <c r="AN47" s="87" t="s">
        <v>4</v>
      </c>
      <c r="AO47" s="87" t="s">
        <v>5</v>
      </c>
      <c r="AP47" s="87" t="s">
        <v>6</v>
      </c>
      <c r="AQ47" s="87" t="s">
        <v>7</v>
      </c>
      <c r="AR47" s="87" t="s">
        <v>1</v>
      </c>
      <c r="AS47" s="87" t="s">
        <v>4</v>
      </c>
      <c r="AT47" s="87" t="s">
        <v>5</v>
      </c>
      <c r="AU47" s="87" t="s">
        <v>6</v>
      </c>
      <c r="AV47" s="88" t="s">
        <v>7</v>
      </c>
      <c r="AW47" s="3" t="s">
        <v>68</v>
      </c>
      <c r="AX47" s="3">
        <v>0</v>
      </c>
      <c r="AY47" s="3">
        <v>0</v>
      </c>
      <c r="AZ47" s="3">
        <v>0</v>
      </c>
      <c r="BA47" s="3">
        <v>0</v>
      </c>
      <c r="BB47" s="3">
        <v>0</v>
      </c>
      <c r="BC47" s="100">
        <v>0</v>
      </c>
      <c r="BD47" s="101">
        <v>0</v>
      </c>
      <c r="BE47" s="101">
        <v>0</v>
      </c>
      <c r="BF47" s="101">
        <v>0</v>
      </c>
      <c r="BG47" s="102">
        <v>0</v>
      </c>
      <c r="BH47" s="3">
        <v>0</v>
      </c>
      <c r="BI47" s="3">
        <v>0</v>
      </c>
      <c r="BJ47" s="3">
        <v>0</v>
      </c>
      <c r="BK47" s="3">
        <v>0</v>
      </c>
      <c r="BL47" s="3">
        <v>0</v>
      </c>
      <c r="BM47" s="6" t="s">
        <v>600</v>
      </c>
      <c r="BN47" s="7" t="s">
        <v>1</v>
      </c>
      <c r="BO47" s="7" t="s">
        <v>4</v>
      </c>
      <c r="BP47" s="7" t="s">
        <v>504</v>
      </c>
      <c r="BQ47" s="7" t="s">
        <v>6</v>
      </c>
      <c r="BR47" s="8" t="s">
        <v>505</v>
      </c>
      <c r="BS47" s="7" t="s">
        <v>1</v>
      </c>
      <c r="BT47" s="7" t="s">
        <v>4</v>
      </c>
      <c r="BU47" s="7" t="s">
        <v>504</v>
      </c>
      <c r="BV47" s="7" t="s">
        <v>6</v>
      </c>
      <c r="BW47" s="7" t="s">
        <v>505</v>
      </c>
      <c r="BX47" s="115" t="s">
        <v>1</v>
      </c>
      <c r="BY47" s="7" t="s">
        <v>4</v>
      </c>
      <c r="BZ47" s="7" t="s">
        <v>504</v>
      </c>
      <c r="CA47" s="7" t="s">
        <v>6</v>
      </c>
      <c r="CB47" s="8" t="s">
        <v>505</v>
      </c>
    </row>
    <row r="48" spans="1:80" x14ac:dyDescent="0.2">
      <c r="A48" s="15" t="s">
        <v>546</v>
      </c>
      <c r="B48" s="10"/>
      <c r="C48" s="10"/>
      <c r="D48" s="10"/>
      <c r="E48" s="10"/>
      <c r="F48" s="10"/>
      <c r="G48" s="26"/>
      <c r="H48" s="27"/>
      <c r="I48" s="27"/>
      <c r="J48" s="27"/>
      <c r="K48" s="28"/>
      <c r="L48" s="10"/>
      <c r="M48" s="10"/>
      <c r="N48" s="10"/>
      <c r="O48" s="10"/>
      <c r="P48" s="10"/>
      <c r="Q48" s="15" t="s">
        <v>546</v>
      </c>
      <c r="R48" s="10"/>
      <c r="S48" s="10"/>
      <c r="T48" s="10"/>
      <c r="U48" s="10"/>
      <c r="V48" s="10"/>
      <c r="W48" s="26"/>
      <c r="X48" s="27"/>
      <c r="Y48" s="27"/>
      <c r="Z48" s="27"/>
      <c r="AA48" s="28"/>
      <c r="AB48" s="10"/>
      <c r="AC48" s="10"/>
      <c r="AD48" s="10"/>
      <c r="AE48" s="10"/>
      <c r="AF48" s="10"/>
      <c r="AG48" s="60" t="s">
        <v>615</v>
      </c>
      <c r="AH48" s="63"/>
      <c r="AI48" s="63"/>
      <c r="AJ48" s="63"/>
      <c r="AK48" s="63"/>
      <c r="AL48" s="63"/>
      <c r="AM48" s="64"/>
      <c r="AN48" s="65"/>
      <c r="AO48" s="65"/>
      <c r="AP48" s="65"/>
      <c r="AQ48" s="66"/>
      <c r="AR48" s="63"/>
      <c r="AS48" s="63"/>
      <c r="AT48" s="63"/>
      <c r="AU48" s="63"/>
      <c r="AV48" s="63"/>
      <c r="AW48" s="3" t="s">
        <v>69</v>
      </c>
      <c r="AX48" s="3">
        <v>0</v>
      </c>
      <c r="AY48" s="3">
        <v>0</v>
      </c>
      <c r="AZ48" s="3">
        <v>0</v>
      </c>
      <c r="BA48" s="3">
        <v>0</v>
      </c>
      <c r="BB48" s="3">
        <v>0</v>
      </c>
      <c r="BC48" s="100">
        <v>0</v>
      </c>
      <c r="BD48" s="101">
        <v>0</v>
      </c>
      <c r="BE48" s="101">
        <v>0</v>
      </c>
      <c r="BF48" s="101">
        <v>0</v>
      </c>
      <c r="BG48" s="102">
        <v>0</v>
      </c>
      <c r="BH48" s="3">
        <v>0</v>
      </c>
      <c r="BI48" s="3">
        <v>0</v>
      </c>
      <c r="BJ48" s="3">
        <v>0</v>
      </c>
      <c r="BK48" s="3">
        <v>0</v>
      </c>
      <c r="BL48" s="3">
        <v>0</v>
      </c>
      <c r="BN48" s="10"/>
      <c r="BO48" s="10"/>
      <c r="BP48" s="10"/>
      <c r="BQ48" s="10"/>
      <c r="BR48" s="10"/>
      <c r="BS48" s="26"/>
      <c r="BT48" s="27"/>
      <c r="BU48" s="27"/>
      <c r="BV48" s="27"/>
      <c r="BW48" s="28"/>
      <c r="BX48" s="10"/>
      <c r="BY48" s="10"/>
      <c r="BZ48" s="10"/>
      <c r="CA48" s="10"/>
      <c r="CB48" s="10"/>
    </row>
    <row r="49" spans="1:80" x14ac:dyDescent="0.2">
      <c r="A49" s="4" t="s">
        <v>1</v>
      </c>
      <c r="B49" s="10">
        <f t="shared" ref="B49:B56" si="90">R49+AH49+AX49+BN49</f>
        <v>1250</v>
      </c>
      <c r="C49" s="10">
        <f t="shared" ref="C49:C56" si="91">S49+AI49+AY49+BO49</f>
        <v>20</v>
      </c>
      <c r="D49" s="10">
        <f t="shared" ref="D49:D56" si="92">T49+AJ49+AZ49+BP49</f>
        <v>17</v>
      </c>
      <c r="E49" s="10">
        <f t="shared" ref="E49:E56" si="93">U49+AK49+BA49+BQ49</f>
        <v>3</v>
      </c>
      <c r="F49" s="10">
        <f t="shared" ref="F49:F56" si="94">V49+AL49+BB49+BR49</f>
        <v>1210</v>
      </c>
      <c r="G49" s="10">
        <f t="shared" ref="G49:G56" si="95">W49+AM49+BC49+BS49</f>
        <v>601</v>
      </c>
      <c r="H49" s="10">
        <f t="shared" ref="H49:H56" si="96">X49+AN49+BD49+BT49</f>
        <v>7</v>
      </c>
      <c r="I49" s="10">
        <f t="shared" ref="I49:I56" si="97">Y49+AO49+BE49+BU49</f>
        <v>17</v>
      </c>
      <c r="J49" s="10">
        <f t="shared" ref="J49:J56" si="98">Z49+AP49+BF49+BV49</f>
        <v>0</v>
      </c>
      <c r="K49" s="10">
        <f t="shared" ref="K49:K56" si="99">AA49+AQ49+BG49+BW49</f>
        <v>578</v>
      </c>
      <c r="L49" s="10">
        <f t="shared" ref="L49:L56" si="100">AB49+AR49+BH49+BX49</f>
        <v>649</v>
      </c>
      <c r="M49" s="10">
        <f t="shared" ref="M49:M56" si="101">AC49+AS49+BI49+BY49</f>
        <v>13</v>
      </c>
      <c r="N49" s="10">
        <f t="shared" ref="N49:N56" si="102">AD49+AT49+BJ49+BZ49</f>
        <v>0</v>
      </c>
      <c r="O49" s="10">
        <f t="shared" ref="O49:O56" si="103">AE49+AU49+BK49+CA49</f>
        <v>3</v>
      </c>
      <c r="P49" s="10">
        <f t="shared" ref="P49:P56" si="104">AF49+AV49+BL49+CB49</f>
        <v>632</v>
      </c>
      <c r="Q49" s="4" t="s">
        <v>1</v>
      </c>
      <c r="R49" s="10">
        <v>984</v>
      </c>
      <c r="S49" s="10">
        <v>0</v>
      </c>
      <c r="T49" s="10">
        <v>0</v>
      </c>
      <c r="U49" s="10">
        <v>0</v>
      </c>
      <c r="V49" s="10">
        <v>984</v>
      </c>
      <c r="W49" s="26">
        <v>469</v>
      </c>
      <c r="X49" s="27">
        <v>0</v>
      </c>
      <c r="Y49" s="27">
        <v>0</v>
      </c>
      <c r="Z49" s="27">
        <v>0</v>
      </c>
      <c r="AA49" s="28">
        <v>469</v>
      </c>
      <c r="AB49" s="10">
        <v>515</v>
      </c>
      <c r="AC49" s="10">
        <v>0</v>
      </c>
      <c r="AD49" s="10">
        <v>0</v>
      </c>
      <c r="AE49" s="10">
        <v>0</v>
      </c>
      <c r="AF49" s="10">
        <v>515</v>
      </c>
      <c r="AG49" s="56" t="s">
        <v>616</v>
      </c>
      <c r="AH49" s="63">
        <v>266</v>
      </c>
      <c r="AI49" s="63">
        <v>20</v>
      </c>
      <c r="AJ49" s="63">
        <v>17</v>
      </c>
      <c r="AK49" s="63">
        <v>3</v>
      </c>
      <c r="AL49" s="63">
        <v>226</v>
      </c>
      <c r="AM49" s="64">
        <v>132</v>
      </c>
      <c r="AN49" s="65">
        <v>7</v>
      </c>
      <c r="AO49" s="65">
        <v>17</v>
      </c>
      <c r="AP49" s="65">
        <v>0</v>
      </c>
      <c r="AQ49" s="66">
        <v>109</v>
      </c>
      <c r="AR49" s="63">
        <v>134</v>
      </c>
      <c r="AS49" s="63">
        <v>13</v>
      </c>
      <c r="AT49" s="63">
        <v>0</v>
      </c>
      <c r="AU49" s="63">
        <v>3</v>
      </c>
      <c r="AV49" s="63">
        <v>117</v>
      </c>
      <c r="AW49" s="3" t="s">
        <v>70</v>
      </c>
      <c r="AX49" s="3">
        <v>0</v>
      </c>
      <c r="AY49" s="3">
        <v>0</v>
      </c>
      <c r="AZ49" s="3">
        <v>0</v>
      </c>
      <c r="BA49" s="3">
        <v>0</v>
      </c>
      <c r="BB49" s="3">
        <v>0</v>
      </c>
      <c r="BC49" s="100">
        <v>0</v>
      </c>
      <c r="BD49" s="101">
        <v>0</v>
      </c>
      <c r="BE49" s="101">
        <v>0</v>
      </c>
      <c r="BF49" s="101">
        <v>0</v>
      </c>
      <c r="BG49" s="102">
        <v>0</v>
      </c>
      <c r="BH49" s="3">
        <v>0</v>
      </c>
      <c r="BI49" s="3">
        <v>0</v>
      </c>
      <c r="BJ49" s="3">
        <v>0</v>
      </c>
      <c r="BK49" s="3">
        <v>0</v>
      </c>
      <c r="BL49" s="3">
        <v>0</v>
      </c>
      <c r="BM49" s="15" t="s">
        <v>546</v>
      </c>
      <c r="BN49" s="10"/>
      <c r="BO49" s="10"/>
      <c r="BP49" s="10"/>
      <c r="BQ49" s="10"/>
      <c r="BR49" s="10"/>
      <c r="BS49" s="26"/>
      <c r="BT49" s="27"/>
      <c r="BU49" s="27"/>
      <c r="BV49" s="27"/>
      <c r="BW49" s="28"/>
      <c r="BX49" s="10"/>
      <c r="BY49" s="10"/>
      <c r="BZ49" s="10"/>
      <c r="CA49" s="10"/>
      <c r="CB49" s="10"/>
    </row>
    <row r="50" spans="1:80" x14ac:dyDescent="0.2">
      <c r="A50" s="4" t="s">
        <v>67</v>
      </c>
      <c r="B50" s="10">
        <f t="shared" si="90"/>
        <v>2478</v>
      </c>
      <c r="C50" s="10">
        <f t="shared" si="91"/>
        <v>45</v>
      </c>
      <c r="D50" s="10">
        <f t="shared" si="92"/>
        <v>56</v>
      </c>
      <c r="E50" s="10">
        <f t="shared" si="93"/>
        <v>0</v>
      </c>
      <c r="F50" s="10">
        <f t="shared" si="94"/>
        <v>2377</v>
      </c>
      <c r="G50" s="10">
        <f t="shared" si="95"/>
        <v>1168</v>
      </c>
      <c r="H50" s="10">
        <f t="shared" si="96"/>
        <v>22</v>
      </c>
      <c r="I50" s="10">
        <f t="shared" si="97"/>
        <v>0</v>
      </c>
      <c r="J50" s="10">
        <f t="shared" si="98"/>
        <v>0</v>
      </c>
      <c r="K50" s="10">
        <f t="shared" si="99"/>
        <v>1146</v>
      </c>
      <c r="L50" s="10">
        <f t="shared" si="100"/>
        <v>1310</v>
      </c>
      <c r="M50" s="10">
        <f t="shared" si="101"/>
        <v>22</v>
      </c>
      <c r="N50" s="10">
        <f t="shared" si="102"/>
        <v>56</v>
      </c>
      <c r="O50" s="10">
        <f t="shared" si="103"/>
        <v>0</v>
      </c>
      <c r="P50" s="10">
        <f t="shared" si="104"/>
        <v>1231</v>
      </c>
      <c r="Q50" s="4" t="s">
        <v>67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26">
        <v>0</v>
      </c>
      <c r="X50" s="27">
        <v>0</v>
      </c>
      <c r="Y50" s="27">
        <v>0</v>
      </c>
      <c r="Z50" s="27">
        <v>0</v>
      </c>
      <c r="AA50" s="28">
        <v>0</v>
      </c>
      <c r="AB50" s="10">
        <v>0</v>
      </c>
      <c r="AC50" s="10">
        <v>0</v>
      </c>
      <c r="AD50" s="10">
        <v>0</v>
      </c>
      <c r="AE50" s="10">
        <v>0</v>
      </c>
      <c r="AF50" s="10">
        <v>0</v>
      </c>
      <c r="AG50" s="56" t="s">
        <v>67</v>
      </c>
      <c r="AH50" s="63">
        <v>0</v>
      </c>
      <c r="AI50" s="63">
        <v>0</v>
      </c>
      <c r="AJ50" s="63">
        <v>0</v>
      </c>
      <c r="AK50" s="63">
        <v>0</v>
      </c>
      <c r="AL50" s="63">
        <v>0</v>
      </c>
      <c r="AM50" s="64">
        <v>0</v>
      </c>
      <c r="AN50" s="65">
        <v>0</v>
      </c>
      <c r="AO50" s="65">
        <v>0</v>
      </c>
      <c r="AP50" s="65">
        <v>0</v>
      </c>
      <c r="AQ50" s="66">
        <v>0</v>
      </c>
      <c r="AR50" s="63">
        <v>0</v>
      </c>
      <c r="AS50" s="63">
        <v>0</v>
      </c>
      <c r="AT50" s="63">
        <v>0</v>
      </c>
      <c r="AU50" s="63">
        <v>0</v>
      </c>
      <c r="AV50" s="63">
        <v>0</v>
      </c>
      <c r="AW50" s="3" t="s">
        <v>71</v>
      </c>
      <c r="AX50" s="3">
        <v>0</v>
      </c>
      <c r="AY50" s="3">
        <v>0</v>
      </c>
      <c r="AZ50" s="3">
        <v>0</v>
      </c>
      <c r="BA50" s="3">
        <v>0</v>
      </c>
      <c r="BB50" s="3">
        <v>0</v>
      </c>
      <c r="BC50" s="100">
        <v>0</v>
      </c>
      <c r="BD50" s="101">
        <v>0</v>
      </c>
      <c r="BE50" s="101">
        <v>0</v>
      </c>
      <c r="BF50" s="101">
        <v>0</v>
      </c>
      <c r="BG50" s="102">
        <v>0</v>
      </c>
      <c r="BH50" s="3">
        <v>0</v>
      </c>
      <c r="BI50" s="3">
        <v>0</v>
      </c>
      <c r="BJ50" s="3">
        <v>0</v>
      </c>
      <c r="BK50" s="3">
        <v>0</v>
      </c>
      <c r="BL50" s="3">
        <v>0</v>
      </c>
      <c r="BM50" s="4" t="s">
        <v>1</v>
      </c>
      <c r="BN50" s="10">
        <v>2478</v>
      </c>
      <c r="BO50" s="10">
        <v>45</v>
      </c>
      <c r="BP50" s="10">
        <v>56</v>
      </c>
      <c r="BQ50" s="10">
        <v>0</v>
      </c>
      <c r="BR50" s="10">
        <v>2377</v>
      </c>
      <c r="BS50" s="26">
        <v>1168</v>
      </c>
      <c r="BT50" s="27">
        <v>22</v>
      </c>
      <c r="BU50" s="27">
        <v>0</v>
      </c>
      <c r="BV50" s="27">
        <v>0</v>
      </c>
      <c r="BW50" s="28">
        <v>1146</v>
      </c>
      <c r="BX50" s="10">
        <v>1310</v>
      </c>
      <c r="BY50" s="10">
        <v>22</v>
      </c>
      <c r="BZ50" s="10">
        <v>56</v>
      </c>
      <c r="CA50" s="10">
        <v>0</v>
      </c>
      <c r="CB50" s="10">
        <v>1231</v>
      </c>
    </row>
    <row r="51" spans="1:80" x14ac:dyDescent="0.2">
      <c r="A51" s="4" t="s">
        <v>68</v>
      </c>
      <c r="B51" s="10">
        <f t="shared" si="90"/>
        <v>39</v>
      </c>
      <c r="C51" s="10">
        <f t="shared" si="91"/>
        <v>0</v>
      </c>
      <c r="D51" s="10">
        <f t="shared" si="92"/>
        <v>0</v>
      </c>
      <c r="E51" s="10">
        <f t="shared" si="93"/>
        <v>0</v>
      </c>
      <c r="F51" s="10">
        <f t="shared" si="94"/>
        <v>39</v>
      </c>
      <c r="G51" s="10">
        <f t="shared" si="95"/>
        <v>15</v>
      </c>
      <c r="H51" s="10">
        <f t="shared" si="96"/>
        <v>0</v>
      </c>
      <c r="I51" s="10">
        <f t="shared" si="97"/>
        <v>0</v>
      </c>
      <c r="J51" s="10">
        <f t="shared" si="98"/>
        <v>0</v>
      </c>
      <c r="K51" s="10">
        <f t="shared" si="99"/>
        <v>15</v>
      </c>
      <c r="L51" s="10">
        <f t="shared" si="100"/>
        <v>24</v>
      </c>
      <c r="M51" s="10">
        <f t="shared" si="101"/>
        <v>0</v>
      </c>
      <c r="N51" s="10">
        <f t="shared" si="102"/>
        <v>0</v>
      </c>
      <c r="O51" s="10">
        <f t="shared" si="103"/>
        <v>0</v>
      </c>
      <c r="P51" s="10">
        <f t="shared" si="104"/>
        <v>24</v>
      </c>
      <c r="Q51" s="4" t="s">
        <v>68</v>
      </c>
      <c r="R51" s="10">
        <v>12</v>
      </c>
      <c r="S51" s="10">
        <v>0</v>
      </c>
      <c r="T51" s="10">
        <v>0</v>
      </c>
      <c r="U51" s="10">
        <v>0</v>
      </c>
      <c r="V51" s="10">
        <v>12</v>
      </c>
      <c r="W51" s="26">
        <v>6</v>
      </c>
      <c r="X51" s="27">
        <v>0</v>
      </c>
      <c r="Y51" s="27">
        <v>0</v>
      </c>
      <c r="Z51" s="27">
        <v>0</v>
      </c>
      <c r="AA51" s="28">
        <v>6</v>
      </c>
      <c r="AB51" s="10">
        <v>6</v>
      </c>
      <c r="AC51" s="10">
        <v>0</v>
      </c>
      <c r="AD51" s="10">
        <v>0</v>
      </c>
      <c r="AE51" s="10">
        <v>0</v>
      </c>
      <c r="AF51" s="10">
        <v>6</v>
      </c>
      <c r="AG51" s="56" t="s">
        <v>68</v>
      </c>
      <c r="AH51" s="63">
        <v>0</v>
      </c>
      <c r="AI51" s="63">
        <v>0</v>
      </c>
      <c r="AJ51" s="63">
        <v>0</v>
      </c>
      <c r="AK51" s="63">
        <v>0</v>
      </c>
      <c r="AL51" s="63">
        <v>0</v>
      </c>
      <c r="AM51" s="64">
        <v>0</v>
      </c>
      <c r="AN51" s="65">
        <v>0</v>
      </c>
      <c r="AO51" s="65">
        <v>0</v>
      </c>
      <c r="AP51" s="65">
        <v>0</v>
      </c>
      <c r="AQ51" s="66">
        <v>0</v>
      </c>
      <c r="AR51" s="63">
        <v>0</v>
      </c>
      <c r="AS51" s="63">
        <v>0</v>
      </c>
      <c r="AT51" s="63">
        <v>0</v>
      </c>
      <c r="AU51" s="63">
        <v>0</v>
      </c>
      <c r="AV51" s="63">
        <v>0</v>
      </c>
      <c r="AW51" s="3" t="s">
        <v>72</v>
      </c>
      <c r="AX51" s="3">
        <v>27</v>
      </c>
      <c r="AY51" s="3">
        <v>0</v>
      </c>
      <c r="AZ51" s="3">
        <v>0</v>
      </c>
      <c r="BA51" s="3">
        <v>0</v>
      </c>
      <c r="BB51" s="3">
        <v>27</v>
      </c>
      <c r="BC51" s="100">
        <v>9</v>
      </c>
      <c r="BD51" s="101">
        <v>0</v>
      </c>
      <c r="BE51" s="101">
        <v>0</v>
      </c>
      <c r="BF51" s="101">
        <v>0</v>
      </c>
      <c r="BG51" s="102">
        <v>9</v>
      </c>
      <c r="BH51" s="3">
        <v>18</v>
      </c>
      <c r="BI51" s="3">
        <v>0</v>
      </c>
      <c r="BJ51" s="3">
        <v>0</v>
      </c>
      <c r="BK51" s="3">
        <v>0</v>
      </c>
      <c r="BL51" s="3">
        <v>18</v>
      </c>
      <c r="BM51" s="4" t="s">
        <v>67</v>
      </c>
      <c r="BN51" s="10">
        <v>0</v>
      </c>
      <c r="BO51" s="10">
        <v>0</v>
      </c>
      <c r="BP51" s="10">
        <v>0</v>
      </c>
      <c r="BQ51" s="10">
        <v>0</v>
      </c>
      <c r="BR51" s="10">
        <v>0</v>
      </c>
      <c r="BS51" s="26">
        <v>0</v>
      </c>
      <c r="BT51" s="27">
        <v>0</v>
      </c>
      <c r="BU51" s="27">
        <v>0</v>
      </c>
      <c r="BV51" s="27">
        <v>0</v>
      </c>
      <c r="BW51" s="28">
        <v>0</v>
      </c>
      <c r="BX51" s="10">
        <v>0</v>
      </c>
      <c r="BY51" s="10">
        <v>0</v>
      </c>
      <c r="BZ51" s="10">
        <v>0</v>
      </c>
      <c r="CA51" s="10">
        <v>0</v>
      </c>
      <c r="CB51" s="10">
        <v>0</v>
      </c>
    </row>
    <row r="52" spans="1:80" x14ac:dyDescent="0.2">
      <c r="A52" s="4" t="s">
        <v>69</v>
      </c>
      <c r="B52" s="10">
        <f t="shared" si="90"/>
        <v>74</v>
      </c>
      <c r="C52" s="10">
        <f t="shared" si="91"/>
        <v>0</v>
      </c>
      <c r="D52" s="10">
        <f t="shared" si="92"/>
        <v>14</v>
      </c>
      <c r="E52" s="10">
        <f t="shared" si="93"/>
        <v>0</v>
      </c>
      <c r="F52" s="10">
        <f t="shared" si="94"/>
        <v>60</v>
      </c>
      <c r="G52" s="10">
        <f t="shared" si="95"/>
        <v>18</v>
      </c>
      <c r="H52" s="10">
        <f t="shared" si="96"/>
        <v>0</v>
      </c>
      <c r="I52" s="10">
        <f t="shared" si="97"/>
        <v>0</v>
      </c>
      <c r="J52" s="10">
        <f t="shared" si="98"/>
        <v>0</v>
      </c>
      <c r="K52" s="10">
        <f t="shared" si="99"/>
        <v>18</v>
      </c>
      <c r="L52" s="10">
        <f t="shared" si="100"/>
        <v>56</v>
      </c>
      <c r="M52" s="10">
        <f t="shared" si="101"/>
        <v>0</v>
      </c>
      <c r="N52" s="10">
        <f t="shared" si="102"/>
        <v>14</v>
      </c>
      <c r="O52" s="10">
        <f t="shared" si="103"/>
        <v>0</v>
      </c>
      <c r="P52" s="10">
        <f t="shared" si="104"/>
        <v>42</v>
      </c>
      <c r="Q52" s="4" t="s">
        <v>69</v>
      </c>
      <c r="R52" s="10">
        <v>6</v>
      </c>
      <c r="S52" s="10">
        <v>0</v>
      </c>
      <c r="T52" s="10">
        <v>0</v>
      </c>
      <c r="U52" s="10">
        <v>0</v>
      </c>
      <c r="V52" s="10">
        <v>6</v>
      </c>
      <c r="W52" s="26">
        <v>0</v>
      </c>
      <c r="X52" s="27">
        <v>0</v>
      </c>
      <c r="Y52" s="27">
        <v>0</v>
      </c>
      <c r="Z52" s="27">
        <v>0</v>
      </c>
      <c r="AA52" s="28">
        <v>0</v>
      </c>
      <c r="AB52" s="10">
        <v>6</v>
      </c>
      <c r="AC52" s="10">
        <v>0</v>
      </c>
      <c r="AD52" s="10">
        <v>0</v>
      </c>
      <c r="AE52" s="10">
        <v>0</v>
      </c>
      <c r="AF52" s="10">
        <v>6</v>
      </c>
      <c r="AG52" s="56" t="s">
        <v>69</v>
      </c>
      <c r="AH52" s="63">
        <v>0</v>
      </c>
      <c r="AI52" s="63">
        <v>0</v>
      </c>
      <c r="AJ52" s="63">
        <v>0</v>
      </c>
      <c r="AK52" s="63">
        <v>0</v>
      </c>
      <c r="AL52" s="63">
        <v>0</v>
      </c>
      <c r="AM52" s="64">
        <v>0</v>
      </c>
      <c r="AN52" s="65">
        <v>0</v>
      </c>
      <c r="AO52" s="65">
        <v>0</v>
      </c>
      <c r="AP52" s="65">
        <v>0</v>
      </c>
      <c r="AQ52" s="66">
        <v>0</v>
      </c>
      <c r="AR52" s="63">
        <v>0</v>
      </c>
      <c r="AS52" s="63">
        <v>0</v>
      </c>
      <c r="AT52" s="63">
        <v>0</v>
      </c>
      <c r="AU52" s="63">
        <v>0</v>
      </c>
      <c r="AV52" s="63">
        <v>0</v>
      </c>
      <c r="AW52" s="3" t="s">
        <v>74</v>
      </c>
      <c r="AX52" s="3">
        <v>54</v>
      </c>
      <c r="AY52" s="3">
        <v>0</v>
      </c>
      <c r="AZ52" s="3">
        <v>0</v>
      </c>
      <c r="BA52" s="3">
        <v>0</v>
      </c>
      <c r="BB52" s="3">
        <v>54</v>
      </c>
      <c r="BC52" s="100">
        <v>18</v>
      </c>
      <c r="BD52" s="101">
        <v>0</v>
      </c>
      <c r="BE52" s="101">
        <v>0</v>
      </c>
      <c r="BF52" s="101">
        <v>0</v>
      </c>
      <c r="BG52" s="102">
        <v>18</v>
      </c>
      <c r="BH52" s="3">
        <v>36</v>
      </c>
      <c r="BI52" s="3">
        <v>0</v>
      </c>
      <c r="BJ52" s="3">
        <v>0</v>
      </c>
      <c r="BK52" s="3">
        <v>0</v>
      </c>
      <c r="BL52" s="3">
        <v>36</v>
      </c>
      <c r="BM52" s="4" t="s">
        <v>68</v>
      </c>
      <c r="BN52" s="10">
        <v>14</v>
      </c>
      <c r="BO52" s="10">
        <v>0</v>
      </c>
      <c r="BP52" s="10">
        <v>14</v>
      </c>
      <c r="BQ52" s="10">
        <v>0</v>
      </c>
      <c r="BR52" s="10">
        <v>0</v>
      </c>
      <c r="BS52" s="26">
        <v>0</v>
      </c>
      <c r="BT52" s="27">
        <v>0</v>
      </c>
      <c r="BU52" s="27">
        <v>0</v>
      </c>
      <c r="BV52" s="27">
        <v>0</v>
      </c>
      <c r="BW52" s="28">
        <v>0</v>
      </c>
      <c r="BX52" s="10">
        <v>14</v>
      </c>
      <c r="BY52" s="10">
        <v>0</v>
      </c>
      <c r="BZ52" s="10">
        <v>14</v>
      </c>
      <c r="CA52" s="10">
        <v>0</v>
      </c>
      <c r="CB52" s="10">
        <v>0</v>
      </c>
    </row>
    <row r="53" spans="1:80" ht="15" x14ac:dyDescent="0.25">
      <c r="A53" s="4" t="s">
        <v>70</v>
      </c>
      <c r="B53" s="10">
        <f t="shared" si="90"/>
        <v>0</v>
      </c>
      <c r="C53" s="10">
        <f t="shared" si="91"/>
        <v>0</v>
      </c>
      <c r="D53" s="10">
        <f t="shared" si="92"/>
        <v>0</v>
      </c>
      <c r="E53" s="10">
        <f t="shared" si="93"/>
        <v>0</v>
      </c>
      <c r="F53" s="10">
        <f t="shared" si="94"/>
        <v>0</v>
      </c>
      <c r="G53" s="10">
        <f t="shared" si="95"/>
        <v>0</v>
      </c>
      <c r="H53" s="10">
        <f t="shared" si="96"/>
        <v>0</v>
      </c>
      <c r="I53" s="10">
        <f t="shared" si="97"/>
        <v>0</v>
      </c>
      <c r="J53" s="10">
        <f t="shared" si="98"/>
        <v>0</v>
      </c>
      <c r="K53" s="10">
        <f t="shared" si="99"/>
        <v>0</v>
      </c>
      <c r="L53" s="10">
        <f t="shared" si="100"/>
        <v>0</v>
      </c>
      <c r="M53" s="10">
        <f t="shared" si="101"/>
        <v>0</v>
      </c>
      <c r="N53" s="10">
        <f t="shared" si="102"/>
        <v>0</v>
      </c>
      <c r="O53" s="10">
        <f t="shared" si="103"/>
        <v>0</v>
      </c>
      <c r="P53" s="10">
        <f t="shared" si="104"/>
        <v>0</v>
      </c>
      <c r="Q53" s="4" t="s">
        <v>70</v>
      </c>
      <c r="R53" s="10">
        <v>0</v>
      </c>
      <c r="S53" s="10">
        <v>0</v>
      </c>
      <c r="T53" s="10">
        <v>0</v>
      </c>
      <c r="U53" s="10">
        <v>0</v>
      </c>
      <c r="V53" s="10">
        <v>0</v>
      </c>
      <c r="W53" s="26">
        <v>0</v>
      </c>
      <c r="X53" s="27">
        <v>0</v>
      </c>
      <c r="Y53" s="27">
        <v>0</v>
      </c>
      <c r="Z53" s="27">
        <v>0</v>
      </c>
      <c r="AA53" s="28">
        <v>0</v>
      </c>
      <c r="AB53" s="10">
        <v>0</v>
      </c>
      <c r="AC53" s="10">
        <v>0</v>
      </c>
      <c r="AD53" s="10">
        <v>0</v>
      </c>
      <c r="AE53" s="10">
        <v>0</v>
      </c>
      <c r="AF53" s="10">
        <v>0</v>
      </c>
      <c r="AG53" s="56" t="s">
        <v>70</v>
      </c>
      <c r="AH53" s="63">
        <v>0</v>
      </c>
      <c r="AI53" s="63">
        <v>0</v>
      </c>
      <c r="AJ53" s="63">
        <v>0</v>
      </c>
      <c r="AK53" s="63">
        <v>0</v>
      </c>
      <c r="AL53" s="63">
        <v>0</v>
      </c>
      <c r="AM53" s="64">
        <v>0</v>
      </c>
      <c r="AN53" s="65">
        <v>0</v>
      </c>
      <c r="AO53" s="65">
        <v>0</v>
      </c>
      <c r="AP53" s="65">
        <v>0</v>
      </c>
      <c r="AQ53" s="66">
        <v>0</v>
      </c>
      <c r="AR53" s="63">
        <v>0</v>
      </c>
      <c r="AS53" s="63">
        <v>0</v>
      </c>
      <c r="AT53" s="63">
        <v>0</v>
      </c>
      <c r="AU53" s="63">
        <v>0</v>
      </c>
      <c r="AV53" s="63">
        <v>0</v>
      </c>
      <c r="AW53" s="2" t="s">
        <v>500</v>
      </c>
      <c r="AX53" s="94"/>
      <c r="AY53" s="94"/>
      <c r="AZ53" s="94"/>
      <c r="BA53" s="94"/>
      <c r="BB53" s="94"/>
      <c r="BC53" s="94"/>
      <c r="BD53" s="94"/>
      <c r="BE53" s="94"/>
      <c r="BF53" s="94"/>
      <c r="BG53" s="94"/>
      <c r="BH53" s="94"/>
      <c r="BI53" s="94"/>
      <c r="BJ53" s="94"/>
      <c r="BK53" s="94"/>
      <c r="BL53" s="94"/>
      <c r="BM53" s="4" t="s">
        <v>69</v>
      </c>
      <c r="BN53" s="10">
        <v>0</v>
      </c>
      <c r="BO53" s="10">
        <v>0</v>
      </c>
      <c r="BP53" s="10">
        <v>0</v>
      </c>
      <c r="BQ53" s="10">
        <v>0</v>
      </c>
      <c r="BR53" s="10">
        <v>0</v>
      </c>
      <c r="BS53" s="26">
        <v>0</v>
      </c>
      <c r="BT53" s="27">
        <v>0</v>
      </c>
      <c r="BU53" s="27">
        <v>0</v>
      </c>
      <c r="BV53" s="27">
        <v>0</v>
      </c>
      <c r="BW53" s="28">
        <v>0</v>
      </c>
      <c r="BX53" s="10">
        <v>0</v>
      </c>
      <c r="BY53" s="10">
        <v>0</v>
      </c>
      <c r="BZ53" s="10">
        <v>0</v>
      </c>
      <c r="CA53" s="10">
        <v>0</v>
      </c>
      <c r="CB53" s="10">
        <v>0</v>
      </c>
    </row>
    <row r="54" spans="1:80" ht="15" x14ac:dyDescent="0.25">
      <c r="A54" s="4" t="s">
        <v>71</v>
      </c>
      <c r="B54" s="10">
        <f t="shared" si="90"/>
        <v>0</v>
      </c>
      <c r="C54" s="10">
        <f t="shared" si="91"/>
        <v>0</v>
      </c>
      <c r="D54" s="10">
        <f t="shared" si="92"/>
        <v>0</v>
      </c>
      <c r="E54" s="10">
        <f t="shared" si="93"/>
        <v>0</v>
      </c>
      <c r="F54" s="10">
        <f t="shared" si="94"/>
        <v>0</v>
      </c>
      <c r="G54" s="10">
        <f t="shared" si="95"/>
        <v>0</v>
      </c>
      <c r="H54" s="10">
        <f t="shared" si="96"/>
        <v>0</v>
      </c>
      <c r="I54" s="10">
        <f t="shared" si="97"/>
        <v>0</v>
      </c>
      <c r="J54" s="10">
        <f t="shared" si="98"/>
        <v>0</v>
      </c>
      <c r="K54" s="10">
        <f t="shared" si="99"/>
        <v>0</v>
      </c>
      <c r="L54" s="10">
        <f t="shared" si="100"/>
        <v>0</v>
      </c>
      <c r="M54" s="10">
        <f t="shared" si="101"/>
        <v>0</v>
      </c>
      <c r="N54" s="10">
        <f t="shared" si="102"/>
        <v>0</v>
      </c>
      <c r="O54" s="10">
        <f t="shared" si="103"/>
        <v>0</v>
      </c>
      <c r="P54" s="10">
        <f t="shared" si="104"/>
        <v>0</v>
      </c>
      <c r="Q54" s="4" t="s">
        <v>71</v>
      </c>
      <c r="R54" s="10">
        <v>0</v>
      </c>
      <c r="S54" s="10">
        <v>0</v>
      </c>
      <c r="T54" s="10">
        <v>0</v>
      </c>
      <c r="U54" s="10">
        <v>0</v>
      </c>
      <c r="V54" s="10">
        <v>0</v>
      </c>
      <c r="W54" s="26">
        <v>0</v>
      </c>
      <c r="X54" s="27">
        <v>0</v>
      </c>
      <c r="Y54" s="27">
        <v>0</v>
      </c>
      <c r="Z54" s="27">
        <v>0</v>
      </c>
      <c r="AA54" s="28">
        <v>0</v>
      </c>
      <c r="AB54" s="10">
        <v>0</v>
      </c>
      <c r="AC54" s="10">
        <v>0</v>
      </c>
      <c r="AD54" s="10">
        <v>0</v>
      </c>
      <c r="AE54" s="10">
        <v>0</v>
      </c>
      <c r="AF54" s="10">
        <v>0</v>
      </c>
      <c r="AG54" s="56" t="s">
        <v>71</v>
      </c>
      <c r="AH54" s="63">
        <v>0</v>
      </c>
      <c r="AI54" s="63">
        <v>0</v>
      </c>
      <c r="AJ54" s="63">
        <v>0</v>
      </c>
      <c r="AK54" s="63">
        <v>0</v>
      </c>
      <c r="AL54" s="63">
        <v>0</v>
      </c>
      <c r="AM54" s="64">
        <v>0</v>
      </c>
      <c r="AN54" s="65">
        <v>0</v>
      </c>
      <c r="AO54" s="65">
        <v>0</v>
      </c>
      <c r="AP54" s="65">
        <v>0</v>
      </c>
      <c r="AQ54" s="66">
        <v>0</v>
      </c>
      <c r="AR54" s="63">
        <v>0</v>
      </c>
      <c r="AS54" s="63">
        <v>0</v>
      </c>
      <c r="AT54" s="63">
        <v>0</v>
      </c>
      <c r="AU54" s="63">
        <v>0</v>
      </c>
      <c r="AV54" s="63">
        <v>0</v>
      </c>
      <c r="AW54" s="3" t="s">
        <v>501</v>
      </c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 s="4" t="s">
        <v>70</v>
      </c>
      <c r="BN54" s="10">
        <v>0</v>
      </c>
      <c r="BO54" s="10">
        <v>0</v>
      </c>
      <c r="BP54" s="10">
        <v>0</v>
      </c>
      <c r="BQ54" s="10">
        <v>0</v>
      </c>
      <c r="BR54" s="10">
        <v>0</v>
      </c>
      <c r="BS54" s="26">
        <v>0</v>
      </c>
      <c r="BT54" s="27">
        <v>0</v>
      </c>
      <c r="BU54" s="27">
        <v>0</v>
      </c>
      <c r="BV54" s="27">
        <v>0</v>
      </c>
      <c r="BW54" s="28">
        <v>0</v>
      </c>
      <c r="BX54" s="10">
        <v>0</v>
      </c>
      <c r="BY54" s="10">
        <v>0</v>
      </c>
      <c r="BZ54" s="10">
        <v>0</v>
      </c>
      <c r="CA54" s="10">
        <v>0</v>
      </c>
      <c r="CB54" s="10">
        <v>0</v>
      </c>
    </row>
    <row r="55" spans="1:80" x14ac:dyDescent="0.2">
      <c r="A55" s="4" t="s">
        <v>72</v>
      </c>
      <c r="B55" s="10">
        <f t="shared" si="90"/>
        <v>17</v>
      </c>
      <c r="C55" s="10">
        <f t="shared" si="91"/>
        <v>0</v>
      </c>
      <c r="D55" s="10">
        <f t="shared" si="92"/>
        <v>0</v>
      </c>
      <c r="E55" s="10">
        <f t="shared" si="93"/>
        <v>0</v>
      </c>
      <c r="F55" s="10">
        <f t="shared" si="94"/>
        <v>17</v>
      </c>
      <c r="G55" s="10">
        <f t="shared" si="95"/>
        <v>6</v>
      </c>
      <c r="H55" s="10">
        <f t="shared" si="96"/>
        <v>0</v>
      </c>
      <c r="I55" s="10">
        <f t="shared" si="97"/>
        <v>0</v>
      </c>
      <c r="J55" s="10">
        <f t="shared" si="98"/>
        <v>0</v>
      </c>
      <c r="K55" s="10">
        <f t="shared" si="99"/>
        <v>6</v>
      </c>
      <c r="L55" s="10">
        <f t="shared" si="100"/>
        <v>12</v>
      </c>
      <c r="M55" s="10">
        <f t="shared" si="101"/>
        <v>0</v>
      </c>
      <c r="N55" s="10">
        <f t="shared" si="102"/>
        <v>0</v>
      </c>
      <c r="O55" s="10">
        <f t="shared" si="103"/>
        <v>0</v>
      </c>
      <c r="P55" s="10">
        <f t="shared" si="104"/>
        <v>12</v>
      </c>
      <c r="Q55" s="4" t="s">
        <v>72</v>
      </c>
      <c r="R55" s="10">
        <v>17</v>
      </c>
      <c r="S55" s="10">
        <v>0</v>
      </c>
      <c r="T55" s="10">
        <v>0</v>
      </c>
      <c r="U55" s="10">
        <v>0</v>
      </c>
      <c r="V55" s="10">
        <v>17</v>
      </c>
      <c r="W55" s="26">
        <v>6</v>
      </c>
      <c r="X55" s="27">
        <v>0</v>
      </c>
      <c r="Y55" s="27">
        <v>0</v>
      </c>
      <c r="Z55" s="27">
        <v>0</v>
      </c>
      <c r="AA55" s="28">
        <v>6</v>
      </c>
      <c r="AB55" s="10">
        <v>12</v>
      </c>
      <c r="AC55" s="10">
        <v>0</v>
      </c>
      <c r="AD55" s="10">
        <v>0</v>
      </c>
      <c r="AE55" s="10">
        <v>0</v>
      </c>
      <c r="AF55" s="10">
        <v>12</v>
      </c>
      <c r="AG55" s="56" t="s">
        <v>72</v>
      </c>
      <c r="AH55" s="63">
        <v>0</v>
      </c>
      <c r="AI55" s="63">
        <v>0</v>
      </c>
      <c r="AJ55" s="63">
        <v>0</v>
      </c>
      <c r="AK55" s="63">
        <v>0</v>
      </c>
      <c r="AL55" s="63">
        <v>0</v>
      </c>
      <c r="AM55" s="64">
        <v>0</v>
      </c>
      <c r="AN55" s="65">
        <v>0</v>
      </c>
      <c r="AO55" s="65">
        <v>0</v>
      </c>
      <c r="AP55" s="65">
        <v>0</v>
      </c>
      <c r="AQ55" s="66">
        <v>0</v>
      </c>
      <c r="AR55" s="63">
        <v>0</v>
      </c>
      <c r="AS55" s="63">
        <v>0</v>
      </c>
      <c r="AT55" s="63">
        <v>0</v>
      </c>
      <c r="AU55" s="63">
        <v>0</v>
      </c>
      <c r="AV55" s="63">
        <v>0</v>
      </c>
      <c r="AW55" s="3" t="s">
        <v>626</v>
      </c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4" t="s">
        <v>71</v>
      </c>
      <c r="BN55" s="10">
        <v>0</v>
      </c>
      <c r="BO55" s="10">
        <v>0</v>
      </c>
      <c r="BP55" s="10">
        <v>0</v>
      </c>
      <c r="BQ55" s="10">
        <v>0</v>
      </c>
      <c r="BR55" s="10">
        <v>0</v>
      </c>
      <c r="BS55" s="26">
        <v>0</v>
      </c>
      <c r="BT55" s="27">
        <v>0</v>
      </c>
      <c r="BU55" s="27">
        <v>0</v>
      </c>
      <c r="BV55" s="27">
        <v>0</v>
      </c>
      <c r="BW55" s="28">
        <v>0</v>
      </c>
      <c r="BX55" s="10">
        <v>0</v>
      </c>
      <c r="BY55" s="10">
        <v>0</v>
      </c>
      <c r="BZ55" s="10">
        <v>0</v>
      </c>
      <c r="CA55" s="10">
        <v>0</v>
      </c>
      <c r="CB55" s="10">
        <v>0</v>
      </c>
    </row>
    <row r="56" spans="1:80" x14ac:dyDescent="0.2">
      <c r="A56" s="4" t="s">
        <v>74</v>
      </c>
      <c r="B56" s="10" t="e">
        <f t="shared" si="90"/>
        <v>#VALUE!</v>
      </c>
      <c r="C56" s="10">
        <f t="shared" si="91"/>
        <v>20</v>
      </c>
      <c r="D56" s="10">
        <f t="shared" si="92"/>
        <v>17</v>
      </c>
      <c r="E56" s="10">
        <f t="shared" si="93"/>
        <v>3</v>
      </c>
      <c r="F56" s="10">
        <f t="shared" si="94"/>
        <v>1175</v>
      </c>
      <c r="G56" s="10" t="e">
        <f t="shared" si="95"/>
        <v>#VALUE!</v>
      </c>
      <c r="H56" s="10">
        <f t="shared" si="96"/>
        <v>7</v>
      </c>
      <c r="I56" s="10">
        <f t="shared" si="97"/>
        <v>17</v>
      </c>
      <c r="J56" s="10">
        <f t="shared" si="98"/>
        <v>0</v>
      </c>
      <c r="K56" s="10">
        <f t="shared" si="99"/>
        <v>566</v>
      </c>
      <c r="L56" s="10" t="e">
        <f t="shared" si="100"/>
        <v>#VALUE!</v>
      </c>
      <c r="M56" s="10">
        <f t="shared" si="101"/>
        <v>13</v>
      </c>
      <c r="N56" s="10">
        <f t="shared" si="102"/>
        <v>0</v>
      </c>
      <c r="O56" s="10">
        <f t="shared" si="103"/>
        <v>3</v>
      </c>
      <c r="P56" s="10">
        <f t="shared" si="104"/>
        <v>609</v>
      </c>
      <c r="Q56" s="4" t="s">
        <v>74</v>
      </c>
      <c r="R56" s="10">
        <v>949</v>
      </c>
      <c r="S56" s="10">
        <v>0</v>
      </c>
      <c r="T56" s="10">
        <v>0</v>
      </c>
      <c r="U56" s="10">
        <v>0</v>
      </c>
      <c r="V56" s="10">
        <v>949</v>
      </c>
      <c r="W56" s="26">
        <v>457</v>
      </c>
      <c r="X56" s="27">
        <v>0</v>
      </c>
      <c r="Y56" s="27">
        <v>0</v>
      </c>
      <c r="Z56" s="27">
        <v>0</v>
      </c>
      <c r="AA56" s="28">
        <v>457</v>
      </c>
      <c r="AB56" s="10">
        <v>492</v>
      </c>
      <c r="AC56" s="10">
        <v>0</v>
      </c>
      <c r="AD56" s="10">
        <v>0</v>
      </c>
      <c r="AE56" s="10">
        <v>0</v>
      </c>
      <c r="AF56" s="10">
        <v>492</v>
      </c>
      <c r="AG56" s="56" t="s">
        <v>74</v>
      </c>
      <c r="AH56" s="63">
        <v>266</v>
      </c>
      <c r="AI56" s="63">
        <v>20</v>
      </c>
      <c r="AJ56" s="63">
        <v>17</v>
      </c>
      <c r="AK56" s="63">
        <v>3</v>
      </c>
      <c r="AL56" s="63">
        <v>226</v>
      </c>
      <c r="AM56" s="64">
        <v>132</v>
      </c>
      <c r="AN56" s="65">
        <v>7</v>
      </c>
      <c r="AO56" s="65">
        <v>17</v>
      </c>
      <c r="AP56" s="65">
        <v>0</v>
      </c>
      <c r="AQ56" s="66">
        <v>109</v>
      </c>
      <c r="AR56" s="63">
        <v>134</v>
      </c>
      <c r="AS56" s="63">
        <v>13</v>
      </c>
      <c r="AT56" s="63">
        <v>0</v>
      </c>
      <c r="AU56" s="63">
        <v>3</v>
      </c>
      <c r="AV56" s="63">
        <v>117</v>
      </c>
      <c r="AW56" s="95"/>
      <c r="AX56" s="281" t="s">
        <v>1</v>
      </c>
      <c r="AY56" s="281"/>
      <c r="AZ56" s="281"/>
      <c r="BA56" s="281"/>
      <c r="BB56" s="281"/>
      <c r="BC56" s="281" t="s">
        <v>2</v>
      </c>
      <c r="BD56" s="281"/>
      <c r="BE56" s="281"/>
      <c r="BF56" s="281"/>
      <c r="BG56" s="281"/>
      <c r="BH56" s="281" t="s">
        <v>3</v>
      </c>
      <c r="BI56" s="281"/>
      <c r="BJ56" s="281"/>
      <c r="BK56" s="281"/>
      <c r="BL56" s="282"/>
      <c r="BM56" s="4" t="s">
        <v>72</v>
      </c>
      <c r="BN56" s="10">
        <v>0</v>
      </c>
      <c r="BO56" s="10">
        <v>0</v>
      </c>
      <c r="BP56" s="10">
        <v>0</v>
      </c>
      <c r="BQ56" s="10">
        <v>0</v>
      </c>
      <c r="BR56" s="10">
        <v>0</v>
      </c>
      <c r="BS56" s="26">
        <v>0</v>
      </c>
      <c r="BT56" s="27">
        <v>0</v>
      </c>
      <c r="BU56" s="27">
        <v>0</v>
      </c>
      <c r="BV56" s="27">
        <v>0</v>
      </c>
      <c r="BW56" s="28">
        <v>0</v>
      </c>
      <c r="BX56" s="10">
        <v>0</v>
      </c>
      <c r="BY56" s="10">
        <v>0</v>
      </c>
      <c r="BZ56" s="10">
        <v>0</v>
      </c>
      <c r="CA56" s="10">
        <v>0</v>
      </c>
      <c r="CB56" s="10">
        <v>0</v>
      </c>
    </row>
    <row r="57" spans="1:80" x14ac:dyDescent="0.2">
      <c r="B57" s="10"/>
      <c r="C57" s="10"/>
      <c r="D57" s="10"/>
      <c r="E57" s="10"/>
      <c r="F57" s="10"/>
      <c r="G57" s="26"/>
      <c r="H57" s="27"/>
      <c r="I57" s="27"/>
      <c r="J57" s="27"/>
      <c r="K57" s="28"/>
      <c r="L57" s="10"/>
      <c r="M57" s="10"/>
      <c r="N57" s="10"/>
      <c r="O57" s="10"/>
      <c r="P57" s="10"/>
      <c r="R57" s="10"/>
      <c r="S57" s="10"/>
      <c r="T57" s="10"/>
      <c r="U57" s="10"/>
      <c r="V57" s="10"/>
      <c r="W57" s="26"/>
      <c r="X57" s="27"/>
      <c r="Y57" s="27"/>
      <c r="Z57" s="27"/>
      <c r="AA57" s="28"/>
      <c r="AB57" s="10"/>
      <c r="AC57" s="10"/>
      <c r="AD57" s="10"/>
      <c r="AE57" s="10"/>
      <c r="AF57" s="10"/>
      <c r="AG57" s="56"/>
      <c r="AH57" s="63"/>
      <c r="AI57" s="63"/>
      <c r="AJ57" s="63"/>
      <c r="AK57" s="63"/>
      <c r="AL57" s="63"/>
      <c r="AM57" s="64"/>
      <c r="AN57" s="65"/>
      <c r="AO57" s="65"/>
      <c r="AP57" s="65"/>
      <c r="AQ57" s="66"/>
      <c r="AR57" s="63"/>
      <c r="AS57" s="63"/>
      <c r="AT57" s="63"/>
      <c r="AU57" s="63"/>
      <c r="AV57" s="63"/>
      <c r="AW57" s="109" t="s">
        <v>600</v>
      </c>
      <c r="AX57" s="96" t="s">
        <v>1</v>
      </c>
      <c r="AY57" s="96" t="s">
        <v>4</v>
      </c>
      <c r="AZ57" s="96" t="s">
        <v>504</v>
      </c>
      <c r="BA57" s="96" t="s">
        <v>6</v>
      </c>
      <c r="BB57" s="96" t="s">
        <v>505</v>
      </c>
      <c r="BC57" s="96" t="s">
        <v>1</v>
      </c>
      <c r="BD57" s="96" t="s">
        <v>4</v>
      </c>
      <c r="BE57" s="96" t="s">
        <v>504</v>
      </c>
      <c r="BF57" s="96" t="s">
        <v>6</v>
      </c>
      <c r="BG57" s="96" t="s">
        <v>505</v>
      </c>
      <c r="BH57" s="96" t="s">
        <v>1</v>
      </c>
      <c r="BI57" s="96" t="s">
        <v>4</v>
      </c>
      <c r="BJ57" s="96" t="s">
        <v>504</v>
      </c>
      <c r="BK57" s="96" t="s">
        <v>6</v>
      </c>
      <c r="BL57" s="97" t="s">
        <v>505</v>
      </c>
      <c r="BM57" s="4" t="s">
        <v>74</v>
      </c>
      <c r="BN57" s="10">
        <v>2464</v>
      </c>
      <c r="BO57" s="10">
        <v>45</v>
      </c>
      <c r="BP57" s="10">
        <v>42</v>
      </c>
      <c r="BQ57" s="10">
        <v>0</v>
      </c>
      <c r="BR57" s="10">
        <v>2377</v>
      </c>
      <c r="BS57" s="26">
        <v>1168</v>
      </c>
      <c r="BT57" s="27">
        <v>22</v>
      </c>
      <c r="BU57" s="27">
        <v>0</v>
      </c>
      <c r="BV57" s="27">
        <v>0</v>
      </c>
      <c r="BW57" s="28">
        <v>1146</v>
      </c>
      <c r="BX57" s="10">
        <v>1296</v>
      </c>
      <c r="BY57" s="10">
        <v>22</v>
      </c>
      <c r="BZ57" s="10">
        <v>42</v>
      </c>
      <c r="CA57" s="10">
        <v>0</v>
      </c>
      <c r="CB57" s="10">
        <v>1231</v>
      </c>
    </row>
    <row r="58" spans="1:80" x14ac:dyDescent="0.2">
      <c r="A58" s="15" t="s">
        <v>547</v>
      </c>
      <c r="B58" s="10"/>
      <c r="C58" s="10"/>
      <c r="D58" s="10"/>
      <c r="E58" s="10"/>
      <c r="F58" s="10"/>
      <c r="G58" s="26"/>
      <c r="H58" s="27"/>
      <c r="I58" s="27"/>
      <c r="J58" s="27"/>
      <c r="K58" s="28"/>
      <c r="L58" s="10"/>
      <c r="M58" s="10"/>
      <c r="N58" s="10"/>
      <c r="O58" s="10"/>
      <c r="P58" s="10"/>
      <c r="Q58" s="15" t="s">
        <v>547</v>
      </c>
      <c r="R58" s="10"/>
      <c r="S58" s="10"/>
      <c r="T58" s="10"/>
      <c r="U58" s="10"/>
      <c r="V58" s="10"/>
      <c r="W58" s="26"/>
      <c r="X58" s="27"/>
      <c r="Y58" s="27"/>
      <c r="Z58" s="27"/>
      <c r="AA58" s="28"/>
      <c r="AB58" s="10"/>
      <c r="AC58" s="10"/>
      <c r="AD58" s="10"/>
      <c r="AE58" s="10"/>
      <c r="AF58" s="10"/>
      <c r="AG58" s="60" t="s">
        <v>617</v>
      </c>
      <c r="AH58" s="63"/>
      <c r="AI58" s="63"/>
      <c r="AJ58" s="63"/>
      <c r="AK58" s="63"/>
      <c r="AL58" s="63"/>
      <c r="AM58" s="64"/>
      <c r="AN58" s="65"/>
      <c r="AO58" s="65"/>
      <c r="AP58" s="65"/>
      <c r="AQ58" s="66"/>
      <c r="AR58" s="63"/>
      <c r="AS58" s="63"/>
      <c r="AT58" s="63"/>
      <c r="AU58" s="63"/>
      <c r="AV58" s="63"/>
      <c r="AW58" s="3"/>
      <c r="AX58" s="3"/>
      <c r="AY58" s="3"/>
      <c r="AZ58" s="3"/>
      <c r="BA58" s="3"/>
      <c r="BB58" s="3"/>
      <c r="BC58" s="99"/>
      <c r="BD58" s="2"/>
      <c r="BE58" s="2"/>
      <c r="BF58" s="2"/>
      <c r="BG58" s="95"/>
      <c r="BH58" s="3"/>
      <c r="BI58" s="3"/>
      <c r="BJ58" s="3"/>
      <c r="BK58" s="3"/>
      <c r="BL58" s="3"/>
      <c r="BS58" s="29"/>
      <c r="BT58" s="16"/>
      <c r="BU58" s="16"/>
      <c r="BV58" s="16"/>
      <c r="BW58" s="30"/>
    </row>
    <row r="59" spans="1:80" x14ac:dyDescent="0.2">
      <c r="A59" s="4" t="s">
        <v>1</v>
      </c>
      <c r="B59" s="10">
        <v>72</v>
      </c>
      <c r="C59" s="10">
        <v>5</v>
      </c>
      <c r="D59" s="10">
        <v>0</v>
      </c>
      <c r="E59" s="10">
        <v>67</v>
      </c>
      <c r="F59" s="10">
        <v>0</v>
      </c>
      <c r="G59" s="26">
        <v>43</v>
      </c>
      <c r="H59" s="27">
        <v>5</v>
      </c>
      <c r="I59" s="27">
        <v>0</v>
      </c>
      <c r="J59" s="27">
        <v>38</v>
      </c>
      <c r="K59" s="28">
        <v>0</v>
      </c>
      <c r="L59" s="10">
        <v>29</v>
      </c>
      <c r="M59" s="10">
        <v>0</v>
      </c>
      <c r="N59" s="10">
        <v>0</v>
      </c>
      <c r="O59" s="10">
        <v>29</v>
      </c>
      <c r="P59" s="10">
        <v>0</v>
      </c>
      <c r="Q59" s="4" t="s">
        <v>1</v>
      </c>
      <c r="R59" s="10">
        <v>72</v>
      </c>
      <c r="S59" s="10">
        <v>5</v>
      </c>
      <c r="T59" s="10">
        <v>0</v>
      </c>
      <c r="U59" s="10">
        <v>67</v>
      </c>
      <c r="V59" s="10">
        <v>0</v>
      </c>
      <c r="W59" s="26">
        <v>43</v>
      </c>
      <c r="X59" s="27">
        <v>5</v>
      </c>
      <c r="Y59" s="27">
        <v>0</v>
      </c>
      <c r="Z59" s="27">
        <v>38</v>
      </c>
      <c r="AA59" s="28">
        <v>0</v>
      </c>
      <c r="AB59" s="10">
        <v>29</v>
      </c>
      <c r="AC59" s="10">
        <v>0</v>
      </c>
      <c r="AD59" s="10">
        <v>0</v>
      </c>
      <c r="AE59" s="10">
        <v>29</v>
      </c>
      <c r="AF59" s="10">
        <v>0</v>
      </c>
      <c r="AG59" s="56" t="s">
        <v>616</v>
      </c>
      <c r="AH59" s="63">
        <v>412</v>
      </c>
      <c r="AI59" s="63">
        <v>111</v>
      </c>
      <c r="AJ59" s="63">
        <v>8</v>
      </c>
      <c r="AK59" s="63">
        <v>293</v>
      </c>
      <c r="AL59" s="63">
        <v>0</v>
      </c>
      <c r="AM59" s="64">
        <v>215</v>
      </c>
      <c r="AN59" s="65">
        <v>65</v>
      </c>
      <c r="AO59" s="65">
        <v>8</v>
      </c>
      <c r="AP59" s="65">
        <v>141</v>
      </c>
      <c r="AQ59" s="66">
        <v>0</v>
      </c>
      <c r="AR59" s="63">
        <v>197</v>
      </c>
      <c r="AS59" s="63">
        <v>46</v>
      </c>
      <c r="AT59" s="63">
        <v>0</v>
      </c>
      <c r="AU59" s="63">
        <v>152</v>
      </c>
      <c r="AV59" s="63">
        <v>0</v>
      </c>
      <c r="AW59" s="98" t="s">
        <v>547</v>
      </c>
      <c r="AX59" s="3"/>
      <c r="AY59" s="3"/>
      <c r="AZ59" s="3"/>
      <c r="BA59" s="3"/>
      <c r="BB59" s="3"/>
      <c r="BC59" s="100"/>
      <c r="BD59" s="101"/>
      <c r="BE59" s="101"/>
      <c r="BF59" s="101"/>
      <c r="BG59" s="102"/>
      <c r="BH59" s="3"/>
      <c r="BI59" s="3"/>
      <c r="BJ59" s="3"/>
      <c r="BK59" s="3"/>
      <c r="BL59" s="3"/>
      <c r="BM59" s="15" t="s">
        <v>547</v>
      </c>
      <c r="BS59" s="29"/>
      <c r="BT59" s="16"/>
      <c r="BU59" s="16"/>
      <c r="BV59" s="16"/>
      <c r="BW59" s="30"/>
    </row>
    <row r="60" spans="1:80" x14ac:dyDescent="0.2">
      <c r="A60" s="4" t="s">
        <v>67</v>
      </c>
      <c r="B60" s="10">
        <v>0</v>
      </c>
      <c r="C60" s="10">
        <v>0</v>
      </c>
      <c r="D60" s="10">
        <v>0</v>
      </c>
      <c r="E60" s="10">
        <v>0</v>
      </c>
      <c r="F60" s="10">
        <v>0</v>
      </c>
      <c r="G60" s="26">
        <v>0</v>
      </c>
      <c r="H60" s="27">
        <v>0</v>
      </c>
      <c r="I60" s="27">
        <v>0</v>
      </c>
      <c r="J60" s="27">
        <v>0</v>
      </c>
      <c r="K60" s="28">
        <v>0</v>
      </c>
      <c r="L60" s="10">
        <v>0</v>
      </c>
      <c r="M60" s="10">
        <v>0</v>
      </c>
      <c r="N60" s="10">
        <v>0</v>
      </c>
      <c r="O60" s="10">
        <v>0</v>
      </c>
      <c r="P60" s="10">
        <v>0</v>
      </c>
      <c r="Q60" s="4" t="s">
        <v>67</v>
      </c>
      <c r="R60" s="10">
        <v>0</v>
      </c>
      <c r="S60" s="10">
        <v>0</v>
      </c>
      <c r="T60" s="10">
        <v>0</v>
      </c>
      <c r="U60" s="10">
        <v>0</v>
      </c>
      <c r="V60" s="10">
        <v>0</v>
      </c>
      <c r="W60" s="26">
        <v>0</v>
      </c>
      <c r="X60" s="27">
        <v>0</v>
      </c>
      <c r="Y60" s="27">
        <v>0</v>
      </c>
      <c r="Z60" s="27">
        <v>0</v>
      </c>
      <c r="AA60" s="28">
        <v>0</v>
      </c>
      <c r="AB60" s="10">
        <v>0</v>
      </c>
      <c r="AC60" s="10">
        <v>0</v>
      </c>
      <c r="AD60" s="10">
        <v>0</v>
      </c>
      <c r="AE60" s="10">
        <v>0</v>
      </c>
      <c r="AF60" s="10">
        <v>0</v>
      </c>
      <c r="AG60" s="56" t="s">
        <v>67</v>
      </c>
      <c r="AH60" s="63">
        <v>7</v>
      </c>
      <c r="AI60" s="63">
        <v>0</v>
      </c>
      <c r="AJ60" s="63">
        <v>0</v>
      </c>
      <c r="AK60" s="63">
        <v>7</v>
      </c>
      <c r="AL60" s="63">
        <v>0</v>
      </c>
      <c r="AM60" s="64">
        <v>7</v>
      </c>
      <c r="AN60" s="65">
        <v>0</v>
      </c>
      <c r="AO60" s="65">
        <v>0</v>
      </c>
      <c r="AP60" s="65">
        <v>7</v>
      </c>
      <c r="AQ60" s="66">
        <v>0</v>
      </c>
      <c r="AR60" s="63">
        <v>0</v>
      </c>
      <c r="AS60" s="63">
        <v>0</v>
      </c>
      <c r="AT60" s="63">
        <v>0</v>
      </c>
      <c r="AU60" s="63">
        <v>0</v>
      </c>
      <c r="AV60" s="63">
        <v>0</v>
      </c>
      <c r="AW60" s="3" t="s">
        <v>1</v>
      </c>
      <c r="AX60" s="3">
        <v>258</v>
      </c>
      <c r="AY60" s="3">
        <v>0</v>
      </c>
      <c r="AZ60" s="3">
        <v>0</v>
      </c>
      <c r="BA60" s="3">
        <v>258</v>
      </c>
      <c r="BB60" s="3">
        <v>0</v>
      </c>
      <c r="BC60" s="100">
        <v>111</v>
      </c>
      <c r="BD60" s="101">
        <v>0</v>
      </c>
      <c r="BE60" s="101">
        <v>0</v>
      </c>
      <c r="BF60" s="101">
        <v>111</v>
      </c>
      <c r="BG60" s="102">
        <v>0</v>
      </c>
      <c r="BH60" s="3">
        <v>148</v>
      </c>
      <c r="BI60" s="3">
        <v>0</v>
      </c>
      <c r="BJ60" s="3">
        <v>0</v>
      </c>
      <c r="BK60" s="3">
        <v>148</v>
      </c>
      <c r="BL60" s="3">
        <v>0</v>
      </c>
      <c r="BM60" s="4" t="s">
        <v>1</v>
      </c>
      <c r="BN60" s="4">
        <v>865</v>
      </c>
      <c r="BO60" s="4">
        <v>22</v>
      </c>
      <c r="BP60" s="4">
        <v>0</v>
      </c>
      <c r="BQ60" s="4">
        <v>843</v>
      </c>
      <c r="BR60" s="4">
        <v>0</v>
      </c>
      <c r="BS60" s="29">
        <v>504</v>
      </c>
      <c r="BT60" s="16">
        <v>22</v>
      </c>
      <c r="BU60" s="16">
        <v>0</v>
      </c>
      <c r="BV60" s="16">
        <v>482</v>
      </c>
      <c r="BW60" s="30">
        <v>0</v>
      </c>
      <c r="BX60" s="4">
        <v>361</v>
      </c>
      <c r="BY60" s="4">
        <v>0</v>
      </c>
      <c r="BZ60" s="4">
        <v>0</v>
      </c>
      <c r="CA60" s="4">
        <v>361</v>
      </c>
      <c r="CB60" s="4">
        <v>0</v>
      </c>
    </row>
    <row r="61" spans="1:80" x14ac:dyDescent="0.2">
      <c r="A61" s="4" t="s">
        <v>68</v>
      </c>
      <c r="B61" s="10">
        <v>0</v>
      </c>
      <c r="C61" s="10">
        <v>0</v>
      </c>
      <c r="D61" s="10">
        <v>0</v>
      </c>
      <c r="E61" s="10">
        <v>0</v>
      </c>
      <c r="F61" s="10">
        <v>0</v>
      </c>
      <c r="G61" s="26">
        <v>0</v>
      </c>
      <c r="H61" s="27">
        <v>0</v>
      </c>
      <c r="I61" s="27">
        <v>0</v>
      </c>
      <c r="J61" s="27">
        <v>0</v>
      </c>
      <c r="K61" s="28">
        <v>0</v>
      </c>
      <c r="L61" s="10">
        <v>0</v>
      </c>
      <c r="M61" s="10">
        <v>0</v>
      </c>
      <c r="N61" s="10">
        <v>0</v>
      </c>
      <c r="O61" s="10">
        <v>0</v>
      </c>
      <c r="P61" s="10">
        <v>0</v>
      </c>
      <c r="Q61" s="4" t="s">
        <v>68</v>
      </c>
      <c r="R61" s="10">
        <v>0</v>
      </c>
      <c r="S61" s="10">
        <v>0</v>
      </c>
      <c r="T61" s="10">
        <v>0</v>
      </c>
      <c r="U61" s="10">
        <v>0</v>
      </c>
      <c r="V61" s="10">
        <v>0</v>
      </c>
      <c r="W61" s="26">
        <v>0</v>
      </c>
      <c r="X61" s="27">
        <v>0</v>
      </c>
      <c r="Y61" s="27">
        <v>0</v>
      </c>
      <c r="Z61" s="27">
        <v>0</v>
      </c>
      <c r="AA61" s="28">
        <v>0</v>
      </c>
      <c r="AB61" s="10">
        <v>0</v>
      </c>
      <c r="AC61" s="10">
        <v>0</v>
      </c>
      <c r="AD61" s="10">
        <v>0</v>
      </c>
      <c r="AE61" s="10">
        <v>0</v>
      </c>
      <c r="AF61" s="10">
        <v>0</v>
      </c>
      <c r="AG61" s="56" t="s">
        <v>68</v>
      </c>
      <c r="AH61" s="63">
        <v>0</v>
      </c>
      <c r="AI61" s="63">
        <v>0</v>
      </c>
      <c r="AJ61" s="63">
        <v>0</v>
      </c>
      <c r="AK61" s="63">
        <v>0</v>
      </c>
      <c r="AL61" s="63">
        <v>0</v>
      </c>
      <c r="AM61" s="64">
        <v>0</v>
      </c>
      <c r="AN61" s="65">
        <v>0</v>
      </c>
      <c r="AO61" s="65">
        <v>0</v>
      </c>
      <c r="AP61" s="65">
        <v>0</v>
      </c>
      <c r="AQ61" s="66">
        <v>0</v>
      </c>
      <c r="AR61" s="63">
        <v>0</v>
      </c>
      <c r="AS61" s="63">
        <v>0</v>
      </c>
      <c r="AT61" s="63">
        <v>0</v>
      </c>
      <c r="AU61" s="63">
        <v>0</v>
      </c>
      <c r="AV61" s="63">
        <v>0</v>
      </c>
      <c r="AW61" s="3" t="s">
        <v>67</v>
      </c>
      <c r="AX61" s="3">
        <v>28</v>
      </c>
      <c r="AY61" s="3">
        <v>0</v>
      </c>
      <c r="AZ61" s="3">
        <v>0</v>
      </c>
      <c r="BA61" s="3">
        <v>28</v>
      </c>
      <c r="BB61" s="3">
        <v>0</v>
      </c>
      <c r="BC61" s="100">
        <v>12</v>
      </c>
      <c r="BD61" s="101">
        <v>0</v>
      </c>
      <c r="BE61" s="101">
        <v>0</v>
      </c>
      <c r="BF61" s="101">
        <v>12</v>
      </c>
      <c r="BG61" s="102">
        <v>0</v>
      </c>
      <c r="BH61" s="3">
        <v>15</v>
      </c>
      <c r="BI61" s="3">
        <v>0</v>
      </c>
      <c r="BJ61" s="3">
        <v>0</v>
      </c>
      <c r="BK61" s="3">
        <v>15</v>
      </c>
      <c r="BL61" s="3">
        <v>0</v>
      </c>
      <c r="BM61" s="4" t="s">
        <v>67</v>
      </c>
      <c r="BN61" s="4">
        <v>60</v>
      </c>
      <c r="BO61" s="4">
        <v>0</v>
      </c>
      <c r="BP61" s="4">
        <v>0</v>
      </c>
      <c r="BQ61" s="4">
        <v>60</v>
      </c>
      <c r="BR61" s="4">
        <v>0</v>
      </c>
      <c r="BS61" s="29">
        <v>60</v>
      </c>
      <c r="BT61" s="16">
        <v>0</v>
      </c>
      <c r="BU61" s="16">
        <v>0</v>
      </c>
      <c r="BV61" s="16">
        <v>60</v>
      </c>
      <c r="BW61" s="30">
        <v>0</v>
      </c>
      <c r="BX61" s="4">
        <v>0</v>
      </c>
      <c r="BY61" s="4">
        <v>0</v>
      </c>
      <c r="BZ61" s="4">
        <v>0</v>
      </c>
      <c r="CA61" s="4">
        <v>0</v>
      </c>
      <c r="CB61" s="4">
        <v>0</v>
      </c>
    </row>
    <row r="62" spans="1:80" x14ac:dyDescent="0.2">
      <c r="A62" s="4" t="s">
        <v>69</v>
      </c>
      <c r="B62" s="10">
        <v>0</v>
      </c>
      <c r="C62" s="10">
        <v>0</v>
      </c>
      <c r="D62" s="10">
        <v>0</v>
      </c>
      <c r="E62" s="10">
        <v>0</v>
      </c>
      <c r="F62" s="10">
        <v>0</v>
      </c>
      <c r="G62" s="26">
        <v>0</v>
      </c>
      <c r="H62" s="27">
        <v>0</v>
      </c>
      <c r="I62" s="27">
        <v>0</v>
      </c>
      <c r="J62" s="27">
        <v>0</v>
      </c>
      <c r="K62" s="28">
        <v>0</v>
      </c>
      <c r="L62" s="10">
        <v>0</v>
      </c>
      <c r="M62" s="10">
        <v>0</v>
      </c>
      <c r="N62" s="10">
        <v>0</v>
      </c>
      <c r="O62" s="10">
        <v>0</v>
      </c>
      <c r="P62" s="10">
        <v>0</v>
      </c>
      <c r="Q62" s="4" t="s">
        <v>69</v>
      </c>
      <c r="R62" s="10">
        <v>0</v>
      </c>
      <c r="S62" s="10">
        <v>0</v>
      </c>
      <c r="T62" s="10">
        <v>0</v>
      </c>
      <c r="U62" s="10">
        <v>0</v>
      </c>
      <c r="V62" s="10">
        <v>0</v>
      </c>
      <c r="W62" s="26">
        <v>0</v>
      </c>
      <c r="X62" s="27">
        <v>0</v>
      </c>
      <c r="Y62" s="27">
        <v>0</v>
      </c>
      <c r="Z62" s="27">
        <v>0</v>
      </c>
      <c r="AA62" s="28">
        <v>0</v>
      </c>
      <c r="AB62" s="10">
        <v>0</v>
      </c>
      <c r="AC62" s="10">
        <v>0</v>
      </c>
      <c r="AD62" s="10">
        <v>0</v>
      </c>
      <c r="AE62" s="10">
        <v>0</v>
      </c>
      <c r="AF62" s="10">
        <v>0</v>
      </c>
      <c r="AG62" s="56" t="s">
        <v>69</v>
      </c>
      <c r="AH62" s="63">
        <v>0</v>
      </c>
      <c r="AI62" s="63">
        <v>0</v>
      </c>
      <c r="AJ62" s="63">
        <v>0</v>
      </c>
      <c r="AK62" s="63">
        <v>0</v>
      </c>
      <c r="AL62" s="63">
        <v>0</v>
      </c>
      <c r="AM62" s="64">
        <v>0</v>
      </c>
      <c r="AN62" s="65">
        <v>0</v>
      </c>
      <c r="AO62" s="65">
        <v>0</v>
      </c>
      <c r="AP62" s="65">
        <v>0</v>
      </c>
      <c r="AQ62" s="66">
        <v>0</v>
      </c>
      <c r="AR62" s="63">
        <v>0</v>
      </c>
      <c r="AS62" s="63">
        <v>0</v>
      </c>
      <c r="AT62" s="63">
        <v>0</v>
      </c>
      <c r="AU62" s="63">
        <v>0</v>
      </c>
      <c r="AV62" s="63">
        <v>0</v>
      </c>
      <c r="AW62" s="3" t="s">
        <v>68</v>
      </c>
      <c r="AX62" s="3">
        <v>6</v>
      </c>
      <c r="AY62" s="3">
        <v>0</v>
      </c>
      <c r="AZ62" s="3">
        <v>0</v>
      </c>
      <c r="BA62" s="3">
        <v>6</v>
      </c>
      <c r="BB62" s="3">
        <v>0</v>
      </c>
      <c r="BC62" s="100">
        <v>0</v>
      </c>
      <c r="BD62" s="101">
        <v>0</v>
      </c>
      <c r="BE62" s="101">
        <v>0</v>
      </c>
      <c r="BF62" s="101">
        <v>0</v>
      </c>
      <c r="BG62" s="102">
        <v>0</v>
      </c>
      <c r="BH62" s="3">
        <v>6</v>
      </c>
      <c r="BI62" s="3">
        <v>0</v>
      </c>
      <c r="BJ62" s="3">
        <v>0</v>
      </c>
      <c r="BK62" s="3">
        <v>6</v>
      </c>
      <c r="BL62" s="3">
        <v>0</v>
      </c>
      <c r="BM62" s="4" t="s">
        <v>68</v>
      </c>
      <c r="BN62" s="4">
        <v>0</v>
      </c>
      <c r="BO62" s="4">
        <v>0</v>
      </c>
      <c r="BP62" s="4">
        <v>0</v>
      </c>
      <c r="BQ62" s="4">
        <v>0</v>
      </c>
      <c r="BR62" s="4">
        <v>0</v>
      </c>
      <c r="BS62" s="29">
        <v>0</v>
      </c>
      <c r="BT62" s="16">
        <v>0</v>
      </c>
      <c r="BU62" s="16">
        <v>0</v>
      </c>
      <c r="BV62" s="16">
        <v>0</v>
      </c>
      <c r="BW62" s="30">
        <v>0</v>
      </c>
      <c r="BX62" s="4">
        <v>0</v>
      </c>
      <c r="BY62" s="4">
        <v>0</v>
      </c>
      <c r="BZ62" s="4">
        <v>0</v>
      </c>
      <c r="CA62" s="4">
        <v>0</v>
      </c>
      <c r="CB62" s="4">
        <v>0</v>
      </c>
    </row>
    <row r="63" spans="1:80" x14ac:dyDescent="0.2">
      <c r="A63" s="4" t="s">
        <v>70</v>
      </c>
      <c r="B63" s="10">
        <v>0</v>
      </c>
      <c r="C63" s="10">
        <v>0</v>
      </c>
      <c r="D63" s="10">
        <v>0</v>
      </c>
      <c r="E63" s="10">
        <v>0</v>
      </c>
      <c r="F63" s="10">
        <v>0</v>
      </c>
      <c r="G63" s="26">
        <v>0</v>
      </c>
      <c r="H63" s="27">
        <v>0</v>
      </c>
      <c r="I63" s="27">
        <v>0</v>
      </c>
      <c r="J63" s="27">
        <v>0</v>
      </c>
      <c r="K63" s="28">
        <v>0</v>
      </c>
      <c r="L63" s="10">
        <v>0</v>
      </c>
      <c r="M63" s="10">
        <v>0</v>
      </c>
      <c r="N63" s="10">
        <v>0</v>
      </c>
      <c r="O63" s="10">
        <v>0</v>
      </c>
      <c r="P63" s="10">
        <v>0</v>
      </c>
      <c r="Q63" s="4" t="s">
        <v>70</v>
      </c>
      <c r="R63" s="10">
        <v>0</v>
      </c>
      <c r="S63" s="10">
        <v>0</v>
      </c>
      <c r="T63" s="10">
        <v>0</v>
      </c>
      <c r="U63" s="10">
        <v>0</v>
      </c>
      <c r="V63" s="10">
        <v>0</v>
      </c>
      <c r="W63" s="26">
        <v>0</v>
      </c>
      <c r="X63" s="27">
        <v>0</v>
      </c>
      <c r="Y63" s="27">
        <v>0</v>
      </c>
      <c r="Z63" s="27">
        <v>0</v>
      </c>
      <c r="AA63" s="28">
        <v>0</v>
      </c>
      <c r="AB63" s="10">
        <v>0</v>
      </c>
      <c r="AC63" s="10">
        <v>0</v>
      </c>
      <c r="AD63" s="10">
        <v>0</v>
      </c>
      <c r="AE63" s="10">
        <v>0</v>
      </c>
      <c r="AF63" s="10">
        <v>0</v>
      </c>
      <c r="AG63" s="56" t="s">
        <v>70</v>
      </c>
      <c r="AH63" s="63">
        <v>0</v>
      </c>
      <c r="AI63" s="63">
        <v>0</v>
      </c>
      <c r="AJ63" s="63">
        <v>0</v>
      </c>
      <c r="AK63" s="63">
        <v>0</v>
      </c>
      <c r="AL63" s="63">
        <v>0</v>
      </c>
      <c r="AM63" s="64">
        <v>0</v>
      </c>
      <c r="AN63" s="65">
        <v>0</v>
      </c>
      <c r="AO63" s="65">
        <v>0</v>
      </c>
      <c r="AP63" s="65">
        <v>0</v>
      </c>
      <c r="AQ63" s="66">
        <v>0</v>
      </c>
      <c r="AR63" s="63">
        <v>0</v>
      </c>
      <c r="AS63" s="63">
        <v>0</v>
      </c>
      <c r="AT63" s="63">
        <v>0</v>
      </c>
      <c r="AU63" s="63">
        <v>0</v>
      </c>
      <c r="AV63" s="63">
        <v>0</v>
      </c>
      <c r="AW63" s="3" t="s">
        <v>69</v>
      </c>
      <c r="AX63" s="3">
        <v>0</v>
      </c>
      <c r="AY63" s="3">
        <v>0</v>
      </c>
      <c r="AZ63" s="3">
        <v>0</v>
      </c>
      <c r="BA63" s="3">
        <v>0</v>
      </c>
      <c r="BB63" s="3">
        <v>0</v>
      </c>
      <c r="BC63" s="100">
        <v>0</v>
      </c>
      <c r="BD63" s="101">
        <v>0</v>
      </c>
      <c r="BE63" s="101">
        <v>0</v>
      </c>
      <c r="BF63" s="101">
        <v>0</v>
      </c>
      <c r="BG63" s="102">
        <v>0</v>
      </c>
      <c r="BH63" s="3">
        <v>0</v>
      </c>
      <c r="BI63" s="3">
        <v>0</v>
      </c>
      <c r="BJ63" s="3">
        <v>0</v>
      </c>
      <c r="BK63" s="3">
        <v>0</v>
      </c>
      <c r="BL63" s="3">
        <v>0</v>
      </c>
      <c r="BM63" s="4" t="s">
        <v>69</v>
      </c>
      <c r="BN63" s="4">
        <v>0</v>
      </c>
      <c r="BO63" s="4">
        <v>0</v>
      </c>
      <c r="BP63" s="4">
        <v>0</v>
      </c>
      <c r="BQ63" s="4">
        <v>0</v>
      </c>
      <c r="BR63" s="4">
        <v>0</v>
      </c>
      <c r="BS63" s="29">
        <v>0</v>
      </c>
      <c r="BT63" s="16">
        <v>0</v>
      </c>
      <c r="BU63" s="16">
        <v>0</v>
      </c>
      <c r="BV63" s="16">
        <v>0</v>
      </c>
      <c r="BW63" s="30">
        <v>0</v>
      </c>
      <c r="BX63" s="4">
        <v>0</v>
      </c>
      <c r="BY63" s="4">
        <v>0</v>
      </c>
      <c r="BZ63" s="4">
        <v>0</v>
      </c>
      <c r="CA63" s="4">
        <v>0</v>
      </c>
      <c r="CB63" s="4">
        <v>0</v>
      </c>
    </row>
    <row r="64" spans="1:80" x14ac:dyDescent="0.2">
      <c r="A64" s="4" t="s">
        <v>71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26">
        <v>0</v>
      </c>
      <c r="H64" s="27">
        <v>0</v>
      </c>
      <c r="I64" s="27">
        <v>0</v>
      </c>
      <c r="J64" s="27">
        <v>0</v>
      </c>
      <c r="K64" s="28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4" t="s">
        <v>71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26">
        <v>0</v>
      </c>
      <c r="X64" s="27">
        <v>0</v>
      </c>
      <c r="Y64" s="27">
        <v>0</v>
      </c>
      <c r="Z64" s="27">
        <v>0</v>
      </c>
      <c r="AA64" s="28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56" t="s">
        <v>71</v>
      </c>
      <c r="AH64" s="63">
        <v>3</v>
      </c>
      <c r="AI64" s="63">
        <v>0</v>
      </c>
      <c r="AJ64" s="63">
        <v>0</v>
      </c>
      <c r="AK64" s="63">
        <v>3</v>
      </c>
      <c r="AL64" s="63">
        <v>0</v>
      </c>
      <c r="AM64" s="64">
        <v>0</v>
      </c>
      <c r="AN64" s="65">
        <v>0</v>
      </c>
      <c r="AO64" s="65">
        <v>0</v>
      </c>
      <c r="AP64" s="65">
        <v>0</v>
      </c>
      <c r="AQ64" s="66">
        <v>0</v>
      </c>
      <c r="AR64" s="63">
        <v>3</v>
      </c>
      <c r="AS64" s="63">
        <v>0</v>
      </c>
      <c r="AT64" s="63">
        <v>0</v>
      </c>
      <c r="AU64" s="63">
        <v>3</v>
      </c>
      <c r="AV64" s="63">
        <v>0</v>
      </c>
      <c r="AW64" s="3" t="s">
        <v>70</v>
      </c>
      <c r="AX64" s="3">
        <v>0</v>
      </c>
      <c r="AY64" s="3">
        <v>0</v>
      </c>
      <c r="AZ64" s="3">
        <v>0</v>
      </c>
      <c r="BA64" s="3">
        <v>0</v>
      </c>
      <c r="BB64" s="3">
        <v>0</v>
      </c>
      <c r="BC64" s="100">
        <v>0</v>
      </c>
      <c r="BD64" s="101">
        <v>0</v>
      </c>
      <c r="BE64" s="101">
        <v>0</v>
      </c>
      <c r="BF64" s="101">
        <v>0</v>
      </c>
      <c r="BG64" s="102">
        <v>0</v>
      </c>
      <c r="BH64" s="3">
        <v>0</v>
      </c>
      <c r="BI64" s="3">
        <v>0</v>
      </c>
      <c r="BJ64" s="3">
        <v>0</v>
      </c>
      <c r="BK64" s="3">
        <v>0</v>
      </c>
      <c r="BL64" s="3">
        <v>0</v>
      </c>
      <c r="BM64" s="4" t="s">
        <v>70</v>
      </c>
      <c r="BN64" s="4">
        <v>0</v>
      </c>
      <c r="BO64" s="4">
        <v>0</v>
      </c>
      <c r="BP64" s="4">
        <v>0</v>
      </c>
      <c r="BQ64" s="4">
        <v>0</v>
      </c>
      <c r="BR64" s="4">
        <v>0</v>
      </c>
      <c r="BS64" s="29">
        <v>0</v>
      </c>
      <c r="BT64" s="16">
        <v>0</v>
      </c>
      <c r="BU64" s="16">
        <v>0</v>
      </c>
      <c r="BV64" s="16">
        <v>0</v>
      </c>
      <c r="BW64" s="30">
        <v>0</v>
      </c>
      <c r="BX64" s="4">
        <v>0</v>
      </c>
      <c r="BY64" s="4">
        <v>0</v>
      </c>
      <c r="BZ64" s="4">
        <v>0</v>
      </c>
      <c r="CA64" s="4">
        <v>0</v>
      </c>
      <c r="CB64" s="4">
        <v>0</v>
      </c>
    </row>
    <row r="65" spans="1:80" x14ac:dyDescent="0.2">
      <c r="A65" s="4" t="s">
        <v>72</v>
      </c>
      <c r="B65" s="10">
        <v>9</v>
      </c>
      <c r="C65" s="10">
        <v>0</v>
      </c>
      <c r="D65" s="10">
        <v>0</v>
      </c>
      <c r="E65" s="10">
        <v>9</v>
      </c>
      <c r="F65" s="10">
        <v>0</v>
      </c>
      <c r="G65" s="26">
        <v>7</v>
      </c>
      <c r="H65" s="27">
        <v>0</v>
      </c>
      <c r="I65" s="27">
        <v>0</v>
      </c>
      <c r="J65" s="27">
        <v>7</v>
      </c>
      <c r="K65" s="28">
        <v>0</v>
      </c>
      <c r="L65" s="10">
        <v>2</v>
      </c>
      <c r="M65" s="10">
        <v>0</v>
      </c>
      <c r="N65" s="10">
        <v>0</v>
      </c>
      <c r="O65" s="10">
        <v>2</v>
      </c>
      <c r="P65" s="10">
        <v>0</v>
      </c>
      <c r="Q65" s="4" t="s">
        <v>72</v>
      </c>
      <c r="R65" s="10">
        <v>9</v>
      </c>
      <c r="S65" s="10">
        <v>0</v>
      </c>
      <c r="T65" s="10">
        <v>0</v>
      </c>
      <c r="U65" s="10">
        <v>9</v>
      </c>
      <c r="V65" s="10">
        <v>0</v>
      </c>
      <c r="W65" s="26">
        <v>7</v>
      </c>
      <c r="X65" s="27">
        <v>0</v>
      </c>
      <c r="Y65" s="27">
        <v>0</v>
      </c>
      <c r="Z65" s="27">
        <v>7</v>
      </c>
      <c r="AA65" s="28">
        <v>0</v>
      </c>
      <c r="AB65" s="10">
        <v>2</v>
      </c>
      <c r="AC65" s="10">
        <v>0</v>
      </c>
      <c r="AD65" s="10">
        <v>0</v>
      </c>
      <c r="AE65" s="10">
        <v>2</v>
      </c>
      <c r="AF65" s="10">
        <v>0</v>
      </c>
      <c r="AG65" s="56" t="s">
        <v>72</v>
      </c>
      <c r="AH65" s="63">
        <v>0</v>
      </c>
      <c r="AI65" s="63">
        <v>0</v>
      </c>
      <c r="AJ65" s="63">
        <v>0</v>
      </c>
      <c r="AK65" s="63">
        <v>0</v>
      </c>
      <c r="AL65" s="63">
        <v>0</v>
      </c>
      <c r="AM65" s="64">
        <v>0</v>
      </c>
      <c r="AN65" s="65">
        <v>0</v>
      </c>
      <c r="AO65" s="65">
        <v>0</v>
      </c>
      <c r="AP65" s="65">
        <v>0</v>
      </c>
      <c r="AQ65" s="66">
        <v>0</v>
      </c>
      <c r="AR65" s="63">
        <v>0</v>
      </c>
      <c r="AS65" s="63">
        <v>0</v>
      </c>
      <c r="AT65" s="63">
        <v>0</v>
      </c>
      <c r="AU65" s="63">
        <v>0</v>
      </c>
      <c r="AV65" s="63">
        <v>0</v>
      </c>
      <c r="AW65" s="3" t="s">
        <v>71</v>
      </c>
      <c r="AX65" s="3">
        <v>6</v>
      </c>
      <c r="AY65" s="3">
        <v>0</v>
      </c>
      <c r="AZ65" s="3">
        <v>0</v>
      </c>
      <c r="BA65" s="3">
        <v>6</v>
      </c>
      <c r="BB65" s="3">
        <v>0</v>
      </c>
      <c r="BC65" s="100">
        <v>3</v>
      </c>
      <c r="BD65" s="101">
        <v>0</v>
      </c>
      <c r="BE65" s="101">
        <v>0</v>
      </c>
      <c r="BF65" s="101">
        <v>3</v>
      </c>
      <c r="BG65" s="102">
        <v>0</v>
      </c>
      <c r="BH65" s="3">
        <v>3</v>
      </c>
      <c r="BI65" s="3">
        <v>0</v>
      </c>
      <c r="BJ65" s="3">
        <v>0</v>
      </c>
      <c r="BK65" s="3">
        <v>3</v>
      </c>
      <c r="BL65" s="3">
        <v>0</v>
      </c>
      <c r="BM65" s="4" t="s">
        <v>71</v>
      </c>
      <c r="BN65" s="4">
        <v>0</v>
      </c>
      <c r="BO65" s="4">
        <v>0</v>
      </c>
      <c r="BP65" s="4">
        <v>0</v>
      </c>
      <c r="BQ65" s="4">
        <v>0</v>
      </c>
      <c r="BR65" s="4">
        <v>0</v>
      </c>
      <c r="BS65" s="29">
        <v>0</v>
      </c>
      <c r="BT65" s="16">
        <v>0</v>
      </c>
      <c r="BU65" s="16">
        <v>0</v>
      </c>
      <c r="BV65" s="16">
        <v>0</v>
      </c>
      <c r="BW65" s="30">
        <v>0</v>
      </c>
      <c r="BX65" s="4">
        <v>0</v>
      </c>
      <c r="BY65" s="4">
        <v>0</v>
      </c>
      <c r="BZ65" s="4">
        <v>0</v>
      </c>
      <c r="CA65" s="4">
        <v>0</v>
      </c>
      <c r="CB65" s="4">
        <v>0</v>
      </c>
    </row>
    <row r="66" spans="1:80" x14ac:dyDescent="0.2">
      <c r="A66" s="4" t="s">
        <v>74</v>
      </c>
      <c r="B66" s="10">
        <v>63</v>
      </c>
      <c r="C66" s="10">
        <v>5</v>
      </c>
      <c r="D66" s="10">
        <v>0</v>
      </c>
      <c r="E66" s="10">
        <v>58</v>
      </c>
      <c r="F66" s="10">
        <v>0</v>
      </c>
      <c r="G66" s="26">
        <v>36</v>
      </c>
      <c r="H66" s="27">
        <v>5</v>
      </c>
      <c r="I66" s="27">
        <v>0</v>
      </c>
      <c r="J66" s="27">
        <v>31</v>
      </c>
      <c r="K66" s="28">
        <v>0</v>
      </c>
      <c r="L66" s="10">
        <v>27</v>
      </c>
      <c r="M66" s="10">
        <v>0</v>
      </c>
      <c r="N66" s="10">
        <v>0</v>
      </c>
      <c r="O66" s="10">
        <v>27</v>
      </c>
      <c r="P66" s="10">
        <v>0</v>
      </c>
      <c r="Q66" s="4" t="s">
        <v>74</v>
      </c>
      <c r="R66" s="10">
        <v>63</v>
      </c>
      <c r="S66" s="10">
        <v>5</v>
      </c>
      <c r="T66" s="10">
        <v>0</v>
      </c>
      <c r="U66" s="10">
        <v>58</v>
      </c>
      <c r="V66" s="10">
        <v>0</v>
      </c>
      <c r="W66" s="26">
        <v>36</v>
      </c>
      <c r="X66" s="27">
        <v>5</v>
      </c>
      <c r="Y66" s="27">
        <v>0</v>
      </c>
      <c r="Z66" s="27">
        <v>31</v>
      </c>
      <c r="AA66" s="28">
        <v>0</v>
      </c>
      <c r="AB66" s="10">
        <v>27</v>
      </c>
      <c r="AC66" s="10">
        <v>0</v>
      </c>
      <c r="AD66" s="10">
        <v>0</v>
      </c>
      <c r="AE66" s="10">
        <v>27</v>
      </c>
      <c r="AF66" s="10">
        <v>0</v>
      </c>
      <c r="AG66" s="56" t="s">
        <v>74</v>
      </c>
      <c r="AH66" s="63">
        <v>401</v>
      </c>
      <c r="AI66" s="63">
        <v>111</v>
      </c>
      <c r="AJ66" s="63">
        <v>8</v>
      </c>
      <c r="AK66" s="63">
        <v>282</v>
      </c>
      <c r="AL66" s="63">
        <v>0</v>
      </c>
      <c r="AM66" s="64">
        <v>208</v>
      </c>
      <c r="AN66" s="65">
        <v>65</v>
      </c>
      <c r="AO66" s="65">
        <v>8</v>
      </c>
      <c r="AP66" s="65">
        <v>134</v>
      </c>
      <c r="AQ66" s="66">
        <v>0</v>
      </c>
      <c r="AR66" s="63">
        <v>194</v>
      </c>
      <c r="AS66" s="63">
        <v>46</v>
      </c>
      <c r="AT66" s="63">
        <v>0</v>
      </c>
      <c r="AU66" s="63">
        <v>148</v>
      </c>
      <c r="AV66" s="63">
        <v>0</v>
      </c>
      <c r="AW66" s="3" t="s">
        <v>72</v>
      </c>
      <c r="AX66" s="3">
        <v>43</v>
      </c>
      <c r="AY66" s="3">
        <v>0</v>
      </c>
      <c r="AZ66" s="3">
        <v>0</v>
      </c>
      <c r="BA66" s="3">
        <v>43</v>
      </c>
      <c r="BB66" s="3">
        <v>0</v>
      </c>
      <c r="BC66" s="100">
        <v>6</v>
      </c>
      <c r="BD66" s="101">
        <v>0</v>
      </c>
      <c r="BE66" s="101">
        <v>0</v>
      </c>
      <c r="BF66" s="101">
        <v>6</v>
      </c>
      <c r="BG66" s="102">
        <v>0</v>
      </c>
      <c r="BH66" s="3">
        <v>37</v>
      </c>
      <c r="BI66" s="3">
        <v>0</v>
      </c>
      <c r="BJ66" s="3">
        <v>0</v>
      </c>
      <c r="BK66" s="3">
        <v>37</v>
      </c>
      <c r="BL66" s="3">
        <v>0</v>
      </c>
      <c r="BM66" s="4" t="s">
        <v>72</v>
      </c>
      <c r="BN66" s="4">
        <v>90</v>
      </c>
      <c r="BO66" s="4">
        <v>0</v>
      </c>
      <c r="BP66" s="4">
        <v>0</v>
      </c>
      <c r="BQ66" s="4">
        <v>90</v>
      </c>
      <c r="BR66" s="4">
        <v>0</v>
      </c>
      <c r="BS66" s="29">
        <v>30</v>
      </c>
      <c r="BT66" s="16">
        <v>0</v>
      </c>
      <c r="BU66" s="16">
        <v>0</v>
      </c>
      <c r="BV66" s="16">
        <v>30</v>
      </c>
      <c r="BW66" s="30">
        <v>0</v>
      </c>
      <c r="BX66" s="4">
        <v>60</v>
      </c>
      <c r="BY66" s="4">
        <v>0</v>
      </c>
      <c r="BZ66" s="4">
        <v>0</v>
      </c>
      <c r="CA66" s="4">
        <v>60</v>
      </c>
      <c r="CB66" s="4">
        <v>0</v>
      </c>
    </row>
    <row r="67" spans="1:80" x14ac:dyDescent="0.2">
      <c r="A67" s="15" t="s">
        <v>548</v>
      </c>
      <c r="B67" s="10"/>
      <c r="C67" s="10"/>
      <c r="D67" s="10"/>
      <c r="E67" s="10"/>
      <c r="F67" s="10"/>
      <c r="G67" s="26"/>
      <c r="H67" s="27"/>
      <c r="I67" s="27"/>
      <c r="J67" s="27"/>
      <c r="K67" s="28"/>
      <c r="L67" s="10"/>
      <c r="M67" s="10"/>
      <c r="N67" s="10"/>
      <c r="O67" s="10"/>
      <c r="P67" s="10"/>
      <c r="Q67" s="15" t="s">
        <v>548</v>
      </c>
      <c r="R67" s="10"/>
      <c r="S67" s="10"/>
      <c r="T67" s="10"/>
      <c r="U67" s="10"/>
      <c r="V67" s="10"/>
      <c r="W67" s="26"/>
      <c r="X67" s="27"/>
      <c r="Y67" s="27"/>
      <c r="Z67" s="27"/>
      <c r="AA67" s="28"/>
      <c r="AB67" s="10"/>
      <c r="AC67" s="10"/>
      <c r="AD67" s="10"/>
      <c r="AE67" s="10"/>
      <c r="AF67" s="10"/>
      <c r="AG67" s="56"/>
      <c r="AH67" s="63"/>
      <c r="AI67" s="63"/>
      <c r="AJ67" s="63"/>
      <c r="AK67" s="63"/>
      <c r="AL67" s="63"/>
      <c r="AM67" s="64"/>
      <c r="AN67" s="65"/>
      <c r="AO67" s="65"/>
      <c r="AP67" s="65"/>
      <c r="AQ67" s="66"/>
      <c r="AR67" s="63"/>
      <c r="AS67" s="63"/>
      <c r="AT67" s="63"/>
      <c r="AU67" s="63"/>
      <c r="AV67" s="63"/>
      <c r="AW67" s="3" t="s">
        <v>74</v>
      </c>
      <c r="AX67" s="3">
        <v>175</v>
      </c>
      <c r="AY67" s="3">
        <v>0</v>
      </c>
      <c r="AZ67" s="3">
        <v>0</v>
      </c>
      <c r="BA67" s="3">
        <v>175</v>
      </c>
      <c r="BB67" s="3">
        <v>0</v>
      </c>
      <c r="BC67" s="100">
        <v>89</v>
      </c>
      <c r="BD67" s="101">
        <v>0</v>
      </c>
      <c r="BE67" s="101">
        <v>0</v>
      </c>
      <c r="BF67" s="101">
        <v>89</v>
      </c>
      <c r="BG67" s="102">
        <v>0</v>
      </c>
      <c r="BH67" s="3">
        <v>86</v>
      </c>
      <c r="BI67" s="3">
        <v>0</v>
      </c>
      <c r="BJ67" s="3">
        <v>0</v>
      </c>
      <c r="BK67" s="3">
        <v>86</v>
      </c>
      <c r="BL67" s="3">
        <v>0</v>
      </c>
      <c r="BM67" s="4" t="s">
        <v>74</v>
      </c>
      <c r="BN67" s="4">
        <v>715</v>
      </c>
      <c r="BO67" s="4">
        <v>22</v>
      </c>
      <c r="BP67" s="4">
        <v>0</v>
      </c>
      <c r="BQ67" s="4">
        <v>692</v>
      </c>
      <c r="BR67" s="4">
        <v>0</v>
      </c>
      <c r="BS67" s="29">
        <v>414</v>
      </c>
      <c r="BT67" s="16">
        <v>22</v>
      </c>
      <c r="BU67" s="16">
        <v>0</v>
      </c>
      <c r="BV67" s="16">
        <v>391</v>
      </c>
      <c r="BW67" s="30">
        <v>0</v>
      </c>
      <c r="BX67" s="4">
        <v>301</v>
      </c>
      <c r="BY67" s="4">
        <v>0</v>
      </c>
      <c r="BZ67" s="4">
        <v>0</v>
      </c>
      <c r="CA67" s="4">
        <v>301</v>
      </c>
      <c r="CB67" s="4">
        <v>0</v>
      </c>
    </row>
    <row r="68" spans="1:80" x14ac:dyDescent="0.2">
      <c r="A68" s="4" t="s">
        <v>1</v>
      </c>
      <c r="B68" s="10">
        <v>293</v>
      </c>
      <c r="C68" s="10">
        <v>94</v>
      </c>
      <c r="D68" s="10">
        <v>58</v>
      </c>
      <c r="E68" s="10">
        <v>135</v>
      </c>
      <c r="F68" s="10">
        <v>6</v>
      </c>
      <c r="G68" s="26">
        <v>206</v>
      </c>
      <c r="H68" s="27">
        <v>90</v>
      </c>
      <c r="I68" s="27">
        <v>58</v>
      </c>
      <c r="J68" s="27">
        <v>58</v>
      </c>
      <c r="K68" s="28">
        <v>0</v>
      </c>
      <c r="L68" s="10">
        <v>87</v>
      </c>
      <c r="M68" s="10">
        <v>5</v>
      </c>
      <c r="N68" s="10">
        <v>0</v>
      </c>
      <c r="O68" s="10">
        <v>76</v>
      </c>
      <c r="P68" s="10">
        <v>6</v>
      </c>
      <c r="Q68" s="4" t="s">
        <v>1</v>
      </c>
      <c r="R68" s="10">
        <v>293</v>
      </c>
      <c r="S68" s="10">
        <v>94</v>
      </c>
      <c r="T68" s="10">
        <v>58</v>
      </c>
      <c r="U68" s="10">
        <v>135</v>
      </c>
      <c r="V68" s="10">
        <v>6</v>
      </c>
      <c r="W68" s="26">
        <v>206</v>
      </c>
      <c r="X68" s="27">
        <v>90</v>
      </c>
      <c r="Y68" s="27">
        <v>58</v>
      </c>
      <c r="Z68" s="27">
        <v>58</v>
      </c>
      <c r="AA68" s="28">
        <v>0</v>
      </c>
      <c r="AB68" s="10">
        <v>87</v>
      </c>
      <c r="AC68" s="10">
        <v>5</v>
      </c>
      <c r="AD68" s="10">
        <v>0</v>
      </c>
      <c r="AE68" s="10">
        <v>76</v>
      </c>
      <c r="AF68" s="10">
        <v>6</v>
      </c>
      <c r="AG68" s="60" t="s">
        <v>618</v>
      </c>
      <c r="AH68" s="63"/>
      <c r="AI68" s="63"/>
      <c r="AJ68" s="63"/>
      <c r="AK68" s="63"/>
      <c r="AL68" s="63"/>
      <c r="AM68" s="64"/>
      <c r="AN68" s="65"/>
      <c r="AO68" s="65"/>
      <c r="AP68" s="65"/>
      <c r="AQ68" s="66"/>
      <c r="AR68" s="63"/>
      <c r="AS68" s="63"/>
      <c r="AT68" s="63"/>
      <c r="AU68" s="63"/>
      <c r="AV68" s="63"/>
      <c r="AW68" s="3"/>
      <c r="AX68" s="3"/>
      <c r="AY68" s="3"/>
      <c r="AZ68" s="3"/>
      <c r="BA68" s="3"/>
      <c r="BB68" s="3"/>
      <c r="BC68" s="100"/>
      <c r="BD68" s="101"/>
      <c r="BE68" s="101"/>
      <c r="BF68" s="101"/>
      <c r="BG68" s="102"/>
      <c r="BH68" s="3"/>
      <c r="BI68" s="3"/>
      <c r="BJ68" s="3"/>
      <c r="BK68" s="3"/>
      <c r="BL68" s="3"/>
    </row>
    <row r="69" spans="1:80" x14ac:dyDescent="0.2">
      <c r="A69" s="4" t="s">
        <v>67</v>
      </c>
      <c r="B69" s="10">
        <v>75</v>
      </c>
      <c r="C69" s="10">
        <v>75</v>
      </c>
      <c r="D69" s="10">
        <v>0</v>
      </c>
      <c r="E69" s="10">
        <v>0</v>
      </c>
      <c r="F69" s="10">
        <v>0</v>
      </c>
      <c r="G69" s="26">
        <v>71</v>
      </c>
      <c r="H69" s="27">
        <v>71</v>
      </c>
      <c r="I69" s="27">
        <v>0</v>
      </c>
      <c r="J69" s="27">
        <v>0</v>
      </c>
      <c r="K69" s="28">
        <v>0</v>
      </c>
      <c r="L69" s="10">
        <v>5</v>
      </c>
      <c r="M69" s="10">
        <v>5</v>
      </c>
      <c r="N69" s="10">
        <v>0</v>
      </c>
      <c r="O69" s="10">
        <v>0</v>
      </c>
      <c r="P69" s="10">
        <v>0</v>
      </c>
      <c r="Q69" s="4" t="s">
        <v>67</v>
      </c>
      <c r="R69" s="10">
        <v>75</v>
      </c>
      <c r="S69" s="10">
        <v>75</v>
      </c>
      <c r="T69" s="10">
        <v>0</v>
      </c>
      <c r="U69" s="10">
        <v>0</v>
      </c>
      <c r="V69" s="10">
        <v>0</v>
      </c>
      <c r="W69" s="26">
        <v>71</v>
      </c>
      <c r="X69" s="27">
        <v>71</v>
      </c>
      <c r="Y69" s="27">
        <v>0</v>
      </c>
      <c r="Z69" s="27">
        <v>0</v>
      </c>
      <c r="AA69" s="28">
        <v>0</v>
      </c>
      <c r="AB69" s="10">
        <v>5</v>
      </c>
      <c r="AC69" s="10">
        <v>5</v>
      </c>
      <c r="AD69" s="10">
        <v>0</v>
      </c>
      <c r="AE69" s="10">
        <v>0</v>
      </c>
      <c r="AF69" s="10">
        <v>0</v>
      </c>
      <c r="AG69" s="56" t="s">
        <v>616</v>
      </c>
      <c r="AH69" s="63">
        <v>65</v>
      </c>
      <c r="AI69" s="63">
        <v>7</v>
      </c>
      <c r="AJ69" s="63">
        <v>0</v>
      </c>
      <c r="AK69" s="63">
        <v>59</v>
      </c>
      <c r="AL69" s="63">
        <v>0</v>
      </c>
      <c r="AM69" s="64">
        <v>17</v>
      </c>
      <c r="AN69" s="65">
        <v>7</v>
      </c>
      <c r="AO69" s="65">
        <v>0</v>
      </c>
      <c r="AP69" s="65">
        <v>10</v>
      </c>
      <c r="AQ69" s="66">
        <v>0</v>
      </c>
      <c r="AR69" s="63">
        <v>48</v>
      </c>
      <c r="AS69" s="63">
        <v>0</v>
      </c>
      <c r="AT69" s="63">
        <v>0</v>
      </c>
      <c r="AU69" s="63">
        <v>48</v>
      </c>
      <c r="AV69" s="63">
        <v>0</v>
      </c>
      <c r="AW69" s="98" t="s">
        <v>627</v>
      </c>
      <c r="AX69" s="3"/>
      <c r="AY69" s="3"/>
      <c r="AZ69" s="3"/>
      <c r="BA69" s="3"/>
      <c r="BB69" s="3"/>
      <c r="BC69" s="100"/>
      <c r="BD69" s="101"/>
      <c r="BE69" s="101"/>
      <c r="BF69" s="101"/>
      <c r="BG69" s="102"/>
      <c r="BH69" s="3"/>
      <c r="BI69" s="3"/>
      <c r="BJ69" s="3"/>
      <c r="BK69" s="3"/>
      <c r="BL69" s="3"/>
      <c r="BM69" s="15" t="s">
        <v>548</v>
      </c>
      <c r="BS69" s="29"/>
      <c r="BT69" s="16"/>
      <c r="BU69" s="16"/>
      <c r="BV69" s="16"/>
      <c r="BW69" s="30"/>
    </row>
    <row r="70" spans="1:80" x14ac:dyDescent="0.2">
      <c r="A70" s="4" t="s">
        <v>68</v>
      </c>
      <c r="B70" s="10">
        <v>40</v>
      </c>
      <c r="C70" s="10">
        <v>0</v>
      </c>
      <c r="D70" s="10">
        <v>40</v>
      </c>
      <c r="E70" s="10">
        <v>0</v>
      </c>
      <c r="F70" s="10">
        <v>0</v>
      </c>
      <c r="G70" s="26">
        <v>40</v>
      </c>
      <c r="H70" s="27">
        <v>0</v>
      </c>
      <c r="I70" s="27">
        <v>40</v>
      </c>
      <c r="J70" s="27">
        <v>0</v>
      </c>
      <c r="K70" s="28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4" t="s">
        <v>68</v>
      </c>
      <c r="R70" s="10">
        <v>40</v>
      </c>
      <c r="S70" s="10">
        <v>0</v>
      </c>
      <c r="T70" s="10">
        <v>40</v>
      </c>
      <c r="U70" s="10">
        <v>0</v>
      </c>
      <c r="V70" s="10">
        <v>0</v>
      </c>
      <c r="W70" s="26">
        <v>40</v>
      </c>
      <c r="X70" s="27">
        <v>0</v>
      </c>
      <c r="Y70" s="27">
        <v>40</v>
      </c>
      <c r="Z70" s="27">
        <v>0</v>
      </c>
      <c r="AA70" s="28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56" t="s">
        <v>67</v>
      </c>
      <c r="AH70" s="63">
        <v>0</v>
      </c>
      <c r="AI70" s="63">
        <v>0</v>
      </c>
      <c r="AJ70" s="63">
        <v>0</v>
      </c>
      <c r="AK70" s="63">
        <v>0</v>
      </c>
      <c r="AL70" s="63">
        <v>0</v>
      </c>
      <c r="AM70" s="64">
        <v>0</v>
      </c>
      <c r="AN70" s="65">
        <v>0</v>
      </c>
      <c r="AO70" s="65">
        <v>0</v>
      </c>
      <c r="AP70" s="65">
        <v>0</v>
      </c>
      <c r="AQ70" s="66">
        <v>0</v>
      </c>
      <c r="AR70" s="63">
        <v>0</v>
      </c>
      <c r="AS70" s="63">
        <v>0</v>
      </c>
      <c r="AT70" s="63">
        <v>0</v>
      </c>
      <c r="AU70" s="63">
        <v>0</v>
      </c>
      <c r="AV70" s="63">
        <v>0</v>
      </c>
      <c r="AW70" s="3" t="s">
        <v>1</v>
      </c>
      <c r="AX70" s="3">
        <v>45</v>
      </c>
      <c r="AY70" s="3">
        <v>5</v>
      </c>
      <c r="AZ70" s="3">
        <v>0</v>
      </c>
      <c r="BA70" s="3">
        <v>40</v>
      </c>
      <c r="BB70" s="3">
        <v>0</v>
      </c>
      <c r="BC70" s="100">
        <v>35</v>
      </c>
      <c r="BD70" s="101">
        <v>5</v>
      </c>
      <c r="BE70" s="101">
        <v>0</v>
      </c>
      <c r="BF70" s="101">
        <v>31</v>
      </c>
      <c r="BG70" s="102">
        <v>0</v>
      </c>
      <c r="BH70" s="3">
        <v>9</v>
      </c>
      <c r="BI70" s="3">
        <v>0</v>
      </c>
      <c r="BJ70" s="3">
        <v>0</v>
      </c>
      <c r="BK70" s="3">
        <v>9</v>
      </c>
      <c r="BL70" s="3">
        <v>0</v>
      </c>
      <c r="BM70" s="4" t="s">
        <v>1</v>
      </c>
      <c r="BN70" s="10">
        <v>2096</v>
      </c>
      <c r="BO70" s="10">
        <v>67</v>
      </c>
      <c r="BP70" s="10">
        <v>42</v>
      </c>
      <c r="BQ70" s="10">
        <v>1987</v>
      </c>
      <c r="BR70" s="10">
        <v>0</v>
      </c>
      <c r="BS70" s="26">
        <v>1239</v>
      </c>
      <c r="BT70" s="27">
        <v>22</v>
      </c>
      <c r="BU70" s="27">
        <v>42</v>
      </c>
      <c r="BV70" s="27">
        <v>1174</v>
      </c>
      <c r="BW70" s="28">
        <v>0</v>
      </c>
      <c r="BX70" s="10">
        <v>858</v>
      </c>
      <c r="BY70" s="10">
        <v>45</v>
      </c>
      <c r="BZ70" s="10">
        <v>0</v>
      </c>
      <c r="CA70" s="10">
        <v>813</v>
      </c>
      <c r="CB70" s="10">
        <v>0</v>
      </c>
    </row>
    <row r="71" spans="1:80" x14ac:dyDescent="0.2">
      <c r="A71" s="4" t="s">
        <v>69</v>
      </c>
      <c r="B71" s="10">
        <v>6</v>
      </c>
      <c r="C71" s="10">
        <v>0</v>
      </c>
      <c r="D71" s="10">
        <v>0</v>
      </c>
      <c r="E71" s="10">
        <v>0</v>
      </c>
      <c r="F71" s="10">
        <v>6</v>
      </c>
      <c r="G71" s="26">
        <v>0</v>
      </c>
      <c r="H71" s="27">
        <v>0</v>
      </c>
      <c r="I71" s="27">
        <v>0</v>
      </c>
      <c r="J71" s="27">
        <v>0</v>
      </c>
      <c r="K71" s="28">
        <v>0</v>
      </c>
      <c r="L71" s="10">
        <v>6</v>
      </c>
      <c r="M71" s="10">
        <v>0</v>
      </c>
      <c r="N71" s="10">
        <v>0</v>
      </c>
      <c r="O71" s="10">
        <v>0</v>
      </c>
      <c r="P71" s="10">
        <v>6</v>
      </c>
      <c r="Q71" s="4" t="s">
        <v>69</v>
      </c>
      <c r="R71" s="10">
        <v>6</v>
      </c>
      <c r="S71" s="10">
        <v>0</v>
      </c>
      <c r="T71" s="10">
        <v>0</v>
      </c>
      <c r="U71" s="10">
        <v>0</v>
      </c>
      <c r="V71" s="10">
        <v>6</v>
      </c>
      <c r="W71" s="26">
        <v>0</v>
      </c>
      <c r="X71" s="27">
        <v>0</v>
      </c>
      <c r="Y71" s="27">
        <v>0</v>
      </c>
      <c r="Z71" s="27">
        <v>0</v>
      </c>
      <c r="AA71" s="28">
        <v>0</v>
      </c>
      <c r="AB71" s="10">
        <v>6</v>
      </c>
      <c r="AC71" s="10">
        <v>0</v>
      </c>
      <c r="AD71" s="10">
        <v>0</v>
      </c>
      <c r="AE71" s="10">
        <v>0</v>
      </c>
      <c r="AF71" s="10">
        <v>6</v>
      </c>
      <c r="AG71" s="56" t="s">
        <v>68</v>
      </c>
      <c r="AH71" s="63">
        <v>0</v>
      </c>
      <c r="AI71" s="63">
        <v>0</v>
      </c>
      <c r="AJ71" s="63">
        <v>0</v>
      </c>
      <c r="AK71" s="63">
        <v>0</v>
      </c>
      <c r="AL71" s="63">
        <v>0</v>
      </c>
      <c r="AM71" s="64">
        <v>0</v>
      </c>
      <c r="AN71" s="65">
        <v>0</v>
      </c>
      <c r="AO71" s="65">
        <v>0</v>
      </c>
      <c r="AP71" s="65">
        <v>0</v>
      </c>
      <c r="AQ71" s="66">
        <v>0</v>
      </c>
      <c r="AR71" s="63">
        <v>0</v>
      </c>
      <c r="AS71" s="63">
        <v>0</v>
      </c>
      <c r="AT71" s="63">
        <v>0</v>
      </c>
      <c r="AU71" s="63">
        <v>0</v>
      </c>
      <c r="AV71" s="63">
        <v>0</v>
      </c>
      <c r="AW71" s="3" t="s">
        <v>67</v>
      </c>
      <c r="AX71" s="3">
        <v>0</v>
      </c>
      <c r="AY71" s="3">
        <v>0</v>
      </c>
      <c r="AZ71" s="3">
        <v>0</v>
      </c>
      <c r="BA71" s="3">
        <v>0</v>
      </c>
      <c r="BB71" s="3">
        <v>0</v>
      </c>
      <c r="BC71" s="100">
        <v>0</v>
      </c>
      <c r="BD71" s="101">
        <v>0</v>
      </c>
      <c r="BE71" s="101">
        <v>0</v>
      </c>
      <c r="BF71" s="101">
        <v>0</v>
      </c>
      <c r="BG71" s="102">
        <v>0</v>
      </c>
      <c r="BH71" s="3">
        <v>0</v>
      </c>
      <c r="BI71" s="3">
        <v>0</v>
      </c>
      <c r="BJ71" s="3">
        <v>0</v>
      </c>
      <c r="BK71" s="3">
        <v>0</v>
      </c>
      <c r="BL71" s="3">
        <v>0</v>
      </c>
      <c r="BM71" s="4" t="s">
        <v>67</v>
      </c>
      <c r="BN71" s="10">
        <v>211</v>
      </c>
      <c r="BO71" s="10">
        <v>0</v>
      </c>
      <c r="BP71" s="10">
        <v>0</v>
      </c>
      <c r="BQ71" s="10">
        <v>211</v>
      </c>
      <c r="BR71" s="10">
        <v>0</v>
      </c>
      <c r="BS71" s="26">
        <v>90</v>
      </c>
      <c r="BT71" s="27">
        <v>0</v>
      </c>
      <c r="BU71" s="27">
        <v>0</v>
      </c>
      <c r="BV71" s="27">
        <v>90</v>
      </c>
      <c r="BW71" s="28">
        <v>0</v>
      </c>
      <c r="BX71" s="10">
        <v>120</v>
      </c>
      <c r="BY71" s="10">
        <v>0</v>
      </c>
      <c r="BZ71" s="10">
        <v>0</v>
      </c>
      <c r="CA71" s="10">
        <v>120</v>
      </c>
      <c r="CB71" s="10">
        <v>0</v>
      </c>
    </row>
    <row r="72" spans="1:80" x14ac:dyDescent="0.2">
      <c r="A72" s="4" t="s">
        <v>70</v>
      </c>
      <c r="B72" s="10">
        <v>7</v>
      </c>
      <c r="C72" s="10">
        <v>0</v>
      </c>
      <c r="D72" s="10">
        <v>0</v>
      </c>
      <c r="E72" s="10">
        <v>7</v>
      </c>
      <c r="F72" s="10">
        <v>0</v>
      </c>
      <c r="G72" s="26">
        <v>5</v>
      </c>
      <c r="H72" s="27">
        <v>0</v>
      </c>
      <c r="I72" s="27">
        <v>0</v>
      </c>
      <c r="J72" s="27">
        <v>5</v>
      </c>
      <c r="K72" s="28">
        <v>0</v>
      </c>
      <c r="L72" s="10">
        <v>2</v>
      </c>
      <c r="M72" s="10">
        <v>0</v>
      </c>
      <c r="N72" s="10">
        <v>0</v>
      </c>
      <c r="O72" s="10">
        <v>2</v>
      </c>
      <c r="P72" s="10">
        <v>0</v>
      </c>
      <c r="Q72" s="4" t="s">
        <v>70</v>
      </c>
      <c r="R72" s="10">
        <v>7</v>
      </c>
      <c r="S72" s="10">
        <v>0</v>
      </c>
      <c r="T72" s="10">
        <v>0</v>
      </c>
      <c r="U72" s="10">
        <v>7</v>
      </c>
      <c r="V72" s="10">
        <v>0</v>
      </c>
      <c r="W72" s="26">
        <v>5</v>
      </c>
      <c r="X72" s="27">
        <v>0</v>
      </c>
      <c r="Y72" s="27">
        <v>0</v>
      </c>
      <c r="Z72" s="27">
        <v>5</v>
      </c>
      <c r="AA72" s="28">
        <v>0</v>
      </c>
      <c r="AB72" s="10">
        <v>2</v>
      </c>
      <c r="AC72" s="10">
        <v>0</v>
      </c>
      <c r="AD72" s="10">
        <v>0</v>
      </c>
      <c r="AE72" s="10">
        <v>2</v>
      </c>
      <c r="AF72" s="10">
        <v>0</v>
      </c>
      <c r="AG72" s="56" t="s">
        <v>69</v>
      </c>
      <c r="AH72" s="63">
        <v>0</v>
      </c>
      <c r="AI72" s="63">
        <v>0</v>
      </c>
      <c r="AJ72" s="63">
        <v>0</v>
      </c>
      <c r="AK72" s="63">
        <v>0</v>
      </c>
      <c r="AL72" s="63">
        <v>0</v>
      </c>
      <c r="AM72" s="64">
        <v>0</v>
      </c>
      <c r="AN72" s="65">
        <v>0</v>
      </c>
      <c r="AO72" s="65">
        <v>0</v>
      </c>
      <c r="AP72" s="65">
        <v>0</v>
      </c>
      <c r="AQ72" s="66">
        <v>0</v>
      </c>
      <c r="AR72" s="63">
        <v>0</v>
      </c>
      <c r="AS72" s="63">
        <v>0</v>
      </c>
      <c r="AT72" s="63">
        <v>0</v>
      </c>
      <c r="AU72" s="63">
        <v>0</v>
      </c>
      <c r="AV72" s="63">
        <v>0</v>
      </c>
      <c r="AW72" s="3" t="s">
        <v>68</v>
      </c>
      <c r="AX72" s="3">
        <v>0</v>
      </c>
      <c r="AY72" s="3">
        <v>0</v>
      </c>
      <c r="AZ72" s="3">
        <v>0</v>
      </c>
      <c r="BA72" s="3">
        <v>0</v>
      </c>
      <c r="BB72" s="3">
        <v>0</v>
      </c>
      <c r="BC72" s="100">
        <v>0</v>
      </c>
      <c r="BD72" s="101">
        <v>0</v>
      </c>
      <c r="BE72" s="101">
        <v>0</v>
      </c>
      <c r="BF72" s="101">
        <v>0</v>
      </c>
      <c r="BG72" s="102">
        <v>0</v>
      </c>
      <c r="BH72" s="3">
        <v>0</v>
      </c>
      <c r="BI72" s="3">
        <v>0</v>
      </c>
      <c r="BJ72" s="3">
        <v>0</v>
      </c>
      <c r="BK72" s="3">
        <v>0</v>
      </c>
      <c r="BL72" s="3">
        <v>0</v>
      </c>
      <c r="BM72" s="4" t="s">
        <v>68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  <c r="BS72" s="26">
        <v>0</v>
      </c>
      <c r="BT72" s="27">
        <v>0</v>
      </c>
      <c r="BU72" s="27">
        <v>0</v>
      </c>
      <c r="BV72" s="27">
        <v>0</v>
      </c>
      <c r="BW72" s="28">
        <v>0</v>
      </c>
      <c r="BX72" s="10">
        <v>0</v>
      </c>
      <c r="BY72" s="10">
        <v>0</v>
      </c>
      <c r="BZ72" s="10">
        <v>0</v>
      </c>
      <c r="CA72" s="10">
        <v>0</v>
      </c>
      <c r="CB72" s="10">
        <v>0</v>
      </c>
    </row>
    <row r="73" spans="1:80" x14ac:dyDescent="0.2">
      <c r="A73" s="4" t="s">
        <v>71</v>
      </c>
      <c r="B73" s="10">
        <v>2</v>
      </c>
      <c r="C73" s="10">
        <v>0</v>
      </c>
      <c r="D73" s="10">
        <v>0</v>
      </c>
      <c r="E73" s="10">
        <v>2</v>
      </c>
      <c r="F73" s="10">
        <v>0</v>
      </c>
      <c r="G73" s="26">
        <v>0</v>
      </c>
      <c r="H73" s="27">
        <v>0</v>
      </c>
      <c r="I73" s="27">
        <v>0</v>
      </c>
      <c r="J73" s="27">
        <v>0</v>
      </c>
      <c r="K73" s="28">
        <v>0</v>
      </c>
      <c r="L73" s="10">
        <v>2</v>
      </c>
      <c r="M73" s="10">
        <v>0</v>
      </c>
      <c r="N73" s="10">
        <v>0</v>
      </c>
      <c r="O73" s="10">
        <v>2</v>
      </c>
      <c r="P73" s="10">
        <v>0</v>
      </c>
      <c r="Q73" s="4" t="s">
        <v>71</v>
      </c>
      <c r="R73" s="10">
        <v>2</v>
      </c>
      <c r="S73" s="10">
        <v>0</v>
      </c>
      <c r="T73" s="10">
        <v>0</v>
      </c>
      <c r="U73" s="10">
        <v>2</v>
      </c>
      <c r="V73" s="10">
        <v>0</v>
      </c>
      <c r="W73" s="26">
        <v>0</v>
      </c>
      <c r="X73" s="27">
        <v>0</v>
      </c>
      <c r="Y73" s="27">
        <v>0</v>
      </c>
      <c r="Z73" s="27">
        <v>0</v>
      </c>
      <c r="AA73" s="28">
        <v>0</v>
      </c>
      <c r="AB73" s="10">
        <v>2</v>
      </c>
      <c r="AC73" s="10">
        <v>0</v>
      </c>
      <c r="AD73" s="10">
        <v>0</v>
      </c>
      <c r="AE73" s="10">
        <v>2</v>
      </c>
      <c r="AF73" s="10">
        <v>0</v>
      </c>
      <c r="AG73" s="56" t="s">
        <v>70</v>
      </c>
      <c r="AH73" s="63">
        <v>0</v>
      </c>
      <c r="AI73" s="63">
        <v>0</v>
      </c>
      <c r="AJ73" s="63">
        <v>0</v>
      </c>
      <c r="AK73" s="63">
        <v>0</v>
      </c>
      <c r="AL73" s="63">
        <v>0</v>
      </c>
      <c r="AM73" s="64">
        <v>0</v>
      </c>
      <c r="AN73" s="65">
        <v>0</v>
      </c>
      <c r="AO73" s="65">
        <v>0</v>
      </c>
      <c r="AP73" s="65">
        <v>0</v>
      </c>
      <c r="AQ73" s="66">
        <v>0</v>
      </c>
      <c r="AR73" s="63">
        <v>0</v>
      </c>
      <c r="AS73" s="63">
        <v>0</v>
      </c>
      <c r="AT73" s="63">
        <v>0</v>
      </c>
      <c r="AU73" s="63">
        <v>0</v>
      </c>
      <c r="AV73" s="63">
        <v>0</v>
      </c>
      <c r="AW73" s="3" t="s">
        <v>69</v>
      </c>
      <c r="AX73" s="3">
        <v>0</v>
      </c>
      <c r="AY73" s="3">
        <v>0</v>
      </c>
      <c r="AZ73" s="3">
        <v>0</v>
      </c>
      <c r="BA73" s="3">
        <v>0</v>
      </c>
      <c r="BB73" s="3">
        <v>0</v>
      </c>
      <c r="BC73" s="100">
        <v>0</v>
      </c>
      <c r="BD73" s="101">
        <v>0</v>
      </c>
      <c r="BE73" s="101">
        <v>0</v>
      </c>
      <c r="BF73" s="101">
        <v>0</v>
      </c>
      <c r="BG73" s="102">
        <v>0</v>
      </c>
      <c r="BH73" s="3">
        <v>0</v>
      </c>
      <c r="BI73" s="3">
        <v>0</v>
      </c>
      <c r="BJ73" s="3">
        <v>0</v>
      </c>
      <c r="BK73" s="3">
        <v>0</v>
      </c>
      <c r="BL73" s="3">
        <v>0</v>
      </c>
      <c r="BM73" s="4" t="s">
        <v>69</v>
      </c>
      <c r="BN73" s="10">
        <v>30</v>
      </c>
      <c r="BO73" s="10">
        <v>0</v>
      </c>
      <c r="BP73" s="10">
        <v>0</v>
      </c>
      <c r="BQ73" s="10">
        <v>30</v>
      </c>
      <c r="BR73" s="10">
        <v>0</v>
      </c>
      <c r="BS73" s="26">
        <v>0</v>
      </c>
      <c r="BT73" s="27">
        <v>0</v>
      </c>
      <c r="BU73" s="27">
        <v>0</v>
      </c>
      <c r="BV73" s="27">
        <v>0</v>
      </c>
      <c r="BW73" s="28">
        <v>0</v>
      </c>
      <c r="BX73" s="10">
        <v>30</v>
      </c>
      <c r="BY73" s="10">
        <v>0</v>
      </c>
      <c r="BZ73" s="10">
        <v>0</v>
      </c>
      <c r="CA73" s="10">
        <v>30</v>
      </c>
      <c r="CB73" s="10">
        <v>0</v>
      </c>
    </row>
    <row r="74" spans="1:80" x14ac:dyDescent="0.2">
      <c r="A74" s="4" t="s">
        <v>72</v>
      </c>
      <c r="B74" s="10">
        <v>24</v>
      </c>
      <c r="C74" s="10">
        <v>14</v>
      </c>
      <c r="D74" s="10">
        <v>6</v>
      </c>
      <c r="E74" s="10">
        <v>4</v>
      </c>
      <c r="F74" s="10">
        <v>0</v>
      </c>
      <c r="G74" s="26">
        <v>22</v>
      </c>
      <c r="H74" s="27">
        <v>14</v>
      </c>
      <c r="I74" s="27">
        <v>6</v>
      </c>
      <c r="J74" s="27">
        <v>2</v>
      </c>
      <c r="K74" s="28">
        <v>0</v>
      </c>
      <c r="L74" s="10">
        <v>2</v>
      </c>
      <c r="M74" s="10">
        <v>0</v>
      </c>
      <c r="N74" s="10">
        <v>0</v>
      </c>
      <c r="O74" s="10">
        <v>2</v>
      </c>
      <c r="P74" s="10">
        <v>0</v>
      </c>
      <c r="Q74" s="4" t="s">
        <v>72</v>
      </c>
      <c r="R74" s="10">
        <v>24</v>
      </c>
      <c r="S74" s="10">
        <v>14</v>
      </c>
      <c r="T74" s="10">
        <v>6</v>
      </c>
      <c r="U74" s="10">
        <v>4</v>
      </c>
      <c r="V74" s="10">
        <v>0</v>
      </c>
      <c r="W74" s="26">
        <v>22</v>
      </c>
      <c r="X74" s="27">
        <v>14</v>
      </c>
      <c r="Y74" s="27">
        <v>6</v>
      </c>
      <c r="Z74" s="27">
        <v>2</v>
      </c>
      <c r="AA74" s="28">
        <v>0</v>
      </c>
      <c r="AB74" s="10">
        <v>2</v>
      </c>
      <c r="AC74" s="10">
        <v>0</v>
      </c>
      <c r="AD74" s="10">
        <v>0</v>
      </c>
      <c r="AE74" s="10">
        <v>2</v>
      </c>
      <c r="AF74" s="10">
        <v>0</v>
      </c>
      <c r="AG74" s="56" t="s">
        <v>71</v>
      </c>
      <c r="AH74" s="63">
        <v>0</v>
      </c>
      <c r="AI74" s="63">
        <v>0</v>
      </c>
      <c r="AJ74" s="63">
        <v>0</v>
      </c>
      <c r="AK74" s="63">
        <v>0</v>
      </c>
      <c r="AL74" s="63">
        <v>0</v>
      </c>
      <c r="AM74" s="64">
        <v>0</v>
      </c>
      <c r="AN74" s="65">
        <v>0</v>
      </c>
      <c r="AO74" s="65">
        <v>0</v>
      </c>
      <c r="AP74" s="65">
        <v>0</v>
      </c>
      <c r="AQ74" s="66">
        <v>0</v>
      </c>
      <c r="AR74" s="63">
        <v>0</v>
      </c>
      <c r="AS74" s="63">
        <v>0</v>
      </c>
      <c r="AT74" s="63">
        <v>0</v>
      </c>
      <c r="AU74" s="63">
        <v>0</v>
      </c>
      <c r="AV74" s="63">
        <v>0</v>
      </c>
      <c r="AW74" s="3" t="s">
        <v>70</v>
      </c>
      <c r="AX74" s="3">
        <v>0</v>
      </c>
      <c r="AY74" s="3">
        <v>0</v>
      </c>
      <c r="AZ74" s="3">
        <v>0</v>
      </c>
      <c r="BA74" s="3">
        <v>0</v>
      </c>
      <c r="BB74" s="3">
        <v>0</v>
      </c>
      <c r="BC74" s="100">
        <v>0</v>
      </c>
      <c r="BD74" s="101">
        <v>0</v>
      </c>
      <c r="BE74" s="101">
        <v>0</v>
      </c>
      <c r="BF74" s="101">
        <v>0</v>
      </c>
      <c r="BG74" s="102">
        <v>0</v>
      </c>
      <c r="BH74" s="3">
        <v>0</v>
      </c>
      <c r="BI74" s="3">
        <v>0</v>
      </c>
      <c r="BJ74" s="3">
        <v>0</v>
      </c>
      <c r="BK74" s="3">
        <v>0</v>
      </c>
      <c r="BL74" s="3">
        <v>0</v>
      </c>
      <c r="BM74" s="4" t="s">
        <v>70</v>
      </c>
      <c r="BN74" s="10">
        <v>22</v>
      </c>
      <c r="BO74" s="10">
        <v>22</v>
      </c>
      <c r="BP74" s="10">
        <v>0</v>
      </c>
      <c r="BQ74" s="10">
        <v>0</v>
      </c>
      <c r="BR74" s="10">
        <v>0</v>
      </c>
      <c r="BS74" s="26">
        <v>0</v>
      </c>
      <c r="BT74" s="27">
        <v>0</v>
      </c>
      <c r="BU74" s="27">
        <v>0</v>
      </c>
      <c r="BV74" s="27">
        <v>0</v>
      </c>
      <c r="BW74" s="28">
        <v>0</v>
      </c>
      <c r="BX74" s="10">
        <v>22</v>
      </c>
      <c r="BY74" s="10">
        <v>22</v>
      </c>
      <c r="BZ74" s="10">
        <v>0</v>
      </c>
      <c r="CA74" s="10">
        <v>0</v>
      </c>
      <c r="CB74" s="10">
        <v>0</v>
      </c>
    </row>
    <row r="75" spans="1:80" x14ac:dyDescent="0.2">
      <c r="A75" s="4" t="s">
        <v>74</v>
      </c>
      <c r="B75" s="10">
        <v>138</v>
      </c>
      <c r="C75" s="10">
        <v>5</v>
      </c>
      <c r="D75" s="10">
        <v>12</v>
      </c>
      <c r="E75" s="10">
        <v>122</v>
      </c>
      <c r="F75" s="10">
        <v>0</v>
      </c>
      <c r="G75" s="26">
        <v>67</v>
      </c>
      <c r="H75" s="27">
        <v>5</v>
      </c>
      <c r="I75" s="27">
        <v>12</v>
      </c>
      <c r="J75" s="27">
        <v>51</v>
      </c>
      <c r="K75" s="28">
        <v>0</v>
      </c>
      <c r="L75" s="10">
        <v>71</v>
      </c>
      <c r="M75" s="10">
        <v>0</v>
      </c>
      <c r="N75" s="10">
        <v>0</v>
      </c>
      <c r="O75" s="10">
        <v>71</v>
      </c>
      <c r="P75" s="10">
        <v>0</v>
      </c>
      <c r="Q75" s="4" t="s">
        <v>74</v>
      </c>
      <c r="R75" s="10">
        <v>138</v>
      </c>
      <c r="S75" s="10">
        <v>5</v>
      </c>
      <c r="T75" s="10">
        <v>12</v>
      </c>
      <c r="U75" s="10">
        <v>122</v>
      </c>
      <c r="V75" s="10">
        <v>0</v>
      </c>
      <c r="W75" s="26">
        <v>67</v>
      </c>
      <c r="X75" s="27">
        <v>5</v>
      </c>
      <c r="Y75" s="27">
        <v>12</v>
      </c>
      <c r="Z75" s="27">
        <v>51</v>
      </c>
      <c r="AA75" s="28">
        <v>0</v>
      </c>
      <c r="AB75" s="10">
        <v>71</v>
      </c>
      <c r="AC75" s="10">
        <v>0</v>
      </c>
      <c r="AD75" s="10">
        <v>0</v>
      </c>
      <c r="AE75" s="10">
        <v>71</v>
      </c>
      <c r="AF75" s="10">
        <v>0</v>
      </c>
      <c r="AG75" s="56" t="s">
        <v>72</v>
      </c>
      <c r="AH75" s="63">
        <v>3</v>
      </c>
      <c r="AI75" s="63">
        <v>0</v>
      </c>
      <c r="AJ75" s="63">
        <v>0</v>
      </c>
      <c r="AK75" s="63">
        <v>3</v>
      </c>
      <c r="AL75" s="63">
        <v>0</v>
      </c>
      <c r="AM75" s="64">
        <v>0</v>
      </c>
      <c r="AN75" s="65">
        <v>0</v>
      </c>
      <c r="AO75" s="65">
        <v>0</v>
      </c>
      <c r="AP75" s="65">
        <v>0</v>
      </c>
      <c r="AQ75" s="66">
        <v>0</v>
      </c>
      <c r="AR75" s="63">
        <v>3</v>
      </c>
      <c r="AS75" s="63">
        <v>0</v>
      </c>
      <c r="AT75" s="63">
        <v>0</v>
      </c>
      <c r="AU75" s="63">
        <v>3</v>
      </c>
      <c r="AV75" s="63">
        <v>0</v>
      </c>
      <c r="AW75" s="3" t="s">
        <v>71</v>
      </c>
      <c r="AX75" s="3">
        <v>0</v>
      </c>
      <c r="AY75" s="3">
        <v>0</v>
      </c>
      <c r="AZ75" s="3">
        <v>0</v>
      </c>
      <c r="BA75" s="3">
        <v>0</v>
      </c>
      <c r="BB75" s="3">
        <v>0</v>
      </c>
      <c r="BC75" s="100">
        <v>0</v>
      </c>
      <c r="BD75" s="101">
        <v>0</v>
      </c>
      <c r="BE75" s="101">
        <v>0</v>
      </c>
      <c r="BF75" s="101">
        <v>0</v>
      </c>
      <c r="BG75" s="102">
        <v>0</v>
      </c>
      <c r="BH75" s="3">
        <v>0</v>
      </c>
      <c r="BI75" s="3">
        <v>0</v>
      </c>
      <c r="BJ75" s="3">
        <v>0</v>
      </c>
      <c r="BK75" s="3">
        <v>0</v>
      </c>
      <c r="BL75" s="3">
        <v>0</v>
      </c>
      <c r="BM75" s="4" t="s">
        <v>71</v>
      </c>
      <c r="BN75" s="10">
        <v>60</v>
      </c>
      <c r="BO75" s="10">
        <v>0</v>
      </c>
      <c r="BP75" s="10">
        <v>0</v>
      </c>
      <c r="BQ75" s="10">
        <v>60</v>
      </c>
      <c r="BR75" s="10">
        <v>0</v>
      </c>
      <c r="BS75" s="26">
        <v>30</v>
      </c>
      <c r="BT75" s="27">
        <v>0</v>
      </c>
      <c r="BU75" s="27">
        <v>0</v>
      </c>
      <c r="BV75" s="27">
        <v>30</v>
      </c>
      <c r="BW75" s="28">
        <v>0</v>
      </c>
      <c r="BX75" s="10">
        <v>30</v>
      </c>
      <c r="BY75" s="10">
        <v>0</v>
      </c>
      <c r="BZ75" s="10">
        <v>0</v>
      </c>
      <c r="CA75" s="10">
        <v>30</v>
      </c>
      <c r="CB75" s="10">
        <v>0</v>
      </c>
    </row>
    <row r="76" spans="1:80" x14ac:dyDescent="0.2">
      <c r="A76" s="4" t="s">
        <v>75</v>
      </c>
      <c r="B76" s="10"/>
      <c r="C76" s="10"/>
      <c r="D76" s="10"/>
      <c r="E76" s="10"/>
      <c r="F76" s="10"/>
      <c r="G76" s="26"/>
      <c r="H76" s="27"/>
      <c r="I76" s="27"/>
      <c r="J76" s="27"/>
      <c r="K76" s="28"/>
      <c r="L76" s="10"/>
      <c r="M76" s="10"/>
      <c r="N76" s="10"/>
      <c r="O76" s="10"/>
      <c r="P76" s="10"/>
      <c r="Q76" s="4" t="s">
        <v>75</v>
      </c>
      <c r="R76" s="10"/>
      <c r="S76" s="10"/>
      <c r="T76" s="10"/>
      <c r="U76" s="10"/>
      <c r="V76" s="10"/>
      <c r="W76" s="26"/>
      <c r="X76" s="27"/>
      <c r="Y76" s="27"/>
      <c r="Z76" s="27"/>
      <c r="AA76" s="28"/>
      <c r="AB76" s="10"/>
      <c r="AC76" s="10"/>
      <c r="AD76" s="10"/>
      <c r="AE76" s="10"/>
      <c r="AF76" s="10"/>
      <c r="AG76" s="56" t="s">
        <v>74</v>
      </c>
      <c r="AH76" s="63">
        <v>62</v>
      </c>
      <c r="AI76" s="63">
        <v>7</v>
      </c>
      <c r="AJ76" s="63">
        <v>0</v>
      </c>
      <c r="AK76" s="63">
        <v>55</v>
      </c>
      <c r="AL76" s="63">
        <v>0</v>
      </c>
      <c r="AM76" s="64">
        <v>17</v>
      </c>
      <c r="AN76" s="65">
        <v>7</v>
      </c>
      <c r="AO76" s="65">
        <v>0</v>
      </c>
      <c r="AP76" s="65">
        <v>10</v>
      </c>
      <c r="AQ76" s="66">
        <v>0</v>
      </c>
      <c r="AR76" s="63">
        <v>45</v>
      </c>
      <c r="AS76" s="63">
        <v>0</v>
      </c>
      <c r="AT76" s="63">
        <v>0</v>
      </c>
      <c r="AU76" s="63">
        <v>45</v>
      </c>
      <c r="AV76" s="63">
        <v>0</v>
      </c>
      <c r="AW76" s="3" t="s">
        <v>72</v>
      </c>
      <c r="AX76" s="3">
        <v>0</v>
      </c>
      <c r="AY76" s="3">
        <v>0</v>
      </c>
      <c r="AZ76" s="3">
        <v>0</v>
      </c>
      <c r="BA76" s="3">
        <v>0</v>
      </c>
      <c r="BB76" s="3">
        <v>0</v>
      </c>
      <c r="BC76" s="100">
        <v>0</v>
      </c>
      <c r="BD76" s="101">
        <v>0</v>
      </c>
      <c r="BE76" s="101">
        <v>0</v>
      </c>
      <c r="BF76" s="101">
        <v>0</v>
      </c>
      <c r="BG76" s="102">
        <v>0</v>
      </c>
      <c r="BH76" s="3">
        <v>0</v>
      </c>
      <c r="BI76" s="3">
        <v>0</v>
      </c>
      <c r="BJ76" s="3">
        <v>0</v>
      </c>
      <c r="BK76" s="3">
        <v>0</v>
      </c>
      <c r="BL76" s="3">
        <v>0</v>
      </c>
      <c r="BM76" s="4" t="s">
        <v>72</v>
      </c>
      <c r="BN76" s="10">
        <v>90</v>
      </c>
      <c r="BO76" s="10">
        <v>0</v>
      </c>
      <c r="BP76" s="10">
        <v>0</v>
      </c>
      <c r="BQ76" s="10">
        <v>90</v>
      </c>
      <c r="BR76" s="10">
        <v>0</v>
      </c>
      <c r="BS76" s="26">
        <v>60</v>
      </c>
      <c r="BT76" s="27">
        <v>0</v>
      </c>
      <c r="BU76" s="27">
        <v>0</v>
      </c>
      <c r="BV76" s="27">
        <v>60</v>
      </c>
      <c r="BW76" s="28">
        <v>0</v>
      </c>
      <c r="BX76" s="10">
        <v>30</v>
      </c>
      <c r="BY76" s="10">
        <v>0</v>
      </c>
      <c r="BZ76" s="10">
        <v>0</v>
      </c>
      <c r="CA76" s="10">
        <v>30</v>
      </c>
      <c r="CB76" s="10">
        <v>0</v>
      </c>
    </row>
    <row r="77" spans="1:80" x14ac:dyDescent="0.2">
      <c r="B77" s="10"/>
      <c r="C77" s="10"/>
      <c r="D77" s="10"/>
      <c r="E77" s="10"/>
      <c r="F77" s="10"/>
      <c r="G77" s="26"/>
      <c r="H77" s="27"/>
      <c r="I77" s="27"/>
      <c r="J77" s="27"/>
      <c r="K77" s="28"/>
      <c r="L77" s="10"/>
      <c r="M77" s="10"/>
      <c r="N77" s="10"/>
      <c r="O77" s="10"/>
      <c r="P77" s="10"/>
      <c r="R77" s="10"/>
      <c r="S77" s="10"/>
      <c r="T77" s="10"/>
      <c r="U77" s="10"/>
      <c r="V77" s="10"/>
      <c r="W77" s="26"/>
      <c r="X77" s="27"/>
      <c r="Y77" s="27"/>
      <c r="Z77" s="27"/>
      <c r="AA77" s="28"/>
      <c r="AB77" s="10"/>
      <c r="AC77" s="10"/>
      <c r="AD77" s="10"/>
      <c r="AE77" s="10"/>
      <c r="AF77" s="10"/>
      <c r="AG77" s="56"/>
      <c r="AH77" s="63"/>
      <c r="AI77" s="63"/>
      <c r="AJ77" s="63"/>
      <c r="AK77" s="63"/>
      <c r="AL77" s="63"/>
      <c r="AM77" s="64"/>
      <c r="AN77" s="65"/>
      <c r="AO77" s="65"/>
      <c r="AP77" s="65"/>
      <c r="AQ77" s="66"/>
      <c r="AR77" s="63"/>
      <c r="AS77" s="63"/>
      <c r="AT77" s="63"/>
      <c r="AU77" s="63"/>
      <c r="AV77" s="63"/>
      <c r="AW77" s="3" t="s">
        <v>74</v>
      </c>
      <c r="AX77" s="3">
        <v>45</v>
      </c>
      <c r="AY77" s="3">
        <v>5</v>
      </c>
      <c r="AZ77" s="3">
        <v>0</v>
      </c>
      <c r="BA77" s="3">
        <v>40</v>
      </c>
      <c r="BB77" s="3">
        <v>0</v>
      </c>
      <c r="BC77" s="100">
        <v>35</v>
      </c>
      <c r="BD77" s="101">
        <v>5</v>
      </c>
      <c r="BE77" s="101">
        <v>0</v>
      </c>
      <c r="BF77" s="101">
        <v>31</v>
      </c>
      <c r="BG77" s="102">
        <v>0</v>
      </c>
      <c r="BH77" s="3">
        <v>9</v>
      </c>
      <c r="BI77" s="3">
        <v>0</v>
      </c>
      <c r="BJ77" s="3">
        <v>0</v>
      </c>
      <c r="BK77" s="3">
        <v>9</v>
      </c>
      <c r="BL77" s="3">
        <v>0</v>
      </c>
      <c r="BM77" s="4" t="s">
        <v>74</v>
      </c>
      <c r="BN77" s="10">
        <v>1682</v>
      </c>
      <c r="BO77" s="10">
        <v>45</v>
      </c>
      <c r="BP77" s="10">
        <v>42</v>
      </c>
      <c r="BQ77" s="10">
        <v>1595</v>
      </c>
      <c r="BR77" s="10">
        <v>0</v>
      </c>
      <c r="BS77" s="26">
        <v>1058</v>
      </c>
      <c r="BT77" s="27">
        <v>22</v>
      </c>
      <c r="BU77" s="27">
        <v>42</v>
      </c>
      <c r="BV77" s="27">
        <v>993</v>
      </c>
      <c r="BW77" s="28">
        <v>0</v>
      </c>
      <c r="BX77" s="10">
        <v>624</v>
      </c>
      <c r="BY77" s="10">
        <v>22</v>
      </c>
      <c r="BZ77" s="10">
        <v>0</v>
      </c>
      <c r="CA77" s="10">
        <v>602</v>
      </c>
      <c r="CB77" s="10">
        <v>0</v>
      </c>
    </row>
    <row r="78" spans="1:80" x14ac:dyDescent="0.2">
      <c r="A78" s="15" t="s">
        <v>549</v>
      </c>
      <c r="B78" s="10"/>
      <c r="C78" s="10"/>
      <c r="D78" s="10"/>
      <c r="E78" s="10"/>
      <c r="F78" s="10"/>
      <c r="G78" s="26"/>
      <c r="H78" s="27"/>
      <c r="I78" s="27"/>
      <c r="J78" s="27"/>
      <c r="K78" s="28"/>
      <c r="L78" s="10"/>
      <c r="M78" s="10"/>
      <c r="N78" s="10"/>
      <c r="O78" s="10"/>
      <c r="P78" s="10"/>
      <c r="Q78" s="15" t="s">
        <v>549</v>
      </c>
      <c r="R78" s="10"/>
      <c r="S78" s="10"/>
      <c r="T78" s="10"/>
      <c r="U78" s="10"/>
      <c r="V78" s="10"/>
      <c r="W78" s="26"/>
      <c r="X78" s="27"/>
      <c r="Y78" s="27"/>
      <c r="Z78" s="27"/>
      <c r="AA78" s="28"/>
      <c r="AB78" s="10"/>
      <c r="AC78" s="10"/>
      <c r="AD78" s="10"/>
      <c r="AE78" s="10"/>
      <c r="AF78" s="10"/>
      <c r="AG78" s="60" t="s">
        <v>619</v>
      </c>
      <c r="AH78" s="63"/>
      <c r="AI78" s="63"/>
      <c r="AJ78" s="63"/>
      <c r="AK78" s="63"/>
      <c r="AL78" s="63"/>
      <c r="AM78" s="64"/>
      <c r="AN78" s="65"/>
      <c r="AO78" s="65"/>
      <c r="AP78" s="65"/>
      <c r="AQ78" s="66"/>
      <c r="AR78" s="63"/>
      <c r="AS78" s="63"/>
      <c r="AT78" s="63"/>
      <c r="AU78" s="63"/>
      <c r="AV78" s="63"/>
      <c r="AW78" s="3"/>
      <c r="AX78" s="3"/>
      <c r="AY78" s="3"/>
      <c r="AZ78" s="3"/>
      <c r="BA78" s="3"/>
      <c r="BB78" s="3"/>
      <c r="BC78" s="100"/>
      <c r="BD78" s="101"/>
      <c r="BE78" s="101"/>
      <c r="BF78" s="101"/>
      <c r="BG78" s="102"/>
      <c r="BH78" s="3"/>
      <c r="BI78" s="3"/>
      <c r="BJ78" s="3"/>
      <c r="BK78" s="3"/>
      <c r="BL78" s="3"/>
      <c r="BM78" s="4" t="s">
        <v>75</v>
      </c>
      <c r="BN78" s="10"/>
      <c r="BO78" s="10"/>
      <c r="BP78" s="10"/>
      <c r="BQ78" s="10"/>
      <c r="BR78" s="10"/>
      <c r="BS78" s="26"/>
      <c r="BT78" s="27"/>
      <c r="BU78" s="27"/>
      <c r="BV78" s="27"/>
      <c r="BW78" s="28"/>
      <c r="BX78" s="10"/>
      <c r="BY78" s="10"/>
      <c r="BZ78" s="10"/>
      <c r="CA78" s="10"/>
      <c r="CB78" s="10"/>
    </row>
    <row r="79" spans="1:80" x14ac:dyDescent="0.2">
      <c r="A79" s="4" t="s">
        <v>1</v>
      </c>
      <c r="B79" s="10">
        <v>621</v>
      </c>
      <c r="C79" s="10">
        <v>160</v>
      </c>
      <c r="D79" s="10">
        <v>196</v>
      </c>
      <c r="E79" s="10">
        <v>33</v>
      </c>
      <c r="F79" s="10">
        <v>231</v>
      </c>
      <c r="G79" s="26">
        <v>295</v>
      </c>
      <c r="H79" s="27">
        <v>71</v>
      </c>
      <c r="I79" s="27">
        <v>63</v>
      </c>
      <c r="J79" s="27">
        <v>16</v>
      </c>
      <c r="K79" s="28">
        <v>145</v>
      </c>
      <c r="L79" s="10">
        <v>326</v>
      </c>
      <c r="M79" s="10">
        <v>90</v>
      </c>
      <c r="N79" s="10">
        <v>133</v>
      </c>
      <c r="O79" s="10">
        <v>16</v>
      </c>
      <c r="P79" s="10">
        <v>87</v>
      </c>
      <c r="Q79" s="4" t="s">
        <v>1</v>
      </c>
      <c r="R79" s="10">
        <v>621</v>
      </c>
      <c r="S79" s="10">
        <v>160</v>
      </c>
      <c r="T79" s="10">
        <v>196</v>
      </c>
      <c r="U79" s="10">
        <v>33</v>
      </c>
      <c r="V79" s="10">
        <v>231</v>
      </c>
      <c r="W79" s="26">
        <v>295</v>
      </c>
      <c r="X79" s="27">
        <v>71</v>
      </c>
      <c r="Y79" s="27">
        <v>63</v>
      </c>
      <c r="Z79" s="27">
        <v>16</v>
      </c>
      <c r="AA79" s="28">
        <v>145</v>
      </c>
      <c r="AB79" s="10">
        <v>326</v>
      </c>
      <c r="AC79" s="10">
        <v>90</v>
      </c>
      <c r="AD79" s="10">
        <v>133</v>
      </c>
      <c r="AE79" s="10">
        <v>16</v>
      </c>
      <c r="AF79" s="10">
        <v>87</v>
      </c>
      <c r="AG79" s="56" t="s">
        <v>616</v>
      </c>
      <c r="AH79" s="63">
        <v>375</v>
      </c>
      <c r="AI79" s="63">
        <v>280</v>
      </c>
      <c r="AJ79" s="63">
        <v>38</v>
      </c>
      <c r="AK79" s="63">
        <v>52</v>
      </c>
      <c r="AL79" s="63">
        <v>6</v>
      </c>
      <c r="AM79" s="64">
        <v>241</v>
      </c>
      <c r="AN79" s="65">
        <v>195</v>
      </c>
      <c r="AO79" s="65">
        <v>8</v>
      </c>
      <c r="AP79" s="65">
        <v>38</v>
      </c>
      <c r="AQ79" s="66">
        <v>0</v>
      </c>
      <c r="AR79" s="63">
        <v>133</v>
      </c>
      <c r="AS79" s="63">
        <v>85</v>
      </c>
      <c r="AT79" s="63">
        <v>29</v>
      </c>
      <c r="AU79" s="63">
        <v>14</v>
      </c>
      <c r="AV79" s="63">
        <v>6</v>
      </c>
      <c r="AW79" s="98" t="s">
        <v>628</v>
      </c>
      <c r="AX79" s="3"/>
      <c r="AY79" s="3"/>
      <c r="AZ79" s="3"/>
      <c r="BA79" s="3"/>
      <c r="BB79" s="3"/>
      <c r="BC79" s="100"/>
      <c r="BD79" s="101"/>
      <c r="BE79" s="101"/>
      <c r="BF79" s="101"/>
      <c r="BG79" s="102"/>
      <c r="BH79" s="3"/>
      <c r="BI79" s="3"/>
      <c r="BJ79" s="3"/>
      <c r="BK79" s="3"/>
      <c r="BL79" s="3"/>
      <c r="BM79" s="15" t="s">
        <v>549</v>
      </c>
      <c r="BN79" s="10"/>
      <c r="BO79" s="10"/>
      <c r="BP79" s="10"/>
      <c r="BQ79" s="10"/>
      <c r="BR79" s="10"/>
      <c r="BS79" s="26"/>
      <c r="BT79" s="27"/>
      <c r="BU79" s="27"/>
      <c r="BV79" s="27"/>
      <c r="BW79" s="28"/>
      <c r="BX79" s="10"/>
      <c r="BY79" s="10"/>
      <c r="BZ79" s="10"/>
      <c r="CA79" s="10"/>
      <c r="CB79" s="10"/>
    </row>
    <row r="80" spans="1:80" x14ac:dyDescent="0.2">
      <c r="A80" s="4" t="s">
        <v>67</v>
      </c>
      <c r="B80" s="10">
        <v>71</v>
      </c>
      <c r="C80" s="10">
        <v>71</v>
      </c>
      <c r="D80" s="10">
        <v>0</v>
      </c>
      <c r="E80" s="10">
        <v>0</v>
      </c>
      <c r="F80" s="10">
        <v>0</v>
      </c>
      <c r="G80" s="26">
        <v>28</v>
      </c>
      <c r="H80" s="27">
        <v>28</v>
      </c>
      <c r="I80" s="27">
        <v>0</v>
      </c>
      <c r="J80" s="27">
        <v>0</v>
      </c>
      <c r="K80" s="28">
        <v>0</v>
      </c>
      <c r="L80" s="10">
        <v>42</v>
      </c>
      <c r="M80" s="10">
        <v>42</v>
      </c>
      <c r="N80" s="10">
        <v>0</v>
      </c>
      <c r="O80" s="10">
        <v>0</v>
      </c>
      <c r="P80" s="10">
        <v>0</v>
      </c>
      <c r="Q80" s="4" t="s">
        <v>67</v>
      </c>
      <c r="R80" s="10">
        <v>71</v>
      </c>
      <c r="S80" s="10">
        <v>71</v>
      </c>
      <c r="T80" s="10">
        <v>0</v>
      </c>
      <c r="U80" s="10">
        <v>0</v>
      </c>
      <c r="V80" s="10">
        <v>0</v>
      </c>
      <c r="W80" s="26">
        <v>28</v>
      </c>
      <c r="X80" s="27">
        <v>28</v>
      </c>
      <c r="Y80" s="27">
        <v>0</v>
      </c>
      <c r="Z80" s="27">
        <v>0</v>
      </c>
      <c r="AA80" s="28">
        <v>0</v>
      </c>
      <c r="AB80" s="10">
        <v>42</v>
      </c>
      <c r="AC80" s="10">
        <v>42</v>
      </c>
      <c r="AD80" s="10">
        <v>0</v>
      </c>
      <c r="AE80" s="10">
        <v>0</v>
      </c>
      <c r="AF80" s="10">
        <v>0</v>
      </c>
      <c r="AG80" s="56" t="s">
        <v>67</v>
      </c>
      <c r="AH80" s="63">
        <v>33</v>
      </c>
      <c r="AI80" s="63">
        <v>33</v>
      </c>
      <c r="AJ80" s="63">
        <v>0</v>
      </c>
      <c r="AK80" s="63">
        <v>0</v>
      </c>
      <c r="AL80" s="63">
        <v>0</v>
      </c>
      <c r="AM80" s="64">
        <v>26</v>
      </c>
      <c r="AN80" s="65">
        <v>26</v>
      </c>
      <c r="AO80" s="65">
        <v>0</v>
      </c>
      <c r="AP80" s="65">
        <v>0</v>
      </c>
      <c r="AQ80" s="66">
        <v>0</v>
      </c>
      <c r="AR80" s="63">
        <v>7</v>
      </c>
      <c r="AS80" s="63">
        <v>7</v>
      </c>
      <c r="AT80" s="63">
        <v>0</v>
      </c>
      <c r="AU80" s="63">
        <v>0</v>
      </c>
      <c r="AV80" s="63">
        <v>0</v>
      </c>
      <c r="AW80" s="3" t="s">
        <v>1</v>
      </c>
      <c r="AX80" s="3">
        <v>969</v>
      </c>
      <c r="AY80" s="3">
        <v>500</v>
      </c>
      <c r="AZ80" s="3">
        <v>304</v>
      </c>
      <c r="BA80" s="3">
        <v>120</v>
      </c>
      <c r="BB80" s="3">
        <v>45</v>
      </c>
      <c r="BC80" s="100">
        <v>423</v>
      </c>
      <c r="BD80" s="101">
        <v>241</v>
      </c>
      <c r="BE80" s="101">
        <v>118</v>
      </c>
      <c r="BF80" s="101">
        <v>37</v>
      </c>
      <c r="BG80" s="102">
        <v>27</v>
      </c>
      <c r="BH80" s="3">
        <v>546</v>
      </c>
      <c r="BI80" s="3">
        <v>259</v>
      </c>
      <c r="BJ80" s="3">
        <v>186</v>
      </c>
      <c r="BK80" s="3">
        <v>83</v>
      </c>
      <c r="BL80" s="3">
        <v>18</v>
      </c>
      <c r="BM80" s="4" t="s">
        <v>1</v>
      </c>
      <c r="BN80" s="10">
        <v>751</v>
      </c>
      <c r="BO80" s="10">
        <v>180</v>
      </c>
      <c r="BP80" s="10">
        <v>240</v>
      </c>
      <c r="BQ80" s="10">
        <v>331</v>
      </c>
      <c r="BR80" s="10">
        <v>0</v>
      </c>
      <c r="BS80" s="26">
        <v>145</v>
      </c>
      <c r="BT80" s="27">
        <v>0</v>
      </c>
      <c r="BU80" s="27">
        <v>85</v>
      </c>
      <c r="BV80" s="27">
        <v>60</v>
      </c>
      <c r="BW80" s="28">
        <v>0</v>
      </c>
      <c r="BX80" s="10">
        <v>606</v>
      </c>
      <c r="BY80" s="10">
        <v>180</v>
      </c>
      <c r="BZ80" s="10">
        <v>155</v>
      </c>
      <c r="CA80" s="10">
        <v>271</v>
      </c>
      <c r="CB80" s="10">
        <v>0</v>
      </c>
    </row>
    <row r="81" spans="1:80" x14ac:dyDescent="0.2">
      <c r="A81" s="4" t="s">
        <v>68</v>
      </c>
      <c r="B81" s="10">
        <v>82</v>
      </c>
      <c r="C81" s="10">
        <v>19</v>
      </c>
      <c r="D81" s="10">
        <v>58</v>
      </c>
      <c r="E81" s="10">
        <v>0</v>
      </c>
      <c r="F81" s="10">
        <v>6</v>
      </c>
      <c r="G81" s="26">
        <v>21</v>
      </c>
      <c r="H81" s="27">
        <v>9</v>
      </c>
      <c r="I81" s="27">
        <v>6</v>
      </c>
      <c r="J81" s="27">
        <v>0</v>
      </c>
      <c r="K81" s="28">
        <v>6</v>
      </c>
      <c r="L81" s="10">
        <v>61</v>
      </c>
      <c r="M81" s="10">
        <v>9</v>
      </c>
      <c r="N81" s="10">
        <v>52</v>
      </c>
      <c r="O81" s="10">
        <v>0</v>
      </c>
      <c r="P81" s="10">
        <v>0</v>
      </c>
      <c r="Q81" s="4" t="s">
        <v>68</v>
      </c>
      <c r="R81" s="10">
        <v>82</v>
      </c>
      <c r="S81" s="10">
        <v>19</v>
      </c>
      <c r="T81" s="10">
        <v>58</v>
      </c>
      <c r="U81" s="10">
        <v>0</v>
      </c>
      <c r="V81" s="10">
        <v>6</v>
      </c>
      <c r="W81" s="26">
        <v>21</v>
      </c>
      <c r="X81" s="27">
        <v>9</v>
      </c>
      <c r="Y81" s="27">
        <v>6</v>
      </c>
      <c r="Z81" s="27">
        <v>0</v>
      </c>
      <c r="AA81" s="28">
        <v>6</v>
      </c>
      <c r="AB81" s="10">
        <v>61</v>
      </c>
      <c r="AC81" s="10">
        <v>9</v>
      </c>
      <c r="AD81" s="10">
        <v>52</v>
      </c>
      <c r="AE81" s="10">
        <v>0</v>
      </c>
      <c r="AF81" s="10">
        <v>0</v>
      </c>
      <c r="AG81" s="56" t="s">
        <v>68</v>
      </c>
      <c r="AH81" s="63">
        <v>4</v>
      </c>
      <c r="AI81" s="63">
        <v>0</v>
      </c>
      <c r="AJ81" s="63">
        <v>4</v>
      </c>
      <c r="AK81" s="63">
        <v>0</v>
      </c>
      <c r="AL81" s="63">
        <v>0</v>
      </c>
      <c r="AM81" s="64">
        <v>0</v>
      </c>
      <c r="AN81" s="65">
        <v>0</v>
      </c>
      <c r="AO81" s="65">
        <v>0</v>
      </c>
      <c r="AP81" s="65">
        <v>0</v>
      </c>
      <c r="AQ81" s="66">
        <v>0</v>
      </c>
      <c r="AR81" s="63">
        <v>4</v>
      </c>
      <c r="AS81" s="63">
        <v>0</v>
      </c>
      <c r="AT81" s="63">
        <v>4</v>
      </c>
      <c r="AU81" s="63">
        <v>0</v>
      </c>
      <c r="AV81" s="63">
        <v>0</v>
      </c>
      <c r="AW81" s="3" t="s">
        <v>67</v>
      </c>
      <c r="AX81" s="3">
        <v>110</v>
      </c>
      <c r="AY81" s="3">
        <v>107</v>
      </c>
      <c r="AZ81" s="3">
        <v>0</v>
      </c>
      <c r="BA81" s="3">
        <v>3</v>
      </c>
      <c r="BB81" s="3">
        <v>0</v>
      </c>
      <c r="BC81" s="100">
        <v>63</v>
      </c>
      <c r="BD81" s="101">
        <v>60</v>
      </c>
      <c r="BE81" s="101">
        <v>0</v>
      </c>
      <c r="BF81" s="101">
        <v>3</v>
      </c>
      <c r="BG81" s="102">
        <v>0</v>
      </c>
      <c r="BH81" s="3">
        <v>46</v>
      </c>
      <c r="BI81" s="3">
        <v>46</v>
      </c>
      <c r="BJ81" s="3">
        <v>0</v>
      </c>
      <c r="BK81" s="3">
        <v>0</v>
      </c>
      <c r="BL81" s="3">
        <v>0</v>
      </c>
      <c r="BM81" s="4" t="s">
        <v>67</v>
      </c>
      <c r="BN81" s="10">
        <v>53</v>
      </c>
      <c r="BO81" s="10">
        <v>22</v>
      </c>
      <c r="BP81" s="10">
        <v>0</v>
      </c>
      <c r="BQ81" s="10">
        <v>30</v>
      </c>
      <c r="BR81" s="10">
        <v>0</v>
      </c>
      <c r="BS81" s="26">
        <v>0</v>
      </c>
      <c r="BT81" s="27">
        <v>0</v>
      </c>
      <c r="BU81" s="27">
        <v>0</v>
      </c>
      <c r="BV81" s="27">
        <v>0</v>
      </c>
      <c r="BW81" s="28">
        <v>0</v>
      </c>
      <c r="BX81" s="10">
        <v>53</v>
      </c>
      <c r="BY81" s="10">
        <v>22</v>
      </c>
      <c r="BZ81" s="10">
        <v>0</v>
      </c>
      <c r="CA81" s="10">
        <v>30</v>
      </c>
      <c r="CB81" s="10">
        <v>0</v>
      </c>
    </row>
    <row r="82" spans="1:80" x14ac:dyDescent="0.2">
      <c r="A82" s="4" t="s">
        <v>69</v>
      </c>
      <c r="B82" s="10">
        <v>17</v>
      </c>
      <c r="C82" s="10">
        <v>0</v>
      </c>
      <c r="D82" s="10">
        <v>0</v>
      </c>
      <c r="E82" s="10">
        <v>0</v>
      </c>
      <c r="F82" s="10">
        <v>17</v>
      </c>
      <c r="G82" s="26">
        <v>12</v>
      </c>
      <c r="H82" s="27">
        <v>0</v>
      </c>
      <c r="I82" s="27">
        <v>0</v>
      </c>
      <c r="J82" s="27">
        <v>0</v>
      </c>
      <c r="K82" s="28">
        <v>12</v>
      </c>
      <c r="L82" s="10">
        <v>6</v>
      </c>
      <c r="M82" s="10">
        <v>0</v>
      </c>
      <c r="N82" s="10">
        <v>0</v>
      </c>
      <c r="O82" s="10">
        <v>0</v>
      </c>
      <c r="P82" s="10">
        <v>6</v>
      </c>
      <c r="Q82" s="4" t="s">
        <v>69</v>
      </c>
      <c r="R82" s="10">
        <v>17</v>
      </c>
      <c r="S82" s="10">
        <v>0</v>
      </c>
      <c r="T82" s="10">
        <v>0</v>
      </c>
      <c r="U82" s="10">
        <v>0</v>
      </c>
      <c r="V82" s="10">
        <v>17</v>
      </c>
      <c r="W82" s="26">
        <v>12</v>
      </c>
      <c r="X82" s="27">
        <v>0</v>
      </c>
      <c r="Y82" s="27">
        <v>0</v>
      </c>
      <c r="Z82" s="27">
        <v>0</v>
      </c>
      <c r="AA82" s="28">
        <v>12</v>
      </c>
      <c r="AB82" s="10">
        <v>6</v>
      </c>
      <c r="AC82" s="10">
        <v>0</v>
      </c>
      <c r="AD82" s="10">
        <v>0</v>
      </c>
      <c r="AE82" s="10">
        <v>0</v>
      </c>
      <c r="AF82" s="10">
        <v>6</v>
      </c>
      <c r="AG82" s="56" t="s">
        <v>69</v>
      </c>
      <c r="AH82" s="63">
        <v>0</v>
      </c>
      <c r="AI82" s="63">
        <v>0</v>
      </c>
      <c r="AJ82" s="63">
        <v>0</v>
      </c>
      <c r="AK82" s="63">
        <v>0</v>
      </c>
      <c r="AL82" s="63">
        <v>0</v>
      </c>
      <c r="AM82" s="64">
        <v>0</v>
      </c>
      <c r="AN82" s="65">
        <v>0</v>
      </c>
      <c r="AO82" s="65">
        <v>0</v>
      </c>
      <c r="AP82" s="65">
        <v>0</v>
      </c>
      <c r="AQ82" s="66">
        <v>0</v>
      </c>
      <c r="AR82" s="63">
        <v>0</v>
      </c>
      <c r="AS82" s="63">
        <v>0</v>
      </c>
      <c r="AT82" s="63">
        <v>0</v>
      </c>
      <c r="AU82" s="63">
        <v>0</v>
      </c>
      <c r="AV82" s="63">
        <v>0</v>
      </c>
      <c r="AW82" s="3" t="s">
        <v>68</v>
      </c>
      <c r="AX82" s="3">
        <v>114</v>
      </c>
      <c r="AY82" s="3">
        <v>5</v>
      </c>
      <c r="AZ82" s="3">
        <v>110</v>
      </c>
      <c r="BA82" s="3">
        <v>0</v>
      </c>
      <c r="BB82" s="3">
        <v>0</v>
      </c>
      <c r="BC82" s="100">
        <v>25</v>
      </c>
      <c r="BD82" s="101">
        <v>0</v>
      </c>
      <c r="BE82" s="101">
        <v>25</v>
      </c>
      <c r="BF82" s="101">
        <v>0</v>
      </c>
      <c r="BG82" s="102">
        <v>0</v>
      </c>
      <c r="BH82" s="3">
        <v>89</v>
      </c>
      <c r="BI82" s="3">
        <v>5</v>
      </c>
      <c r="BJ82" s="3">
        <v>84</v>
      </c>
      <c r="BK82" s="3">
        <v>0</v>
      </c>
      <c r="BL82" s="3">
        <v>0</v>
      </c>
      <c r="BM82" s="4" t="s">
        <v>68</v>
      </c>
      <c r="BN82" s="10">
        <v>42</v>
      </c>
      <c r="BO82" s="10">
        <v>0</v>
      </c>
      <c r="BP82" s="10">
        <v>42</v>
      </c>
      <c r="BQ82" s="10">
        <v>0</v>
      </c>
      <c r="BR82" s="10">
        <v>0</v>
      </c>
      <c r="BS82" s="26">
        <v>14</v>
      </c>
      <c r="BT82" s="27">
        <v>0</v>
      </c>
      <c r="BU82" s="27">
        <v>14</v>
      </c>
      <c r="BV82" s="27">
        <v>0</v>
      </c>
      <c r="BW82" s="28">
        <v>0</v>
      </c>
      <c r="BX82" s="10">
        <v>28</v>
      </c>
      <c r="BY82" s="10">
        <v>0</v>
      </c>
      <c r="BZ82" s="10">
        <v>28</v>
      </c>
      <c r="CA82" s="10">
        <v>0</v>
      </c>
      <c r="CB82" s="10">
        <v>0</v>
      </c>
    </row>
    <row r="83" spans="1:80" x14ac:dyDescent="0.2">
      <c r="A83" s="4" t="s">
        <v>70</v>
      </c>
      <c r="B83" s="10">
        <v>5</v>
      </c>
      <c r="C83" s="10">
        <v>0</v>
      </c>
      <c r="D83" s="10">
        <v>0</v>
      </c>
      <c r="E83" s="10">
        <v>5</v>
      </c>
      <c r="F83" s="10">
        <v>0</v>
      </c>
      <c r="G83" s="26">
        <v>0</v>
      </c>
      <c r="H83" s="27">
        <v>0</v>
      </c>
      <c r="I83" s="27">
        <v>0</v>
      </c>
      <c r="J83" s="27">
        <v>0</v>
      </c>
      <c r="K83" s="28">
        <v>0</v>
      </c>
      <c r="L83" s="10">
        <v>5</v>
      </c>
      <c r="M83" s="10">
        <v>0</v>
      </c>
      <c r="N83" s="10">
        <v>0</v>
      </c>
      <c r="O83" s="10">
        <v>5</v>
      </c>
      <c r="P83" s="10">
        <v>0</v>
      </c>
      <c r="Q83" s="4" t="s">
        <v>70</v>
      </c>
      <c r="R83" s="10">
        <v>5</v>
      </c>
      <c r="S83" s="10">
        <v>0</v>
      </c>
      <c r="T83" s="10">
        <v>0</v>
      </c>
      <c r="U83" s="10">
        <v>5</v>
      </c>
      <c r="V83" s="10">
        <v>0</v>
      </c>
      <c r="W83" s="26">
        <v>0</v>
      </c>
      <c r="X83" s="27">
        <v>0</v>
      </c>
      <c r="Y83" s="27">
        <v>0</v>
      </c>
      <c r="Z83" s="27">
        <v>0</v>
      </c>
      <c r="AA83" s="28">
        <v>0</v>
      </c>
      <c r="AB83" s="10">
        <v>5</v>
      </c>
      <c r="AC83" s="10">
        <v>0</v>
      </c>
      <c r="AD83" s="10">
        <v>0</v>
      </c>
      <c r="AE83" s="10">
        <v>5</v>
      </c>
      <c r="AF83" s="10">
        <v>0</v>
      </c>
      <c r="AG83" s="56" t="s">
        <v>70</v>
      </c>
      <c r="AH83" s="63">
        <v>7</v>
      </c>
      <c r="AI83" s="63">
        <v>0</v>
      </c>
      <c r="AJ83" s="63">
        <v>0</v>
      </c>
      <c r="AK83" s="63">
        <v>7</v>
      </c>
      <c r="AL83" s="63">
        <v>0</v>
      </c>
      <c r="AM83" s="64">
        <v>7</v>
      </c>
      <c r="AN83" s="65">
        <v>0</v>
      </c>
      <c r="AO83" s="65">
        <v>0</v>
      </c>
      <c r="AP83" s="65">
        <v>7</v>
      </c>
      <c r="AQ83" s="66">
        <v>0</v>
      </c>
      <c r="AR83" s="63">
        <v>0</v>
      </c>
      <c r="AS83" s="63">
        <v>0</v>
      </c>
      <c r="AT83" s="63">
        <v>0</v>
      </c>
      <c r="AU83" s="63">
        <v>0</v>
      </c>
      <c r="AV83" s="63">
        <v>0</v>
      </c>
      <c r="AW83" s="3" t="s">
        <v>69</v>
      </c>
      <c r="AX83" s="3">
        <v>45</v>
      </c>
      <c r="AY83" s="3">
        <v>9</v>
      </c>
      <c r="AZ83" s="3">
        <v>8</v>
      </c>
      <c r="BA83" s="3">
        <v>0</v>
      </c>
      <c r="BB83" s="3">
        <v>27</v>
      </c>
      <c r="BC83" s="100">
        <v>26</v>
      </c>
      <c r="BD83" s="101">
        <v>0</v>
      </c>
      <c r="BE83" s="101">
        <v>8</v>
      </c>
      <c r="BF83" s="101">
        <v>0</v>
      </c>
      <c r="BG83" s="102">
        <v>18</v>
      </c>
      <c r="BH83" s="3">
        <v>18</v>
      </c>
      <c r="BI83" s="3">
        <v>9</v>
      </c>
      <c r="BJ83" s="3">
        <v>0</v>
      </c>
      <c r="BK83" s="3">
        <v>0</v>
      </c>
      <c r="BL83" s="3">
        <v>9</v>
      </c>
      <c r="BM83" s="4" t="s">
        <v>69</v>
      </c>
      <c r="BN83" s="10">
        <v>0</v>
      </c>
      <c r="BO83" s="10">
        <v>0</v>
      </c>
      <c r="BP83" s="10">
        <v>0</v>
      </c>
      <c r="BQ83" s="10">
        <v>0</v>
      </c>
      <c r="BR83" s="10">
        <v>0</v>
      </c>
      <c r="BS83" s="26">
        <v>0</v>
      </c>
      <c r="BT83" s="27">
        <v>0</v>
      </c>
      <c r="BU83" s="27">
        <v>0</v>
      </c>
      <c r="BV83" s="27">
        <v>0</v>
      </c>
      <c r="BW83" s="28">
        <v>0</v>
      </c>
      <c r="BX83" s="10">
        <v>0</v>
      </c>
      <c r="BY83" s="10">
        <v>0</v>
      </c>
      <c r="BZ83" s="10">
        <v>0</v>
      </c>
      <c r="CA83" s="10">
        <v>0</v>
      </c>
      <c r="CB83" s="10">
        <v>0</v>
      </c>
    </row>
    <row r="84" spans="1:80" x14ac:dyDescent="0.2">
      <c r="A84" s="4" t="s">
        <v>71</v>
      </c>
      <c r="B84" s="10">
        <v>0</v>
      </c>
      <c r="C84" s="10">
        <v>0</v>
      </c>
      <c r="D84" s="10">
        <v>0</v>
      </c>
      <c r="E84" s="10">
        <v>0</v>
      </c>
      <c r="F84" s="10">
        <v>0</v>
      </c>
      <c r="G84" s="26">
        <v>0</v>
      </c>
      <c r="H84" s="27">
        <v>0</v>
      </c>
      <c r="I84" s="27">
        <v>0</v>
      </c>
      <c r="J84" s="27">
        <v>0</v>
      </c>
      <c r="K84" s="28">
        <v>0</v>
      </c>
      <c r="L84" s="10">
        <v>0</v>
      </c>
      <c r="M84" s="10">
        <v>0</v>
      </c>
      <c r="N84" s="10">
        <v>0</v>
      </c>
      <c r="O84" s="10">
        <v>0</v>
      </c>
      <c r="P84" s="10">
        <v>0</v>
      </c>
      <c r="Q84" s="4" t="s">
        <v>71</v>
      </c>
      <c r="R84" s="10">
        <v>0</v>
      </c>
      <c r="S84" s="10">
        <v>0</v>
      </c>
      <c r="T84" s="10">
        <v>0</v>
      </c>
      <c r="U84" s="10">
        <v>0</v>
      </c>
      <c r="V84" s="10">
        <v>0</v>
      </c>
      <c r="W84" s="26">
        <v>0</v>
      </c>
      <c r="X84" s="27">
        <v>0</v>
      </c>
      <c r="Y84" s="27">
        <v>0</v>
      </c>
      <c r="Z84" s="27">
        <v>0</v>
      </c>
      <c r="AA84" s="28">
        <v>0</v>
      </c>
      <c r="AB84" s="10">
        <v>0</v>
      </c>
      <c r="AC84" s="10">
        <v>0</v>
      </c>
      <c r="AD84" s="10">
        <v>0</v>
      </c>
      <c r="AE84" s="10">
        <v>0</v>
      </c>
      <c r="AF84" s="10">
        <v>0</v>
      </c>
      <c r="AG84" s="56" t="s">
        <v>71</v>
      </c>
      <c r="AH84" s="63">
        <v>3</v>
      </c>
      <c r="AI84" s="63">
        <v>0</v>
      </c>
      <c r="AJ84" s="63">
        <v>0</v>
      </c>
      <c r="AK84" s="63">
        <v>3</v>
      </c>
      <c r="AL84" s="63">
        <v>0</v>
      </c>
      <c r="AM84" s="64">
        <v>3</v>
      </c>
      <c r="AN84" s="65">
        <v>0</v>
      </c>
      <c r="AO84" s="65">
        <v>0</v>
      </c>
      <c r="AP84" s="65">
        <v>3</v>
      </c>
      <c r="AQ84" s="66">
        <v>0</v>
      </c>
      <c r="AR84" s="63">
        <v>0</v>
      </c>
      <c r="AS84" s="63">
        <v>0</v>
      </c>
      <c r="AT84" s="63">
        <v>0</v>
      </c>
      <c r="AU84" s="63">
        <v>0</v>
      </c>
      <c r="AV84" s="63">
        <v>0</v>
      </c>
      <c r="AW84" s="3" t="s">
        <v>70</v>
      </c>
      <c r="AX84" s="3">
        <v>0</v>
      </c>
      <c r="AY84" s="3">
        <v>0</v>
      </c>
      <c r="AZ84" s="3">
        <v>0</v>
      </c>
      <c r="BA84" s="3">
        <v>0</v>
      </c>
      <c r="BB84" s="3">
        <v>0</v>
      </c>
      <c r="BC84" s="100">
        <v>0</v>
      </c>
      <c r="BD84" s="101">
        <v>0</v>
      </c>
      <c r="BE84" s="101">
        <v>0</v>
      </c>
      <c r="BF84" s="101">
        <v>0</v>
      </c>
      <c r="BG84" s="102">
        <v>0</v>
      </c>
      <c r="BH84" s="3">
        <v>0</v>
      </c>
      <c r="BI84" s="3">
        <v>0</v>
      </c>
      <c r="BJ84" s="3">
        <v>0</v>
      </c>
      <c r="BK84" s="3">
        <v>0</v>
      </c>
      <c r="BL84" s="3">
        <v>0</v>
      </c>
      <c r="BM84" s="4" t="s">
        <v>70</v>
      </c>
      <c r="BN84" s="10">
        <v>0</v>
      </c>
      <c r="BO84" s="10">
        <v>0</v>
      </c>
      <c r="BP84" s="10">
        <v>0</v>
      </c>
      <c r="BQ84" s="10">
        <v>0</v>
      </c>
      <c r="BR84" s="10">
        <v>0</v>
      </c>
      <c r="BS84" s="26">
        <v>0</v>
      </c>
      <c r="BT84" s="27">
        <v>0</v>
      </c>
      <c r="BU84" s="27">
        <v>0</v>
      </c>
      <c r="BV84" s="27">
        <v>0</v>
      </c>
      <c r="BW84" s="28">
        <v>0</v>
      </c>
      <c r="BX84" s="10">
        <v>0</v>
      </c>
      <c r="BY84" s="10">
        <v>0</v>
      </c>
      <c r="BZ84" s="10">
        <v>0</v>
      </c>
      <c r="CA84" s="10">
        <v>0</v>
      </c>
      <c r="CB84" s="10">
        <v>0</v>
      </c>
    </row>
    <row r="85" spans="1:80" x14ac:dyDescent="0.2">
      <c r="A85" s="4" t="s">
        <v>72</v>
      </c>
      <c r="B85" s="10">
        <v>5</v>
      </c>
      <c r="C85" s="10">
        <v>5</v>
      </c>
      <c r="D85" s="10">
        <v>0</v>
      </c>
      <c r="E85" s="10">
        <v>0</v>
      </c>
      <c r="F85" s="10">
        <v>0</v>
      </c>
      <c r="G85" s="26">
        <v>0</v>
      </c>
      <c r="H85" s="27">
        <v>0</v>
      </c>
      <c r="I85" s="27">
        <v>0</v>
      </c>
      <c r="J85" s="27">
        <v>0</v>
      </c>
      <c r="K85" s="28">
        <v>0</v>
      </c>
      <c r="L85" s="10">
        <v>5</v>
      </c>
      <c r="M85" s="10">
        <v>5</v>
      </c>
      <c r="N85" s="10">
        <v>0</v>
      </c>
      <c r="O85" s="10">
        <v>0</v>
      </c>
      <c r="P85" s="10">
        <v>0</v>
      </c>
      <c r="Q85" s="4" t="s">
        <v>72</v>
      </c>
      <c r="R85" s="10">
        <v>5</v>
      </c>
      <c r="S85" s="10">
        <v>5</v>
      </c>
      <c r="T85" s="10">
        <v>0</v>
      </c>
      <c r="U85" s="10">
        <v>0</v>
      </c>
      <c r="V85" s="10">
        <v>0</v>
      </c>
      <c r="W85" s="26">
        <v>0</v>
      </c>
      <c r="X85" s="27">
        <v>0</v>
      </c>
      <c r="Y85" s="27">
        <v>0</v>
      </c>
      <c r="Z85" s="27">
        <v>0</v>
      </c>
      <c r="AA85" s="28">
        <v>0</v>
      </c>
      <c r="AB85" s="10">
        <v>5</v>
      </c>
      <c r="AC85" s="10">
        <v>5</v>
      </c>
      <c r="AD85" s="10">
        <v>0</v>
      </c>
      <c r="AE85" s="10">
        <v>0</v>
      </c>
      <c r="AF85" s="10">
        <v>0</v>
      </c>
      <c r="AG85" s="56" t="s">
        <v>72</v>
      </c>
      <c r="AH85" s="63">
        <v>0</v>
      </c>
      <c r="AI85" s="63">
        <v>0</v>
      </c>
      <c r="AJ85" s="63">
        <v>0</v>
      </c>
      <c r="AK85" s="63">
        <v>0</v>
      </c>
      <c r="AL85" s="63">
        <v>0</v>
      </c>
      <c r="AM85" s="64">
        <v>0</v>
      </c>
      <c r="AN85" s="65">
        <v>0</v>
      </c>
      <c r="AO85" s="65">
        <v>0</v>
      </c>
      <c r="AP85" s="65">
        <v>0</v>
      </c>
      <c r="AQ85" s="66">
        <v>0</v>
      </c>
      <c r="AR85" s="63">
        <v>0</v>
      </c>
      <c r="AS85" s="63">
        <v>0</v>
      </c>
      <c r="AT85" s="63">
        <v>0</v>
      </c>
      <c r="AU85" s="63">
        <v>0</v>
      </c>
      <c r="AV85" s="63">
        <v>0</v>
      </c>
      <c r="AW85" s="3" t="s">
        <v>71</v>
      </c>
      <c r="AX85" s="3">
        <v>85</v>
      </c>
      <c r="AY85" s="3">
        <v>9</v>
      </c>
      <c r="AZ85" s="3">
        <v>51</v>
      </c>
      <c r="BA85" s="3">
        <v>25</v>
      </c>
      <c r="BB85" s="3">
        <v>0</v>
      </c>
      <c r="BC85" s="100">
        <v>9</v>
      </c>
      <c r="BD85" s="101">
        <v>0</v>
      </c>
      <c r="BE85" s="101">
        <v>0</v>
      </c>
      <c r="BF85" s="101">
        <v>9</v>
      </c>
      <c r="BG85" s="102">
        <v>0</v>
      </c>
      <c r="BH85" s="3">
        <v>75</v>
      </c>
      <c r="BI85" s="3">
        <v>9</v>
      </c>
      <c r="BJ85" s="3">
        <v>51</v>
      </c>
      <c r="BK85" s="3">
        <v>15</v>
      </c>
      <c r="BL85" s="3">
        <v>0</v>
      </c>
      <c r="BM85" s="4" t="s">
        <v>71</v>
      </c>
      <c r="BN85" s="10">
        <v>60</v>
      </c>
      <c r="BO85" s="10">
        <v>0</v>
      </c>
      <c r="BP85" s="10">
        <v>0</v>
      </c>
      <c r="BQ85" s="10">
        <v>60</v>
      </c>
      <c r="BR85" s="10">
        <v>0</v>
      </c>
      <c r="BS85" s="26">
        <v>30</v>
      </c>
      <c r="BT85" s="27">
        <v>0</v>
      </c>
      <c r="BU85" s="27">
        <v>0</v>
      </c>
      <c r="BV85" s="27">
        <v>30</v>
      </c>
      <c r="BW85" s="28">
        <v>0</v>
      </c>
      <c r="BX85" s="10">
        <v>30</v>
      </c>
      <c r="BY85" s="10">
        <v>0</v>
      </c>
      <c r="BZ85" s="10">
        <v>0</v>
      </c>
      <c r="CA85" s="10">
        <v>30</v>
      </c>
      <c r="CB85" s="10">
        <v>0</v>
      </c>
    </row>
    <row r="86" spans="1:80" x14ac:dyDescent="0.2">
      <c r="A86" s="4" t="s">
        <v>74</v>
      </c>
      <c r="B86" s="10">
        <v>440</v>
      </c>
      <c r="C86" s="10">
        <v>66</v>
      </c>
      <c r="D86" s="10">
        <v>139</v>
      </c>
      <c r="E86" s="10">
        <v>27</v>
      </c>
      <c r="F86" s="10">
        <v>208</v>
      </c>
      <c r="G86" s="31">
        <v>234</v>
      </c>
      <c r="H86" s="32">
        <v>33</v>
      </c>
      <c r="I86" s="32">
        <v>58</v>
      </c>
      <c r="J86" s="32">
        <v>16</v>
      </c>
      <c r="K86" s="33">
        <v>127</v>
      </c>
      <c r="L86" s="10">
        <v>206</v>
      </c>
      <c r="M86" s="10">
        <v>33</v>
      </c>
      <c r="N86" s="10">
        <v>81</v>
      </c>
      <c r="O86" s="10">
        <v>11</v>
      </c>
      <c r="P86" s="10">
        <v>81</v>
      </c>
      <c r="Q86" s="4" t="s">
        <v>74</v>
      </c>
      <c r="R86" s="10">
        <v>440</v>
      </c>
      <c r="S86" s="10">
        <v>66</v>
      </c>
      <c r="T86" s="10">
        <v>139</v>
      </c>
      <c r="U86" s="10">
        <v>27</v>
      </c>
      <c r="V86" s="10">
        <v>208</v>
      </c>
      <c r="W86" s="31">
        <v>234</v>
      </c>
      <c r="X86" s="32">
        <v>33</v>
      </c>
      <c r="Y86" s="32">
        <v>58</v>
      </c>
      <c r="Z86" s="32">
        <v>16</v>
      </c>
      <c r="AA86" s="33">
        <v>127</v>
      </c>
      <c r="AB86" s="10">
        <v>206</v>
      </c>
      <c r="AC86" s="10">
        <v>33</v>
      </c>
      <c r="AD86" s="10">
        <v>81</v>
      </c>
      <c r="AE86" s="10">
        <v>11</v>
      </c>
      <c r="AF86" s="10">
        <v>81</v>
      </c>
      <c r="AG86" s="56" t="s">
        <v>74</v>
      </c>
      <c r="AH86" s="63">
        <v>328</v>
      </c>
      <c r="AI86" s="63">
        <v>247</v>
      </c>
      <c r="AJ86" s="63">
        <v>34</v>
      </c>
      <c r="AK86" s="63">
        <v>41</v>
      </c>
      <c r="AL86" s="63">
        <v>6</v>
      </c>
      <c r="AM86" s="67">
        <v>205</v>
      </c>
      <c r="AN86" s="68">
        <v>169</v>
      </c>
      <c r="AO86" s="68">
        <v>8</v>
      </c>
      <c r="AP86" s="68">
        <v>28</v>
      </c>
      <c r="AQ86" s="69">
        <v>0</v>
      </c>
      <c r="AR86" s="63">
        <v>123</v>
      </c>
      <c r="AS86" s="63">
        <v>78</v>
      </c>
      <c r="AT86" s="63">
        <v>25</v>
      </c>
      <c r="AU86" s="63">
        <v>14</v>
      </c>
      <c r="AV86" s="63">
        <v>6</v>
      </c>
      <c r="AW86" s="3" t="s">
        <v>72</v>
      </c>
      <c r="AX86" s="3">
        <v>144</v>
      </c>
      <c r="AY86" s="3">
        <v>88</v>
      </c>
      <c r="AZ86" s="3">
        <v>25</v>
      </c>
      <c r="BA86" s="3">
        <v>31</v>
      </c>
      <c r="BB86" s="3">
        <v>0</v>
      </c>
      <c r="BC86" s="100">
        <v>55</v>
      </c>
      <c r="BD86" s="101">
        <v>37</v>
      </c>
      <c r="BE86" s="101">
        <v>8</v>
      </c>
      <c r="BF86" s="101">
        <v>9</v>
      </c>
      <c r="BG86" s="102">
        <v>0</v>
      </c>
      <c r="BH86" s="3">
        <v>89</v>
      </c>
      <c r="BI86" s="3">
        <v>51</v>
      </c>
      <c r="BJ86" s="3">
        <v>17</v>
      </c>
      <c r="BK86" s="3">
        <v>22</v>
      </c>
      <c r="BL86" s="3">
        <v>0</v>
      </c>
      <c r="BM86" s="4" t="s">
        <v>72</v>
      </c>
      <c r="BN86" s="10">
        <v>58</v>
      </c>
      <c r="BO86" s="10">
        <v>0</v>
      </c>
      <c r="BP86" s="10">
        <v>28</v>
      </c>
      <c r="BQ86" s="10">
        <v>30</v>
      </c>
      <c r="BR86" s="10">
        <v>0</v>
      </c>
      <c r="BS86" s="26">
        <v>14</v>
      </c>
      <c r="BT86" s="27">
        <v>0</v>
      </c>
      <c r="BU86" s="27">
        <v>14</v>
      </c>
      <c r="BV86" s="27">
        <v>0</v>
      </c>
      <c r="BW86" s="28">
        <v>0</v>
      </c>
      <c r="BX86" s="10">
        <v>44</v>
      </c>
      <c r="BY86" s="10">
        <v>0</v>
      </c>
      <c r="BZ86" s="10">
        <v>14</v>
      </c>
      <c r="CA86" s="10">
        <v>30</v>
      </c>
      <c r="CB86" s="10">
        <v>0</v>
      </c>
    </row>
    <row r="87" spans="1:80" ht="15" x14ac:dyDescent="0.25">
      <c r="A87" s="2" t="s">
        <v>500</v>
      </c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2" t="s">
        <v>500</v>
      </c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2" t="s">
        <v>500</v>
      </c>
      <c r="AH87" s="94"/>
      <c r="AI87" s="94"/>
      <c r="AJ87" s="94"/>
      <c r="AK87" s="94"/>
      <c r="AL87" s="94"/>
      <c r="AM87" s="94"/>
      <c r="AN87" s="94"/>
      <c r="AO87" s="94"/>
      <c r="AP87" s="94"/>
      <c r="AQ87" s="94"/>
      <c r="AR87" s="94"/>
      <c r="AS87" s="94"/>
      <c r="AT87" s="94"/>
      <c r="AU87" s="94"/>
      <c r="AV87" s="94"/>
      <c r="AW87" s="3" t="s">
        <v>74</v>
      </c>
      <c r="AX87" s="3">
        <v>472</v>
      </c>
      <c r="AY87" s="3">
        <v>283</v>
      </c>
      <c r="AZ87" s="3">
        <v>110</v>
      </c>
      <c r="BA87" s="3">
        <v>62</v>
      </c>
      <c r="BB87" s="3">
        <v>18</v>
      </c>
      <c r="BC87" s="107">
        <v>244</v>
      </c>
      <c r="BD87" s="108">
        <v>144</v>
      </c>
      <c r="BE87" s="108">
        <v>76</v>
      </c>
      <c r="BF87" s="108">
        <v>15</v>
      </c>
      <c r="BG87" s="109">
        <v>9</v>
      </c>
      <c r="BH87" s="3">
        <v>228</v>
      </c>
      <c r="BI87" s="3">
        <v>139</v>
      </c>
      <c r="BJ87" s="3">
        <v>34</v>
      </c>
      <c r="BK87" s="3">
        <v>46</v>
      </c>
      <c r="BL87" s="3">
        <v>9</v>
      </c>
      <c r="BM87" s="4" t="s">
        <v>74</v>
      </c>
      <c r="BN87" s="10">
        <v>537</v>
      </c>
      <c r="BO87" s="10">
        <v>157</v>
      </c>
      <c r="BP87" s="10">
        <v>169</v>
      </c>
      <c r="BQ87" s="10">
        <v>211</v>
      </c>
      <c r="BR87" s="10">
        <v>0</v>
      </c>
      <c r="BS87" s="31">
        <v>87</v>
      </c>
      <c r="BT87" s="32">
        <v>0</v>
      </c>
      <c r="BU87" s="32">
        <v>56</v>
      </c>
      <c r="BV87" s="32">
        <v>30</v>
      </c>
      <c r="BW87" s="33">
        <v>0</v>
      </c>
      <c r="BX87" s="10">
        <v>451</v>
      </c>
      <c r="BY87" s="10">
        <v>157</v>
      </c>
      <c r="BZ87" s="10">
        <v>113</v>
      </c>
      <c r="CA87" s="10">
        <v>181</v>
      </c>
      <c r="CB87" s="10">
        <v>0</v>
      </c>
    </row>
    <row r="88" spans="1:80" ht="15" x14ac:dyDescent="0.25">
      <c r="A88" s="3" t="s">
        <v>501</v>
      </c>
      <c r="Q88" s="3" t="s">
        <v>501</v>
      </c>
      <c r="AG88" s="3" t="s">
        <v>501</v>
      </c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 s="2" t="s">
        <v>500</v>
      </c>
      <c r="AX88" s="94"/>
      <c r="AY88" s="94"/>
      <c r="AZ88" s="94"/>
      <c r="BA88" s="94"/>
      <c r="BB88" s="94"/>
      <c r="BC88" s="94"/>
      <c r="BD88" s="94"/>
      <c r="BE88" s="94"/>
      <c r="BF88" s="94"/>
      <c r="BG88" s="94"/>
      <c r="BH88" s="94"/>
      <c r="BI88" s="94"/>
      <c r="BJ88" s="94"/>
      <c r="BK88" s="94"/>
      <c r="BL88" s="94"/>
      <c r="BM88" s="2" t="s">
        <v>500</v>
      </c>
      <c r="BN88" s="94"/>
      <c r="BO88" s="94"/>
      <c r="BP88" s="94"/>
      <c r="BQ88" s="94"/>
      <c r="BR88" s="94"/>
      <c r="BS88" s="94"/>
      <c r="BT88" s="94"/>
      <c r="BU88" s="94"/>
      <c r="BV88" s="94"/>
      <c r="BW88" s="94"/>
      <c r="BX88" s="94"/>
      <c r="BY88" s="94"/>
      <c r="BZ88" s="94"/>
      <c r="CA88" s="94"/>
      <c r="CB88" s="94"/>
    </row>
    <row r="89" spans="1:80" ht="15" x14ac:dyDescent="0.25">
      <c r="AW89" s="3" t="s">
        <v>501</v>
      </c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 s="3" t="s">
        <v>610</v>
      </c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</row>
  </sheetData>
  <mergeCells count="30">
    <mergeCell ref="B2:F2"/>
    <mergeCell ref="G2:K2"/>
    <mergeCell ref="L2:P2"/>
    <mergeCell ref="B46:F46"/>
    <mergeCell ref="G46:K46"/>
    <mergeCell ref="L46:P46"/>
    <mergeCell ref="R2:V2"/>
    <mergeCell ref="W2:AA2"/>
    <mergeCell ref="AB2:AF2"/>
    <mergeCell ref="R46:V46"/>
    <mergeCell ref="W46:AA46"/>
    <mergeCell ref="AB46:AF46"/>
    <mergeCell ref="AH2:AL2"/>
    <mergeCell ref="AM2:AQ2"/>
    <mergeCell ref="AR2:AV2"/>
    <mergeCell ref="AH46:AL46"/>
    <mergeCell ref="AM46:AQ46"/>
    <mergeCell ref="AR46:AV46"/>
    <mergeCell ref="AX2:BB2"/>
    <mergeCell ref="BC2:BG2"/>
    <mergeCell ref="BH2:BL2"/>
    <mergeCell ref="AX56:BB56"/>
    <mergeCell ref="BC56:BG56"/>
    <mergeCell ref="BH56:BL56"/>
    <mergeCell ref="BN2:BR2"/>
    <mergeCell ref="BS2:BW2"/>
    <mergeCell ref="BX2:CB2"/>
    <mergeCell ref="BN46:BR46"/>
    <mergeCell ref="BS46:BW46"/>
    <mergeCell ref="BX46:CB46"/>
  </mergeCells>
  <pageMargins left="0.7" right="0.7" top="0.75" bottom="0.75" header="0.3" footer="0.3"/>
  <pageSetup scale="71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43"/>
  <sheetViews>
    <sheetView view="pageBreakPreview" topLeftCell="A24" zoomScaleNormal="100" zoomScaleSheetLayoutView="100" workbookViewId="0">
      <selection activeCell="A38" sqref="A38:B43"/>
    </sheetView>
  </sheetViews>
  <sheetFormatPr defaultRowHeight="11.25" x14ac:dyDescent="0.2"/>
  <cols>
    <col min="1" max="1" width="9.140625" style="4"/>
    <col min="2" max="2" width="6.28515625" style="4" customWidth="1"/>
    <col min="3" max="16" width="5" style="4" customWidth="1"/>
    <col min="17" max="16384" width="9.140625" style="4"/>
  </cols>
  <sheetData>
    <row r="1" spans="1:80" ht="18" customHeight="1" x14ac:dyDescent="0.2">
      <c r="A1" s="4" t="s">
        <v>847</v>
      </c>
      <c r="Q1" s="4" t="s">
        <v>528</v>
      </c>
      <c r="AG1" s="189" t="s">
        <v>752</v>
      </c>
      <c r="AH1" s="189"/>
      <c r="AI1" s="189"/>
      <c r="AJ1" s="189"/>
      <c r="AK1" s="189"/>
      <c r="AL1" s="189"/>
      <c r="AM1" s="189"/>
      <c r="AN1" s="189"/>
      <c r="AO1" s="189"/>
      <c r="AP1" s="189"/>
      <c r="AQ1" s="189"/>
      <c r="AR1" s="189"/>
      <c r="AS1" s="189"/>
      <c r="AT1" s="189"/>
      <c r="AU1" s="189"/>
      <c r="AV1" s="189"/>
      <c r="AW1" s="4" t="s">
        <v>755</v>
      </c>
      <c r="BM1" s="204" t="s">
        <v>756</v>
      </c>
      <c r="BN1" s="71"/>
      <c r="BO1" s="71"/>
      <c r="BP1" s="71"/>
      <c r="BQ1" s="71"/>
      <c r="BR1" s="71"/>
      <c r="BS1" s="71"/>
      <c r="BT1" s="71"/>
      <c r="BU1" s="71"/>
      <c r="BV1" s="71"/>
      <c r="BW1" s="71"/>
      <c r="BX1" s="71"/>
      <c r="BY1" s="71"/>
      <c r="BZ1" s="71"/>
      <c r="CA1" s="71"/>
      <c r="CB1" s="71"/>
    </row>
    <row r="2" spans="1:80" x14ac:dyDescent="0.2">
      <c r="A2" s="5"/>
      <c r="B2" s="278" t="s">
        <v>1</v>
      </c>
      <c r="C2" s="278"/>
      <c r="D2" s="278"/>
      <c r="E2" s="278" t="s">
        <v>4</v>
      </c>
      <c r="F2" s="278"/>
      <c r="G2" s="278"/>
      <c r="H2" s="278" t="s">
        <v>5</v>
      </c>
      <c r="I2" s="278"/>
      <c r="J2" s="278"/>
      <c r="K2" s="278" t="s">
        <v>6</v>
      </c>
      <c r="L2" s="278"/>
      <c r="M2" s="278"/>
      <c r="N2" s="278" t="s">
        <v>7</v>
      </c>
      <c r="O2" s="278"/>
      <c r="P2" s="279"/>
      <c r="Q2" s="5"/>
      <c r="R2" s="278" t="s">
        <v>1</v>
      </c>
      <c r="S2" s="278"/>
      <c r="T2" s="278"/>
      <c r="U2" s="278" t="s">
        <v>4</v>
      </c>
      <c r="V2" s="278"/>
      <c r="W2" s="278"/>
      <c r="X2" s="278" t="s">
        <v>5</v>
      </c>
      <c r="Y2" s="278"/>
      <c r="Z2" s="278"/>
      <c r="AA2" s="278" t="s">
        <v>6</v>
      </c>
      <c r="AB2" s="278"/>
      <c r="AC2" s="278"/>
      <c r="AD2" s="278" t="s">
        <v>7</v>
      </c>
      <c r="AE2" s="278"/>
      <c r="AF2" s="279"/>
      <c r="AG2" s="190"/>
      <c r="AH2" s="296" t="s">
        <v>1</v>
      </c>
      <c r="AI2" s="296"/>
      <c r="AJ2" s="296"/>
      <c r="AK2" s="296" t="s">
        <v>4</v>
      </c>
      <c r="AL2" s="296"/>
      <c r="AM2" s="296"/>
      <c r="AN2" s="296" t="s">
        <v>5</v>
      </c>
      <c r="AO2" s="296"/>
      <c r="AP2" s="296"/>
      <c r="AQ2" s="296" t="s">
        <v>6</v>
      </c>
      <c r="AR2" s="296"/>
      <c r="AS2" s="296"/>
      <c r="AT2" s="296" t="s">
        <v>7</v>
      </c>
      <c r="AU2" s="296"/>
      <c r="AV2" s="297"/>
      <c r="AW2" s="5"/>
      <c r="AX2" s="278" t="s">
        <v>1</v>
      </c>
      <c r="AY2" s="278"/>
      <c r="AZ2" s="278"/>
      <c r="BA2" s="278" t="s">
        <v>4</v>
      </c>
      <c r="BB2" s="278"/>
      <c r="BC2" s="278"/>
      <c r="BD2" s="278" t="s">
        <v>5</v>
      </c>
      <c r="BE2" s="278"/>
      <c r="BF2" s="278"/>
      <c r="BG2" s="278" t="s">
        <v>6</v>
      </c>
      <c r="BH2" s="278"/>
      <c r="BI2" s="278"/>
      <c r="BJ2" s="278" t="s">
        <v>7</v>
      </c>
      <c r="BK2" s="278"/>
      <c r="BL2" s="279"/>
      <c r="BM2" s="205"/>
      <c r="BN2" s="294" t="s">
        <v>1</v>
      </c>
      <c r="BO2" s="294"/>
      <c r="BP2" s="294"/>
      <c r="BQ2" s="294" t="s">
        <v>4</v>
      </c>
      <c r="BR2" s="294"/>
      <c r="BS2" s="294"/>
      <c r="BT2" s="294" t="s">
        <v>5</v>
      </c>
      <c r="BU2" s="294"/>
      <c r="BV2" s="294"/>
      <c r="BW2" s="294" t="s">
        <v>6</v>
      </c>
      <c r="BX2" s="294"/>
      <c r="BY2" s="294"/>
      <c r="BZ2" s="294" t="s">
        <v>7</v>
      </c>
      <c r="CA2" s="294"/>
      <c r="CB2" s="295"/>
    </row>
    <row r="3" spans="1:80" x14ac:dyDescent="0.2">
      <c r="A3" s="6" t="s">
        <v>600</v>
      </c>
      <c r="B3" s="7" t="s">
        <v>1</v>
      </c>
      <c r="C3" s="7" t="s">
        <v>497</v>
      </c>
      <c r="D3" s="7" t="s">
        <v>498</v>
      </c>
      <c r="E3" s="7" t="s">
        <v>1</v>
      </c>
      <c r="F3" s="7" t="s">
        <v>497</v>
      </c>
      <c r="G3" s="7" t="s">
        <v>498</v>
      </c>
      <c r="H3" s="7" t="s">
        <v>1</v>
      </c>
      <c r="I3" s="7" t="s">
        <v>497</v>
      </c>
      <c r="J3" s="7" t="s">
        <v>498</v>
      </c>
      <c r="K3" s="7" t="s">
        <v>1</v>
      </c>
      <c r="L3" s="7" t="s">
        <v>497</v>
      </c>
      <c r="M3" s="7" t="s">
        <v>498</v>
      </c>
      <c r="N3" s="7" t="s">
        <v>1</v>
      </c>
      <c r="O3" s="7" t="s">
        <v>497</v>
      </c>
      <c r="P3" s="8" t="s">
        <v>498</v>
      </c>
      <c r="Q3" s="6" t="s">
        <v>600</v>
      </c>
      <c r="R3" s="7" t="s">
        <v>1</v>
      </c>
      <c r="S3" s="7" t="s">
        <v>497</v>
      </c>
      <c r="T3" s="7" t="s">
        <v>498</v>
      </c>
      <c r="U3" s="7" t="s">
        <v>1</v>
      </c>
      <c r="V3" s="7" t="s">
        <v>497</v>
      </c>
      <c r="W3" s="7" t="s">
        <v>498</v>
      </c>
      <c r="X3" s="7" t="s">
        <v>1</v>
      </c>
      <c r="Y3" s="7" t="s">
        <v>497</v>
      </c>
      <c r="Z3" s="7" t="s">
        <v>498</v>
      </c>
      <c r="AA3" s="7" t="s">
        <v>1</v>
      </c>
      <c r="AB3" s="7" t="s">
        <v>497</v>
      </c>
      <c r="AC3" s="7" t="s">
        <v>498</v>
      </c>
      <c r="AD3" s="7" t="s">
        <v>1</v>
      </c>
      <c r="AE3" s="7" t="s">
        <v>497</v>
      </c>
      <c r="AF3" s="8" t="s">
        <v>498</v>
      </c>
      <c r="AG3" s="109" t="s">
        <v>600</v>
      </c>
      <c r="AH3" s="193" t="s">
        <v>1</v>
      </c>
      <c r="AI3" s="193" t="s">
        <v>497</v>
      </c>
      <c r="AJ3" s="193" t="s">
        <v>601</v>
      </c>
      <c r="AK3" s="193" t="s">
        <v>1</v>
      </c>
      <c r="AL3" s="193" t="s">
        <v>497</v>
      </c>
      <c r="AM3" s="193" t="s">
        <v>601</v>
      </c>
      <c r="AN3" s="193" t="s">
        <v>1</v>
      </c>
      <c r="AO3" s="193" t="s">
        <v>497</v>
      </c>
      <c r="AP3" s="193" t="s">
        <v>601</v>
      </c>
      <c r="AQ3" s="193" t="s">
        <v>1</v>
      </c>
      <c r="AR3" s="193" t="s">
        <v>497</v>
      </c>
      <c r="AS3" s="193" t="s">
        <v>601</v>
      </c>
      <c r="AT3" s="193" t="s">
        <v>1</v>
      </c>
      <c r="AU3" s="193" t="s">
        <v>497</v>
      </c>
      <c r="AV3" s="194" t="s">
        <v>601</v>
      </c>
      <c r="AW3" s="6" t="s">
        <v>600</v>
      </c>
      <c r="AX3" s="45" t="s">
        <v>1</v>
      </c>
      <c r="AY3" s="45" t="s">
        <v>497</v>
      </c>
      <c r="AZ3" s="45" t="s">
        <v>742</v>
      </c>
      <c r="BA3" s="45" t="s">
        <v>1</v>
      </c>
      <c r="BB3" s="45" t="s">
        <v>497</v>
      </c>
      <c r="BC3" s="45" t="s">
        <v>742</v>
      </c>
      <c r="BD3" s="45" t="s">
        <v>1</v>
      </c>
      <c r="BE3" s="45" t="s">
        <v>497</v>
      </c>
      <c r="BF3" s="45" t="s">
        <v>742</v>
      </c>
      <c r="BG3" s="45" t="s">
        <v>1</v>
      </c>
      <c r="BH3" s="45" t="s">
        <v>497</v>
      </c>
      <c r="BI3" s="45" t="s">
        <v>742</v>
      </c>
      <c r="BJ3" s="45" t="s">
        <v>1</v>
      </c>
      <c r="BK3" s="45" t="s">
        <v>497</v>
      </c>
      <c r="BL3" s="46" t="s">
        <v>742</v>
      </c>
      <c r="BM3" s="208" t="s">
        <v>600</v>
      </c>
      <c r="BN3" s="209" t="s">
        <v>1</v>
      </c>
      <c r="BO3" s="209" t="s">
        <v>497</v>
      </c>
      <c r="BP3" s="209" t="s">
        <v>498</v>
      </c>
      <c r="BQ3" s="209" t="s">
        <v>1</v>
      </c>
      <c r="BR3" s="209" t="s">
        <v>497</v>
      </c>
      <c r="BS3" s="209" t="s">
        <v>498</v>
      </c>
      <c r="BT3" s="209" t="s">
        <v>1</v>
      </c>
      <c r="BU3" s="209" t="s">
        <v>497</v>
      </c>
      <c r="BV3" s="209" t="s">
        <v>498</v>
      </c>
      <c r="BW3" s="209" t="s">
        <v>1</v>
      </c>
      <c r="BX3" s="209" t="s">
        <v>497</v>
      </c>
      <c r="BY3" s="209" t="s">
        <v>498</v>
      </c>
      <c r="BZ3" s="209" t="s">
        <v>1</v>
      </c>
      <c r="CA3" s="209" t="s">
        <v>497</v>
      </c>
      <c r="CB3" s="209" t="s">
        <v>498</v>
      </c>
    </row>
    <row r="4" spans="1:80" x14ac:dyDescent="0.2">
      <c r="A4" s="15" t="s">
        <v>347</v>
      </c>
      <c r="E4" s="25"/>
      <c r="F4" s="9"/>
      <c r="G4" s="5"/>
      <c r="K4" s="25"/>
      <c r="L4" s="9"/>
      <c r="M4" s="5"/>
      <c r="Q4" s="15" t="s">
        <v>347</v>
      </c>
      <c r="U4" s="25"/>
      <c r="V4" s="9"/>
      <c r="W4" s="5"/>
      <c r="AA4" s="25"/>
      <c r="AB4" s="9"/>
      <c r="AC4" s="5"/>
      <c r="AG4" s="195" t="s">
        <v>347</v>
      </c>
      <c r="AH4" s="189"/>
      <c r="AI4" s="189"/>
      <c r="AJ4" s="189"/>
      <c r="AK4" s="196"/>
      <c r="AL4" s="197"/>
      <c r="AM4" s="190"/>
      <c r="AN4" s="189"/>
      <c r="AO4" s="189"/>
      <c r="AP4" s="189"/>
      <c r="AQ4" s="196"/>
      <c r="AR4" s="197"/>
      <c r="AS4" s="190"/>
      <c r="AT4" s="189"/>
      <c r="AU4" s="189"/>
      <c r="AV4" s="189"/>
      <c r="AW4" s="15" t="s">
        <v>347</v>
      </c>
      <c r="AX4" s="10"/>
      <c r="AY4" s="10"/>
      <c r="AZ4" s="10"/>
      <c r="BA4" s="223"/>
      <c r="BB4" s="224"/>
      <c r="BC4" s="225"/>
      <c r="BD4" s="10"/>
      <c r="BE4" s="10"/>
      <c r="BF4" s="10"/>
      <c r="BG4" s="223"/>
      <c r="BH4" s="224"/>
      <c r="BI4" s="225"/>
      <c r="BJ4" s="10"/>
      <c r="BK4" s="10"/>
      <c r="BL4" s="10"/>
      <c r="BM4" s="210" t="s">
        <v>347</v>
      </c>
      <c r="BN4" s="71"/>
      <c r="BO4" s="71"/>
      <c r="BP4" s="71"/>
      <c r="BQ4" s="211"/>
      <c r="BR4" s="70"/>
      <c r="BS4" s="212"/>
      <c r="BT4" s="71"/>
      <c r="BU4" s="71"/>
      <c r="BV4" s="71"/>
      <c r="BW4" s="211"/>
      <c r="BX4" s="70"/>
      <c r="BY4" s="212"/>
      <c r="BZ4" s="71"/>
      <c r="CA4" s="71"/>
      <c r="CB4" s="71"/>
    </row>
    <row r="5" spans="1:80" x14ac:dyDescent="0.2">
      <c r="A5" s="4" t="s">
        <v>1</v>
      </c>
      <c r="B5" s="10">
        <f t="shared" ref="B5" si="0">R5+AH5+AX5+BN5</f>
        <v>11187</v>
      </c>
      <c r="C5" s="10">
        <f t="shared" ref="C5" si="1">S5+AI5+AY5+BO5</f>
        <v>3745</v>
      </c>
      <c r="D5" s="10">
        <f t="shared" ref="D5" si="2">T5+AJ5+AZ5+BP5</f>
        <v>7441</v>
      </c>
      <c r="E5" s="10">
        <f t="shared" ref="E5" si="3">U5+AK5+BA5+BQ5</f>
        <v>6215</v>
      </c>
      <c r="F5" s="10">
        <f t="shared" ref="F5" si="4">V5+AL5+BB5+BR5</f>
        <v>2277</v>
      </c>
      <c r="G5" s="10">
        <f t="shared" ref="G5" si="5">W5+AM5+BC5+BS5</f>
        <v>3936</v>
      </c>
      <c r="H5" s="10">
        <f t="shared" ref="H5" si="6">X5+AN5+BD5+BT5</f>
        <v>2843</v>
      </c>
      <c r="I5" s="10">
        <f t="shared" ref="I5" si="7">Y5+AO5+BE5+BU5</f>
        <v>841</v>
      </c>
      <c r="J5" s="10">
        <f t="shared" ref="J5" si="8">Z5+AP5+BF5+BV5</f>
        <v>2001</v>
      </c>
      <c r="K5" s="10">
        <f t="shared" ref="K5" si="9">AA5+AQ5+BG5+BW5</f>
        <v>1241</v>
      </c>
      <c r="L5" s="10">
        <f t="shared" ref="L5" si="10">AB5+AR5+BH5+BX5</f>
        <v>388</v>
      </c>
      <c r="M5" s="10">
        <f t="shared" ref="M5" si="11">AC5+AS5+BI5+BY5</f>
        <v>851</v>
      </c>
      <c r="N5" s="10">
        <f t="shared" ref="N5" si="12">AD5+AT5+BJ5+BZ5</f>
        <v>891</v>
      </c>
      <c r="O5" s="10">
        <f t="shared" ref="O5" si="13">AE5+AU5+BK5+CA5</f>
        <v>237</v>
      </c>
      <c r="P5" s="10">
        <f t="shared" ref="P5" si="14">AF5+AV5+BL5+CB5</f>
        <v>654</v>
      </c>
      <c r="Q5" s="4" t="s">
        <v>1</v>
      </c>
      <c r="R5" s="10">
        <v>1883</v>
      </c>
      <c r="S5" s="10">
        <v>1244</v>
      </c>
      <c r="T5" s="10">
        <v>639</v>
      </c>
      <c r="U5" s="26">
        <v>1071</v>
      </c>
      <c r="V5" s="27">
        <v>882</v>
      </c>
      <c r="W5" s="28">
        <v>189</v>
      </c>
      <c r="X5" s="10">
        <v>485</v>
      </c>
      <c r="Y5" s="10">
        <v>242</v>
      </c>
      <c r="Z5" s="10">
        <v>242</v>
      </c>
      <c r="AA5" s="26">
        <v>73</v>
      </c>
      <c r="AB5" s="27">
        <v>38</v>
      </c>
      <c r="AC5" s="28">
        <v>35</v>
      </c>
      <c r="AD5" s="10">
        <v>255</v>
      </c>
      <c r="AE5" s="10">
        <v>81</v>
      </c>
      <c r="AF5" s="10">
        <v>174</v>
      </c>
      <c r="AG5" s="189" t="s">
        <v>1</v>
      </c>
      <c r="AH5" s="189">
        <v>838</v>
      </c>
      <c r="AI5" s="189">
        <v>119</v>
      </c>
      <c r="AJ5" s="189">
        <v>719</v>
      </c>
      <c r="AK5" s="198">
        <v>501</v>
      </c>
      <c r="AL5" s="199">
        <v>83</v>
      </c>
      <c r="AM5" s="200">
        <v>417</v>
      </c>
      <c r="AN5" s="189">
        <v>203</v>
      </c>
      <c r="AO5" s="189">
        <v>17</v>
      </c>
      <c r="AP5" s="189">
        <v>186</v>
      </c>
      <c r="AQ5" s="198">
        <v>105</v>
      </c>
      <c r="AR5" s="199">
        <v>15</v>
      </c>
      <c r="AS5" s="200">
        <v>89</v>
      </c>
      <c r="AT5" s="189">
        <v>30</v>
      </c>
      <c r="AU5" s="189">
        <v>3</v>
      </c>
      <c r="AV5" s="189">
        <v>27</v>
      </c>
      <c r="AW5" s="4" t="s">
        <v>1</v>
      </c>
      <c r="AX5" s="73">
        <v>5954</v>
      </c>
      <c r="AY5" s="73">
        <v>1421</v>
      </c>
      <c r="AZ5" s="73">
        <v>4532</v>
      </c>
      <c r="BA5" s="74">
        <v>2718</v>
      </c>
      <c r="BB5" s="75">
        <v>584</v>
      </c>
      <c r="BC5" s="76">
        <v>2134</v>
      </c>
      <c r="BD5" s="73">
        <v>1721</v>
      </c>
      <c r="BE5" s="73">
        <v>409</v>
      </c>
      <c r="BF5" s="73">
        <v>1312</v>
      </c>
      <c r="BG5" s="74">
        <v>963</v>
      </c>
      <c r="BH5" s="75">
        <v>301</v>
      </c>
      <c r="BI5" s="76">
        <v>662</v>
      </c>
      <c r="BJ5" s="73">
        <v>552</v>
      </c>
      <c r="BK5" s="73">
        <v>127</v>
      </c>
      <c r="BL5" s="73">
        <v>424</v>
      </c>
      <c r="BM5" s="204" t="s">
        <v>1</v>
      </c>
      <c r="BN5" s="71">
        <v>2512</v>
      </c>
      <c r="BO5" s="71">
        <v>961</v>
      </c>
      <c r="BP5" s="71">
        <v>1551</v>
      </c>
      <c r="BQ5" s="213">
        <v>1925</v>
      </c>
      <c r="BR5" s="214">
        <v>728</v>
      </c>
      <c r="BS5" s="215">
        <v>1196</v>
      </c>
      <c r="BT5" s="71">
        <v>434</v>
      </c>
      <c r="BU5" s="71">
        <v>173</v>
      </c>
      <c r="BV5" s="71">
        <v>261</v>
      </c>
      <c r="BW5" s="213">
        <v>100</v>
      </c>
      <c r="BX5" s="214">
        <v>34</v>
      </c>
      <c r="BY5" s="215">
        <v>65</v>
      </c>
      <c r="BZ5" s="71">
        <v>54</v>
      </c>
      <c r="CA5" s="71">
        <v>26</v>
      </c>
      <c r="CB5" s="71">
        <v>29</v>
      </c>
    </row>
    <row r="6" spans="1:80" x14ac:dyDescent="0.2">
      <c r="A6" s="4" t="s">
        <v>348</v>
      </c>
      <c r="B6" s="10">
        <f t="shared" ref="B6:B9" si="15">R6+AH6+AX6+BN6</f>
        <v>9924</v>
      </c>
      <c r="C6" s="10">
        <f t="shared" ref="C6:C9" si="16">S6+AI6+AY6+BO6</f>
        <v>3350</v>
      </c>
      <c r="D6" s="10">
        <f t="shared" ref="D6:D9" si="17">T6+AJ6+AZ6+BP6</f>
        <v>6572</v>
      </c>
      <c r="E6" s="10">
        <f t="shared" ref="E6:E9" si="18">U6+AK6+BA6+BQ6</f>
        <v>5390</v>
      </c>
      <c r="F6" s="10">
        <f t="shared" ref="F6:F9" si="19">V6+AL6+BB6+BR6</f>
        <v>1969</v>
      </c>
      <c r="G6" s="10">
        <f t="shared" ref="G6:G9" si="20">W6+AM6+BC6+BS6</f>
        <v>3421</v>
      </c>
      <c r="H6" s="10">
        <f t="shared" ref="H6:H9" si="21">X6+AN6+BD6+BT6</f>
        <v>2551</v>
      </c>
      <c r="I6" s="10">
        <f t="shared" ref="I6:I9" si="22">Y6+AO6+BE6+BU6</f>
        <v>774</v>
      </c>
      <c r="J6" s="10">
        <f t="shared" ref="J6:J9" si="23">Z6+AP6+BF6+BV6</f>
        <v>1777</v>
      </c>
      <c r="K6" s="10">
        <f t="shared" ref="K6:K9" si="24">AA6+AQ6+BG6+BW6</f>
        <v>1117</v>
      </c>
      <c r="L6" s="10">
        <f t="shared" ref="L6:L9" si="25">AB6+AR6+BH6+BX6</f>
        <v>373</v>
      </c>
      <c r="M6" s="10">
        <f t="shared" ref="M6:M9" si="26">AC6+AS6+BI6+BY6</f>
        <v>744</v>
      </c>
      <c r="N6" s="10">
        <f t="shared" ref="N6:N9" si="27">AD6+AT6+BJ6+BZ6</f>
        <v>868</v>
      </c>
      <c r="O6" s="10">
        <f t="shared" ref="O6:O9" si="28">AE6+AU6+BK6+CA6</f>
        <v>234</v>
      </c>
      <c r="P6" s="10">
        <f t="shared" ref="P6:P9" si="29">AF6+AV6+BL6+CB6</f>
        <v>633</v>
      </c>
      <c r="Q6" s="4" t="s">
        <v>348</v>
      </c>
      <c r="R6" s="10">
        <v>1847</v>
      </c>
      <c r="S6" s="10">
        <v>1218</v>
      </c>
      <c r="T6" s="10">
        <v>629</v>
      </c>
      <c r="U6" s="26">
        <v>1052</v>
      </c>
      <c r="V6" s="27">
        <v>868</v>
      </c>
      <c r="W6" s="28">
        <v>184</v>
      </c>
      <c r="X6" s="10">
        <v>468</v>
      </c>
      <c r="Y6" s="10">
        <v>231</v>
      </c>
      <c r="Z6" s="10">
        <v>237</v>
      </c>
      <c r="AA6" s="26">
        <v>73</v>
      </c>
      <c r="AB6" s="27">
        <v>38</v>
      </c>
      <c r="AC6" s="28">
        <v>35</v>
      </c>
      <c r="AD6" s="10">
        <v>255</v>
      </c>
      <c r="AE6" s="10">
        <v>81</v>
      </c>
      <c r="AF6" s="10">
        <v>174</v>
      </c>
      <c r="AG6" s="189" t="s">
        <v>348</v>
      </c>
      <c r="AH6" s="189">
        <v>287</v>
      </c>
      <c r="AI6" s="189">
        <v>53</v>
      </c>
      <c r="AJ6" s="189">
        <v>234</v>
      </c>
      <c r="AK6" s="198">
        <v>209</v>
      </c>
      <c r="AL6" s="199">
        <v>42</v>
      </c>
      <c r="AM6" s="200">
        <v>167</v>
      </c>
      <c r="AN6" s="189">
        <v>42</v>
      </c>
      <c r="AO6" s="189">
        <v>8</v>
      </c>
      <c r="AP6" s="189">
        <v>34</v>
      </c>
      <c r="AQ6" s="198">
        <v>25</v>
      </c>
      <c r="AR6" s="199">
        <v>0</v>
      </c>
      <c r="AS6" s="200">
        <v>25</v>
      </c>
      <c r="AT6" s="189">
        <v>12</v>
      </c>
      <c r="AU6" s="189">
        <v>3</v>
      </c>
      <c r="AV6" s="189">
        <v>9</v>
      </c>
      <c r="AW6" s="4" t="s">
        <v>348</v>
      </c>
      <c r="AX6" s="73">
        <v>5924</v>
      </c>
      <c r="AY6" s="73">
        <v>1421</v>
      </c>
      <c r="AZ6" s="73">
        <v>4502</v>
      </c>
      <c r="BA6" s="74">
        <v>2718</v>
      </c>
      <c r="BB6" s="75">
        <v>584</v>
      </c>
      <c r="BC6" s="76">
        <v>2134</v>
      </c>
      <c r="BD6" s="73">
        <v>1721</v>
      </c>
      <c r="BE6" s="73">
        <v>409</v>
      </c>
      <c r="BF6" s="73">
        <v>1312</v>
      </c>
      <c r="BG6" s="74">
        <v>933</v>
      </c>
      <c r="BH6" s="75">
        <v>301</v>
      </c>
      <c r="BI6" s="76">
        <v>632</v>
      </c>
      <c r="BJ6" s="73">
        <v>552</v>
      </c>
      <c r="BK6" s="73">
        <v>127</v>
      </c>
      <c r="BL6" s="73">
        <v>424</v>
      </c>
      <c r="BM6" s="204" t="s">
        <v>348</v>
      </c>
      <c r="BN6" s="71">
        <v>1866</v>
      </c>
      <c r="BO6" s="71">
        <v>658</v>
      </c>
      <c r="BP6" s="71">
        <v>1207</v>
      </c>
      <c r="BQ6" s="213">
        <v>1411</v>
      </c>
      <c r="BR6" s="214">
        <v>475</v>
      </c>
      <c r="BS6" s="215">
        <v>936</v>
      </c>
      <c r="BT6" s="71">
        <v>320</v>
      </c>
      <c r="BU6" s="71">
        <v>126</v>
      </c>
      <c r="BV6" s="71">
        <v>194</v>
      </c>
      <c r="BW6" s="213">
        <v>86</v>
      </c>
      <c r="BX6" s="214">
        <v>34</v>
      </c>
      <c r="BY6" s="215">
        <v>52</v>
      </c>
      <c r="BZ6" s="71">
        <v>49</v>
      </c>
      <c r="CA6" s="71">
        <v>23</v>
      </c>
      <c r="CB6" s="71">
        <v>26</v>
      </c>
    </row>
    <row r="7" spans="1:80" x14ac:dyDescent="0.2">
      <c r="B7" s="110">
        <f>B6*100/B5</f>
        <v>88.710109949048004</v>
      </c>
      <c r="C7" s="110">
        <f t="shared" ref="C7:P7" si="30">C6*100/C5</f>
        <v>89.452603471295063</v>
      </c>
      <c r="D7" s="110">
        <f t="shared" si="30"/>
        <v>88.321462169063295</v>
      </c>
      <c r="E7" s="110">
        <f t="shared" si="30"/>
        <v>86.725663716814154</v>
      </c>
      <c r="F7" s="110">
        <f t="shared" si="30"/>
        <v>86.473429951690818</v>
      </c>
      <c r="G7" s="110">
        <f t="shared" si="30"/>
        <v>86.915650406504071</v>
      </c>
      <c r="H7" s="110">
        <f t="shared" si="30"/>
        <v>89.729159338726703</v>
      </c>
      <c r="I7" s="110">
        <f t="shared" si="30"/>
        <v>92.033293697978593</v>
      </c>
      <c r="J7" s="110">
        <f t="shared" si="30"/>
        <v>88.805597201399294</v>
      </c>
      <c r="K7" s="110">
        <f t="shared" si="30"/>
        <v>90.008058017727635</v>
      </c>
      <c r="L7" s="110">
        <f t="shared" si="30"/>
        <v>96.134020618556704</v>
      </c>
      <c r="M7" s="110">
        <f t="shared" si="30"/>
        <v>87.426556991774376</v>
      </c>
      <c r="N7" s="110">
        <f t="shared" si="30"/>
        <v>97.418630751964088</v>
      </c>
      <c r="O7" s="110">
        <f t="shared" si="30"/>
        <v>98.734177215189874</v>
      </c>
      <c r="P7" s="110">
        <f t="shared" si="30"/>
        <v>96.788990825688074</v>
      </c>
      <c r="R7" s="10"/>
      <c r="S7" s="10"/>
      <c r="T7" s="10"/>
      <c r="U7" s="26"/>
      <c r="V7" s="27"/>
      <c r="W7" s="28"/>
      <c r="X7" s="10"/>
      <c r="Y7" s="10"/>
      <c r="Z7" s="10"/>
      <c r="AA7" s="26"/>
      <c r="AB7" s="27"/>
      <c r="AC7" s="28"/>
      <c r="AD7" s="10"/>
      <c r="AE7" s="10"/>
      <c r="AF7" s="10"/>
      <c r="AG7" s="189"/>
      <c r="AH7" s="189"/>
      <c r="AI7" s="189"/>
      <c r="AJ7" s="189"/>
      <c r="AK7" s="198"/>
      <c r="AL7" s="199"/>
      <c r="AM7" s="200"/>
      <c r="AN7" s="189"/>
      <c r="AO7" s="189"/>
      <c r="AP7" s="189"/>
      <c r="AQ7" s="198"/>
      <c r="AR7" s="199"/>
      <c r="AS7" s="200"/>
      <c r="AT7" s="189"/>
      <c r="AU7" s="189"/>
      <c r="AV7" s="189"/>
      <c r="AX7" s="73"/>
      <c r="AY7" s="73"/>
      <c r="AZ7" s="73"/>
      <c r="BA7" s="74"/>
      <c r="BB7" s="75"/>
      <c r="BC7" s="76"/>
      <c r="BD7" s="73"/>
      <c r="BE7" s="73"/>
      <c r="BF7" s="73"/>
      <c r="BG7" s="74"/>
      <c r="BH7" s="75"/>
      <c r="BI7" s="76"/>
      <c r="BJ7" s="73"/>
      <c r="BK7" s="73"/>
      <c r="BL7" s="73"/>
      <c r="BM7" s="204"/>
      <c r="BN7" s="71"/>
      <c r="BO7" s="71"/>
      <c r="BP7" s="71"/>
      <c r="BQ7" s="213"/>
      <c r="BR7" s="214"/>
      <c r="BS7" s="215"/>
      <c r="BT7" s="71"/>
      <c r="BU7" s="71"/>
      <c r="BV7" s="71"/>
      <c r="BW7" s="213"/>
      <c r="BX7" s="214"/>
      <c r="BY7" s="215"/>
      <c r="BZ7" s="71"/>
      <c r="CA7" s="71"/>
      <c r="CB7" s="71"/>
    </row>
    <row r="8" spans="1:80" x14ac:dyDescent="0.2">
      <c r="A8" s="4" t="s">
        <v>349</v>
      </c>
      <c r="B8" s="10">
        <f t="shared" si="15"/>
        <v>1054</v>
      </c>
      <c r="C8" s="10">
        <f t="shared" si="16"/>
        <v>310</v>
      </c>
      <c r="D8" s="10">
        <f t="shared" si="17"/>
        <v>744</v>
      </c>
      <c r="E8" s="10">
        <f t="shared" si="18"/>
        <v>682</v>
      </c>
      <c r="F8" s="10">
        <f t="shared" si="19"/>
        <v>237</v>
      </c>
      <c r="G8" s="10">
        <f t="shared" si="20"/>
        <v>445</v>
      </c>
      <c r="H8" s="10">
        <f t="shared" si="21"/>
        <v>253</v>
      </c>
      <c r="I8" s="10">
        <f t="shared" si="22"/>
        <v>58</v>
      </c>
      <c r="J8" s="10">
        <f t="shared" si="23"/>
        <v>196</v>
      </c>
      <c r="K8" s="10">
        <f t="shared" si="24"/>
        <v>105</v>
      </c>
      <c r="L8" s="10">
        <f t="shared" si="25"/>
        <v>12</v>
      </c>
      <c r="M8" s="10">
        <f t="shared" si="26"/>
        <v>92</v>
      </c>
      <c r="N8" s="10">
        <f t="shared" si="27"/>
        <v>15</v>
      </c>
      <c r="O8" s="10">
        <f t="shared" si="28"/>
        <v>3</v>
      </c>
      <c r="P8" s="10">
        <f t="shared" si="29"/>
        <v>12</v>
      </c>
      <c r="Q8" s="4" t="s">
        <v>349</v>
      </c>
      <c r="R8" s="10">
        <v>36</v>
      </c>
      <c r="S8" s="10">
        <v>26</v>
      </c>
      <c r="T8" s="10">
        <v>10</v>
      </c>
      <c r="U8" s="26">
        <v>19</v>
      </c>
      <c r="V8" s="27">
        <v>14</v>
      </c>
      <c r="W8" s="28">
        <v>5</v>
      </c>
      <c r="X8" s="10">
        <v>17</v>
      </c>
      <c r="Y8" s="10">
        <v>12</v>
      </c>
      <c r="Z8" s="10">
        <v>6</v>
      </c>
      <c r="AA8" s="26">
        <v>0</v>
      </c>
      <c r="AB8" s="27">
        <v>0</v>
      </c>
      <c r="AC8" s="28">
        <v>0</v>
      </c>
      <c r="AD8" s="10">
        <v>0</v>
      </c>
      <c r="AE8" s="10">
        <v>0</v>
      </c>
      <c r="AF8" s="10">
        <v>0</v>
      </c>
      <c r="AG8" s="189" t="s">
        <v>349</v>
      </c>
      <c r="AH8" s="189">
        <v>439</v>
      </c>
      <c r="AI8" s="189">
        <v>40</v>
      </c>
      <c r="AJ8" s="189">
        <v>399</v>
      </c>
      <c r="AK8" s="198">
        <v>227</v>
      </c>
      <c r="AL8" s="199">
        <v>28</v>
      </c>
      <c r="AM8" s="200">
        <v>199</v>
      </c>
      <c r="AN8" s="189">
        <v>135</v>
      </c>
      <c r="AO8" s="189">
        <v>0</v>
      </c>
      <c r="AP8" s="189">
        <v>135</v>
      </c>
      <c r="AQ8" s="198">
        <v>68</v>
      </c>
      <c r="AR8" s="199">
        <v>12</v>
      </c>
      <c r="AS8" s="200">
        <v>55</v>
      </c>
      <c r="AT8" s="189">
        <v>9</v>
      </c>
      <c r="AU8" s="189">
        <v>0</v>
      </c>
      <c r="AV8" s="189">
        <v>9</v>
      </c>
      <c r="AW8" s="4" t="s">
        <v>349</v>
      </c>
      <c r="AX8" s="73">
        <v>30</v>
      </c>
      <c r="AY8" s="73">
        <v>0</v>
      </c>
      <c r="AZ8" s="73">
        <v>30</v>
      </c>
      <c r="BA8" s="74">
        <v>0</v>
      </c>
      <c r="BB8" s="75">
        <v>0</v>
      </c>
      <c r="BC8" s="76">
        <v>0</v>
      </c>
      <c r="BD8" s="73">
        <v>0</v>
      </c>
      <c r="BE8" s="73">
        <v>0</v>
      </c>
      <c r="BF8" s="73">
        <v>0</v>
      </c>
      <c r="BG8" s="74">
        <v>30</v>
      </c>
      <c r="BH8" s="75">
        <v>0</v>
      </c>
      <c r="BI8" s="76">
        <v>30</v>
      </c>
      <c r="BJ8" s="73">
        <v>0</v>
      </c>
      <c r="BK8" s="73">
        <v>0</v>
      </c>
      <c r="BL8" s="73">
        <v>0</v>
      </c>
      <c r="BM8" s="204" t="s">
        <v>349</v>
      </c>
      <c r="BN8" s="71">
        <v>549</v>
      </c>
      <c r="BO8" s="71">
        <v>244</v>
      </c>
      <c r="BP8" s="71">
        <v>305</v>
      </c>
      <c r="BQ8" s="213">
        <v>436</v>
      </c>
      <c r="BR8" s="214">
        <v>195</v>
      </c>
      <c r="BS8" s="215">
        <v>241</v>
      </c>
      <c r="BT8" s="71">
        <v>101</v>
      </c>
      <c r="BU8" s="71">
        <v>46</v>
      </c>
      <c r="BV8" s="71">
        <v>55</v>
      </c>
      <c r="BW8" s="213">
        <v>7</v>
      </c>
      <c r="BX8" s="214">
        <v>0</v>
      </c>
      <c r="BY8" s="215">
        <v>7</v>
      </c>
      <c r="BZ8" s="71">
        <v>6</v>
      </c>
      <c r="CA8" s="71">
        <v>3</v>
      </c>
      <c r="CB8" s="71">
        <v>3</v>
      </c>
    </row>
    <row r="9" spans="1:80" x14ac:dyDescent="0.2">
      <c r="A9" s="4" t="s">
        <v>181</v>
      </c>
      <c r="B9" s="10">
        <f t="shared" si="15"/>
        <v>210</v>
      </c>
      <c r="C9" s="10">
        <f t="shared" si="16"/>
        <v>84</v>
      </c>
      <c r="D9" s="10">
        <f t="shared" si="17"/>
        <v>125</v>
      </c>
      <c r="E9" s="10">
        <f t="shared" si="18"/>
        <v>143</v>
      </c>
      <c r="F9" s="10">
        <f t="shared" si="19"/>
        <v>73</v>
      </c>
      <c r="G9" s="10">
        <f t="shared" si="20"/>
        <v>71</v>
      </c>
      <c r="H9" s="10">
        <f t="shared" si="21"/>
        <v>38</v>
      </c>
      <c r="I9" s="10">
        <f t="shared" si="22"/>
        <v>8</v>
      </c>
      <c r="J9" s="10">
        <f t="shared" si="23"/>
        <v>30</v>
      </c>
      <c r="K9" s="10">
        <f t="shared" si="24"/>
        <v>19</v>
      </c>
      <c r="L9" s="10">
        <f t="shared" si="25"/>
        <v>3</v>
      </c>
      <c r="M9" s="10">
        <f t="shared" si="26"/>
        <v>16</v>
      </c>
      <c r="N9" s="10">
        <f t="shared" si="27"/>
        <v>9</v>
      </c>
      <c r="O9" s="10">
        <f t="shared" si="28"/>
        <v>0</v>
      </c>
      <c r="P9" s="10">
        <f t="shared" si="29"/>
        <v>9</v>
      </c>
      <c r="Q9" s="4" t="s">
        <v>181</v>
      </c>
      <c r="R9" s="10">
        <v>0</v>
      </c>
      <c r="S9" s="10">
        <v>0</v>
      </c>
      <c r="T9" s="10">
        <v>0</v>
      </c>
      <c r="U9" s="26">
        <v>0</v>
      </c>
      <c r="V9" s="27">
        <v>0</v>
      </c>
      <c r="W9" s="28">
        <v>0</v>
      </c>
      <c r="X9" s="10">
        <v>0</v>
      </c>
      <c r="Y9" s="10">
        <v>0</v>
      </c>
      <c r="Z9" s="10">
        <v>0</v>
      </c>
      <c r="AA9" s="26">
        <v>0</v>
      </c>
      <c r="AB9" s="27">
        <v>0</v>
      </c>
      <c r="AC9" s="28">
        <v>0</v>
      </c>
      <c r="AD9" s="10">
        <v>0</v>
      </c>
      <c r="AE9" s="10">
        <v>0</v>
      </c>
      <c r="AF9" s="10">
        <v>0</v>
      </c>
      <c r="AG9" s="189" t="s">
        <v>181</v>
      </c>
      <c r="AH9" s="189">
        <v>112</v>
      </c>
      <c r="AI9" s="189">
        <v>25</v>
      </c>
      <c r="AJ9" s="189">
        <v>86</v>
      </c>
      <c r="AK9" s="198">
        <v>65</v>
      </c>
      <c r="AL9" s="199">
        <v>14</v>
      </c>
      <c r="AM9" s="200">
        <v>51</v>
      </c>
      <c r="AN9" s="189">
        <v>25</v>
      </c>
      <c r="AO9" s="189">
        <v>8</v>
      </c>
      <c r="AP9" s="189">
        <v>17</v>
      </c>
      <c r="AQ9" s="198">
        <v>12</v>
      </c>
      <c r="AR9" s="199">
        <v>3</v>
      </c>
      <c r="AS9" s="200">
        <v>9</v>
      </c>
      <c r="AT9" s="189">
        <v>9</v>
      </c>
      <c r="AU9" s="189">
        <v>0</v>
      </c>
      <c r="AV9" s="189">
        <v>9</v>
      </c>
      <c r="AW9" s="4" t="s">
        <v>181</v>
      </c>
      <c r="AX9" s="73">
        <v>0</v>
      </c>
      <c r="AY9" s="73">
        <v>0</v>
      </c>
      <c r="AZ9" s="73">
        <v>0</v>
      </c>
      <c r="BA9" s="74">
        <v>0</v>
      </c>
      <c r="BB9" s="75">
        <v>0</v>
      </c>
      <c r="BC9" s="76">
        <v>0</v>
      </c>
      <c r="BD9" s="73">
        <v>0</v>
      </c>
      <c r="BE9" s="73">
        <v>0</v>
      </c>
      <c r="BF9" s="73">
        <v>0</v>
      </c>
      <c r="BG9" s="74">
        <v>0</v>
      </c>
      <c r="BH9" s="75">
        <v>0</v>
      </c>
      <c r="BI9" s="76">
        <v>0</v>
      </c>
      <c r="BJ9" s="73">
        <v>0</v>
      </c>
      <c r="BK9" s="73">
        <v>0</v>
      </c>
      <c r="BL9" s="73">
        <v>0</v>
      </c>
      <c r="BM9" s="204" t="s">
        <v>181</v>
      </c>
      <c r="BN9" s="71">
        <v>98</v>
      </c>
      <c r="BO9" s="71">
        <v>59</v>
      </c>
      <c r="BP9" s="71">
        <v>39</v>
      </c>
      <c r="BQ9" s="213">
        <v>78</v>
      </c>
      <c r="BR9" s="214">
        <v>59</v>
      </c>
      <c r="BS9" s="215">
        <v>20</v>
      </c>
      <c r="BT9" s="71">
        <v>13</v>
      </c>
      <c r="BU9" s="71">
        <v>0</v>
      </c>
      <c r="BV9" s="71">
        <v>13</v>
      </c>
      <c r="BW9" s="213">
        <v>7</v>
      </c>
      <c r="BX9" s="214">
        <v>0</v>
      </c>
      <c r="BY9" s="215">
        <v>7</v>
      </c>
      <c r="BZ9" s="71">
        <v>0</v>
      </c>
      <c r="CA9" s="71">
        <v>0</v>
      </c>
      <c r="CB9" s="71">
        <v>0</v>
      </c>
    </row>
    <row r="10" spans="1:80" x14ac:dyDescent="0.2">
      <c r="B10" s="10"/>
      <c r="C10" s="10"/>
      <c r="D10" s="10"/>
      <c r="E10" s="26"/>
      <c r="F10" s="27"/>
      <c r="G10" s="28"/>
      <c r="H10" s="10"/>
      <c r="I10" s="10"/>
      <c r="J10" s="10"/>
      <c r="K10" s="26"/>
      <c r="L10" s="27"/>
      <c r="M10" s="28"/>
      <c r="N10" s="10"/>
      <c r="O10" s="10"/>
      <c r="P10" s="10"/>
      <c r="R10" s="10"/>
      <c r="S10" s="10"/>
      <c r="T10" s="10"/>
      <c r="U10" s="26"/>
      <c r="V10" s="27"/>
      <c r="W10" s="28"/>
      <c r="X10" s="10"/>
      <c r="Y10" s="10"/>
      <c r="Z10" s="10"/>
      <c r="AA10" s="26"/>
      <c r="AB10" s="27"/>
      <c r="AC10" s="28"/>
      <c r="AD10" s="10"/>
      <c r="AE10" s="10"/>
      <c r="AF10" s="10"/>
      <c r="AG10" s="189"/>
      <c r="AH10" s="189"/>
      <c r="AI10" s="189"/>
      <c r="AJ10" s="189"/>
      <c r="AK10" s="198"/>
      <c r="AL10" s="199"/>
      <c r="AM10" s="200"/>
      <c r="AN10" s="189"/>
      <c r="AO10" s="189"/>
      <c r="AP10" s="189"/>
      <c r="AQ10" s="198"/>
      <c r="AR10" s="199"/>
      <c r="AS10" s="200"/>
      <c r="AT10" s="189"/>
      <c r="AU10" s="189"/>
      <c r="AV10" s="189"/>
      <c r="AX10" s="73"/>
      <c r="AY10" s="73"/>
      <c r="AZ10" s="73"/>
      <c r="BA10" s="74"/>
      <c r="BB10" s="75"/>
      <c r="BC10" s="76"/>
      <c r="BD10" s="73"/>
      <c r="BE10" s="73"/>
      <c r="BF10" s="73"/>
      <c r="BG10" s="74"/>
      <c r="BH10" s="75"/>
      <c r="BI10" s="76"/>
      <c r="BJ10" s="73"/>
      <c r="BK10" s="73"/>
      <c r="BL10" s="73"/>
      <c r="BM10" s="204"/>
      <c r="BN10" s="71"/>
      <c r="BO10" s="71"/>
      <c r="BP10" s="71"/>
      <c r="BQ10" s="213"/>
      <c r="BR10" s="214"/>
      <c r="BS10" s="215"/>
      <c r="BT10" s="71"/>
      <c r="BU10" s="71"/>
      <c r="BV10" s="71"/>
      <c r="BW10" s="213"/>
      <c r="BX10" s="214"/>
      <c r="BY10" s="215"/>
      <c r="BZ10" s="71"/>
      <c r="CA10" s="71"/>
      <c r="CB10" s="71"/>
    </row>
    <row r="11" spans="1:80" x14ac:dyDescent="0.2">
      <c r="A11" s="15" t="s">
        <v>350</v>
      </c>
      <c r="B11" s="10"/>
      <c r="C11" s="10"/>
      <c r="D11" s="10"/>
      <c r="E11" s="26"/>
      <c r="F11" s="27"/>
      <c r="G11" s="28"/>
      <c r="H11" s="10"/>
      <c r="I11" s="10"/>
      <c r="J11" s="10"/>
      <c r="K11" s="26"/>
      <c r="L11" s="27"/>
      <c r="M11" s="28"/>
      <c r="N11" s="10"/>
      <c r="O11" s="10"/>
      <c r="P11" s="10"/>
      <c r="Q11" s="15" t="s">
        <v>350</v>
      </c>
      <c r="R11" s="10"/>
      <c r="S11" s="10"/>
      <c r="T11" s="10"/>
      <c r="U11" s="26"/>
      <c r="V11" s="27"/>
      <c r="W11" s="28"/>
      <c r="X11" s="10"/>
      <c r="Y11" s="10"/>
      <c r="Z11" s="10"/>
      <c r="AA11" s="26"/>
      <c r="AB11" s="27"/>
      <c r="AC11" s="28"/>
      <c r="AD11" s="10"/>
      <c r="AE11" s="10"/>
      <c r="AF11" s="10"/>
      <c r="AG11" s="195" t="s">
        <v>350</v>
      </c>
      <c r="AH11" s="189"/>
      <c r="AI11" s="189"/>
      <c r="AJ11" s="189"/>
      <c r="AK11" s="198"/>
      <c r="AL11" s="199"/>
      <c r="AM11" s="200"/>
      <c r="AN11" s="189"/>
      <c r="AO11" s="189"/>
      <c r="AP11" s="189"/>
      <c r="AQ11" s="198"/>
      <c r="AR11" s="199"/>
      <c r="AS11" s="200"/>
      <c r="AT11" s="189"/>
      <c r="AU11" s="189"/>
      <c r="AV11" s="189"/>
      <c r="AW11" s="15" t="s">
        <v>350</v>
      </c>
      <c r="AX11" s="73"/>
      <c r="AY11" s="73"/>
      <c r="AZ11" s="73"/>
      <c r="BA11" s="74"/>
      <c r="BB11" s="75"/>
      <c r="BC11" s="76"/>
      <c r="BD11" s="73"/>
      <c r="BE11" s="73"/>
      <c r="BF11" s="73"/>
      <c r="BG11" s="74"/>
      <c r="BH11" s="75"/>
      <c r="BI11" s="76"/>
      <c r="BJ11" s="73"/>
      <c r="BK11" s="73"/>
      <c r="BL11" s="73"/>
      <c r="BM11" s="210" t="s">
        <v>350</v>
      </c>
      <c r="BN11" s="71"/>
      <c r="BO11" s="71"/>
      <c r="BP11" s="71"/>
      <c r="BQ11" s="213"/>
      <c r="BR11" s="214"/>
      <c r="BS11" s="215"/>
      <c r="BT11" s="71"/>
      <c r="BU11" s="71"/>
      <c r="BV11" s="71"/>
      <c r="BW11" s="213"/>
      <c r="BX11" s="214"/>
      <c r="BY11" s="215"/>
      <c r="BZ11" s="71"/>
      <c r="CA11" s="71"/>
      <c r="CB11" s="71"/>
    </row>
    <row r="12" spans="1:80" x14ac:dyDescent="0.2">
      <c r="A12" s="4" t="s">
        <v>1</v>
      </c>
      <c r="B12" s="10">
        <f t="shared" ref="B12" si="31">R12+AH12+AX12+BN12</f>
        <v>11187</v>
      </c>
      <c r="C12" s="10">
        <f t="shared" ref="C12" si="32">S12+AI12+AY12+BO12</f>
        <v>3745</v>
      </c>
      <c r="D12" s="10">
        <f t="shared" ref="D12" si="33">T12+AJ12+AZ12+BP12</f>
        <v>7441</v>
      </c>
      <c r="E12" s="10">
        <f t="shared" ref="E12" si="34">U12+AK12+BA12+BQ12</f>
        <v>6215</v>
      </c>
      <c r="F12" s="10">
        <f t="shared" ref="F12" si="35">V12+AL12+BB12+BR12</f>
        <v>2277</v>
      </c>
      <c r="G12" s="10">
        <f t="shared" ref="G12" si="36">W12+AM12+BC12+BS12</f>
        <v>3936</v>
      </c>
      <c r="H12" s="10">
        <f t="shared" ref="H12" si="37">X12+AN12+BD12+BT12</f>
        <v>2843</v>
      </c>
      <c r="I12" s="10">
        <f t="shared" ref="I12" si="38">Y12+AO12+BE12+BU12</f>
        <v>841</v>
      </c>
      <c r="J12" s="10">
        <f t="shared" ref="J12" si="39">Z12+AP12+BF12+BV12</f>
        <v>2001</v>
      </c>
      <c r="K12" s="10">
        <f t="shared" ref="K12" si="40">AA12+AQ12+BG12+BW12</f>
        <v>1241</v>
      </c>
      <c r="L12" s="10">
        <f t="shared" ref="L12" si="41">AB12+AR12+BH12+BX12</f>
        <v>388</v>
      </c>
      <c r="M12" s="10">
        <f t="shared" ref="M12" si="42">AC12+AS12+BI12+BY12</f>
        <v>851</v>
      </c>
      <c r="N12" s="10">
        <f t="shared" ref="N12" si="43">AD12+AT12+BJ12+BZ12</f>
        <v>891</v>
      </c>
      <c r="O12" s="10">
        <f t="shared" ref="O12" si="44">AE12+AU12+BK12+CA12</f>
        <v>237</v>
      </c>
      <c r="P12" s="10">
        <f t="shared" ref="P12" si="45">AF12+AV12+BL12+CB12</f>
        <v>654</v>
      </c>
      <c r="Q12" s="4" t="s">
        <v>1</v>
      </c>
      <c r="R12" s="10">
        <v>1883</v>
      </c>
      <c r="S12" s="10">
        <v>1244</v>
      </c>
      <c r="T12" s="10">
        <v>639</v>
      </c>
      <c r="U12" s="26">
        <v>1071</v>
      </c>
      <c r="V12" s="27">
        <v>882</v>
      </c>
      <c r="W12" s="28">
        <v>189</v>
      </c>
      <c r="X12" s="10">
        <v>485</v>
      </c>
      <c r="Y12" s="10">
        <v>242</v>
      </c>
      <c r="Z12" s="10">
        <v>242</v>
      </c>
      <c r="AA12" s="26">
        <v>73</v>
      </c>
      <c r="AB12" s="27">
        <v>38</v>
      </c>
      <c r="AC12" s="28">
        <v>35</v>
      </c>
      <c r="AD12" s="10">
        <v>255</v>
      </c>
      <c r="AE12" s="10">
        <v>81</v>
      </c>
      <c r="AF12" s="10">
        <v>174</v>
      </c>
      <c r="AG12" s="189" t="s">
        <v>1</v>
      </c>
      <c r="AH12" s="189">
        <v>838</v>
      </c>
      <c r="AI12" s="189">
        <v>119</v>
      </c>
      <c r="AJ12" s="189">
        <v>719</v>
      </c>
      <c r="AK12" s="198">
        <v>501</v>
      </c>
      <c r="AL12" s="199">
        <v>83</v>
      </c>
      <c r="AM12" s="200">
        <v>417</v>
      </c>
      <c r="AN12" s="189">
        <v>203</v>
      </c>
      <c r="AO12" s="189">
        <v>17</v>
      </c>
      <c r="AP12" s="189">
        <v>186</v>
      </c>
      <c r="AQ12" s="198">
        <v>105</v>
      </c>
      <c r="AR12" s="199">
        <v>15</v>
      </c>
      <c r="AS12" s="200">
        <v>89</v>
      </c>
      <c r="AT12" s="189">
        <v>30</v>
      </c>
      <c r="AU12" s="189">
        <v>3</v>
      </c>
      <c r="AV12" s="189">
        <v>27</v>
      </c>
      <c r="AW12" s="4" t="s">
        <v>1</v>
      </c>
      <c r="AX12" s="73">
        <v>5954</v>
      </c>
      <c r="AY12" s="73">
        <v>1421</v>
      </c>
      <c r="AZ12" s="73">
        <v>4532</v>
      </c>
      <c r="BA12" s="74">
        <v>2718</v>
      </c>
      <c r="BB12" s="75">
        <v>584</v>
      </c>
      <c r="BC12" s="76">
        <v>2134</v>
      </c>
      <c r="BD12" s="73">
        <v>1721</v>
      </c>
      <c r="BE12" s="73">
        <v>409</v>
      </c>
      <c r="BF12" s="73">
        <v>1312</v>
      </c>
      <c r="BG12" s="74">
        <v>963</v>
      </c>
      <c r="BH12" s="75">
        <v>301</v>
      </c>
      <c r="BI12" s="76">
        <v>662</v>
      </c>
      <c r="BJ12" s="73">
        <v>552</v>
      </c>
      <c r="BK12" s="73">
        <v>127</v>
      </c>
      <c r="BL12" s="73">
        <v>424</v>
      </c>
      <c r="BM12" s="204" t="s">
        <v>1</v>
      </c>
      <c r="BN12" s="71">
        <v>2512</v>
      </c>
      <c r="BO12" s="71">
        <v>961</v>
      </c>
      <c r="BP12" s="71">
        <v>1551</v>
      </c>
      <c r="BQ12" s="213">
        <v>1925</v>
      </c>
      <c r="BR12" s="214">
        <v>728</v>
      </c>
      <c r="BS12" s="215">
        <v>1196</v>
      </c>
      <c r="BT12" s="71">
        <v>434</v>
      </c>
      <c r="BU12" s="71">
        <v>173</v>
      </c>
      <c r="BV12" s="71">
        <v>261</v>
      </c>
      <c r="BW12" s="213">
        <v>100</v>
      </c>
      <c r="BX12" s="214">
        <v>34</v>
      </c>
      <c r="BY12" s="215">
        <v>65</v>
      </c>
      <c r="BZ12" s="71">
        <v>54</v>
      </c>
      <c r="CA12" s="71">
        <v>26</v>
      </c>
      <c r="CB12" s="71">
        <v>29</v>
      </c>
    </row>
    <row r="13" spans="1:80" x14ac:dyDescent="0.2">
      <c r="A13" s="4" t="s">
        <v>351</v>
      </c>
      <c r="B13" s="10">
        <f t="shared" ref="B13:B17" si="46">R13+AH13+AX13+BN13</f>
        <v>8126</v>
      </c>
      <c r="C13" s="10">
        <f t="shared" ref="C13:C17" si="47">S13+AI13+AY13+BO13</f>
        <v>2804</v>
      </c>
      <c r="D13" s="10">
        <f t="shared" ref="D13:D17" si="48">T13+AJ13+AZ13+BP13</f>
        <v>5323</v>
      </c>
      <c r="E13" s="10">
        <f t="shared" ref="E13:E17" si="49">U13+AK13+BA13+BQ13</f>
        <v>4486</v>
      </c>
      <c r="F13" s="10">
        <f t="shared" ref="F13:F17" si="50">V13+AL13+BB13+BR13</f>
        <v>1689</v>
      </c>
      <c r="G13" s="10">
        <f t="shared" ref="G13:G17" si="51">W13+AM13+BC13+BS13</f>
        <v>2800</v>
      </c>
      <c r="H13" s="10">
        <f t="shared" ref="H13:H17" si="52">X13+AN13+BD13+BT13</f>
        <v>2031</v>
      </c>
      <c r="I13" s="10">
        <f t="shared" ref="I13:I17" si="53">Y13+AO13+BE13+BU13</f>
        <v>608</v>
      </c>
      <c r="J13" s="10">
        <f t="shared" ref="J13:J17" si="54">Z13+AP13+BF13+BV13</f>
        <v>1423</v>
      </c>
      <c r="K13" s="10">
        <f t="shared" ref="K13:K17" si="55">AA13+AQ13+BG13+BW13</f>
        <v>794</v>
      </c>
      <c r="L13" s="10">
        <f t="shared" ref="L13:L17" si="56">AB13+AR13+BH13+BX13</f>
        <v>272</v>
      </c>
      <c r="M13" s="10">
        <f t="shared" ref="M13:M17" si="57">AC13+AS13+BI13+BY13</f>
        <v>522</v>
      </c>
      <c r="N13" s="10">
        <f t="shared" ref="N13:N17" si="58">AD13+AT13+BJ13+BZ13</f>
        <v>813</v>
      </c>
      <c r="O13" s="10">
        <f t="shared" ref="O13:O17" si="59">AE13+AU13+BK13+CA13</f>
        <v>234</v>
      </c>
      <c r="P13" s="10">
        <f t="shared" ref="P13:P17" si="60">AF13+AV13+BL13+CB13</f>
        <v>579</v>
      </c>
      <c r="Q13" s="4" t="s">
        <v>351</v>
      </c>
      <c r="R13" s="10">
        <v>1727</v>
      </c>
      <c r="S13" s="10">
        <v>1130</v>
      </c>
      <c r="T13" s="10">
        <v>597</v>
      </c>
      <c r="U13" s="26">
        <v>1000</v>
      </c>
      <c r="V13" s="27">
        <v>826</v>
      </c>
      <c r="W13" s="28">
        <v>175</v>
      </c>
      <c r="X13" s="10">
        <v>427</v>
      </c>
      <c r="Y13" s="10">
        <v>196</v>
      </c>
      <c r="Z13" s="10">
        <v>231</v>
      </c>
      <c r="AA13" s="26">
        <v>51</v>
      </c>
      <c r="AB13" s="27">
        <v>27</v>
      </c>
      <c r="AC13" s="28">
        <v>24</v>
      </c>
      <c r="AD13" s="10">
        <v>249</v>
      </c>
      <c r="AE13" s="10">
        <v>81</v>
      </c>
      <c r="AF13" s="10">
        <v>168</v>
      </c>
      <c r="AG13" s="189" t="s">
        <v>351</v>
      </c>
      <c r="AH13" s="189">
        <v>278</v>
      </c>
      <c r="AI13" s="189">
        <v>53</v>
      </c>
      <c r="AJ13" s="189">
        <v>225</v>
      </c>
      <c r="AK13" s="198">
        <v>199</v>
      </c>
      <c r="AL13" s="199">
        <v>42</v>
      </c>
      <c r="AM13" s="200">
        <v>158</v>
      </c>
      <c r="AN13" s="189">
        <v>42</v>
      </c>
      <c r="AO13" s="189">
        <v>8</v>
      </c>
      <c r="AP13" s="189">
        <v>34</v>
      </c>
      <c r="AQ13" s="198">
        <v>25</v>
      </c>
      <c r="AR13" s="199">
        <v>0</v>
      </c>
      <c r="AS13" s="200">
        <v>25</v>
      </c>
      <c r="AT13" s="189">
        <v>12</v>
      </c>
      <c r="AU13" s="189">
        <v>3</v>
      </c>
      <c r="AV13" s="189">
        <v>9</v>
      </c>
      <c r="AW13" s="4" t="s">
        <v>351</v>
      </c>
      <c r="AX13" s="73">
        <v>4306</v>
      </c>
      <c r="AY13" s="73">
        <v>980</v>
      </c>
      <c r="AZ13" s="73">
        <v>3327</v>
      </c>
      <c r="BA13" s="74">
        <v>1909</v>
      </c>
      <c r="BB13" s="75">
        <v>359</v>
      </c>
      <c r="BC13" s="76">
        <v>1550</v>
      </c>
      <c r="BD13" s="73">
        <v>1255</v>
      </c>
      <c r="BE13" s="73">
        <v>282</v>
      </c>
      <c r="BF13" s="73">
        <v>973</v>
      </c>
      <c r="BG13" s="74">
        <v>632</v>
      </c>
      <c r="BH13" s="75">
        <v>211</v>
      </c>
      <c r="BI13" s="76">
        <v>421</v>
      </c>
      <c r="BJ13" s="73">
        <v>509</v>
      </c>
      <c r="BK13" s="73">
        <v>127</v>
      </c>
      <c r="BL13" s="73">
        <v>382</v>
      </c>
      <c r="BM13" s="204" t="s">
        <v>351</v>
      </c>
      <c r="BN13" s="71">
        <v>1815</v>
      </c>
      <c r="BO13" s="71">
        <v>641</v>
      </c>
      <c r="BP13" s="71">
        <v>1174</v>
      </c>
      <c r="BQ13" s="213">
        <v>1378</v>
      </c>
      <c r="BR13" s="214">
        <v>462</v>
      </c>
      <c r="BS13" s="215">
        <v>917</v>
      </c>
      <c r="BT13" s="71">
        <v>307</v>
      </c>
      <c r="BU13" s="71">
        <v>122</v>
      </c>
      <c r="BV13" s="71">
        <v>185</v>
      </c>
      <c r="BW13" s="213">
        <v>86</v>
      </c>
      <c r="BX13" s="214">
        <v>34</v>
      </c>
      <c r="BY13" s="215">
        <v>52</v>
      </c>
      <c r="BZ13" s="71">
        <v>43</v>
      </c>
      <c r="CA13" s="71">
        <v>23</v>
      </c>
      <c r="CB13" s="71">
        <v>20</v>
      </c>
    </row>
    <row r="14" spans="1:80" x14ac:dyDescent="0.2">
      <c r="A14" s="4" t="s">
        <v>352</v>
      </c>
      <c r="B14" s="10">
        <f t="shared" si="46"/>
        <v>1727</v>
      </c>
      <c r="C14" s="10">
        <f t="shared" si="47"/>
        <v>517</v>
      </c>
      <c r="D14" s="10">
        <f t="shared" si="48"/>
        <v>1211</v>
      </c>
      <c r="E14" s="10">
        <f t="shared" si="49"/>
        <v>868</v>
      </c>
      <c r="F14" s="10">
        <f t="shared" si="50"/>
        <v>262</v>
      </c>
      <c r="G14" s="10">
        <f t="shared" si="51"/>
        <v>606</v>
      </c>
      <c r="H14" s="10">
        <f t="shared" si="52"/>
        <v>493</v>
      </c>
      <c r="I14" s="10">
        <f t="shared" si="53"/>
        <v>160</v>
      </c>
      <c r="J14" s="10">
        <f t="shared" si="54"/>
        <v>332</v>
      </c>
      <c r="K14" s="10">
        <f t="shared" si="55"/>
        <v>314</v>
      </c>
      <c r="L14" s="10">
        <f t="shared" si="56"/>
        <v>95</v>
      </c>
      <c r="M14" s="10">
        <f t="shared" si="57"/>
        <v>218</v>
      </c>
      <c r="N14" s="10">
        <f t="shared" si="58"/>
        <v>54</v>
      </c>
      <c r="O14" s="10">
        <f t="shared" si="59"/>
        <v>0</v>
      </c>
      <c r="P14" s="10">
        <f t="shared" si="60"/>
        <v>54</v>
      </c>
      <c r="Q14" s="4" t="s">
        <v>352</v>
      </c>
      <c r="R14" s="10">
        <v>71</v>
      </c>
      <c r="S14" s="10">
        <v>58</v>
      </c>
      <c r="T14" s="10">
        <v>13</v>
      </c>
      <c r="U14" s="26">
        <v>24</v>
      </c>
      <c r="V14" s="27">
        <v>24</v>
      </c>
      <c r="W14" s="28">
        <v>0</v>
      </c>
      <c r="X14" s="10">
        <v>29</v>
      </c>
      <c r="Y14" s="10">
        <v>29</v>
      </c>
      <c r="Z14" s="10">
        <v>0</v>
      </c>
      <c r="AA14" s="26">
        <v>13</v>
      </c>
      <c r="AB14" s="27">
        <v>5</v>
      </c>
      <c r="AC14" s="28">
        <v>7</v>
      </c>
      <c r="AD14" s="10">
        <v>6</v>
      </c>
      <c r="AE14" s="10">
        <v>0</v>
      </c>
      <c r="AF14" s="10">
        <v>6</v>
      </c>
      <c r="AG14" s="189" t="s">
        <v>352</v>
      </c>
      <c r="AH14" s="189">
        <v>9</v>
      </c>
      <c r="AI14" s="189">
        <v>0</v>
      </c>
      <c r="AJ14" s="189">
        <v>9</v>
      </c>
      <c r="AK14" s="198">
        <v>9</v>
      </c>
      <c r="AL14" s="199">
        <v>0</v>
      </c>
      <c r="AM14" s="200">
        <v>9</v>
      </c>
      <c r="AN14" s="189">
        <v>0</v>
      </c>
      <c r="AO14" s="189">
        <v>0</v>
      </c>
      <c r="AP14" s="189">
        <v>0</v>
      </c>
      <c r="AQ14" s="198">
        <v>0</v>
      </c>
      <c r="AR14" s="199">
        <v>0</v>
      </c>
      <c r="AS14" s="200">
        <v>0</v>
      </c>
      <c r="AT14" s="189">
        <v>0</v>
      </c>
      <c r="AU14" s="189">
        <v>0</v>
      </c>
      <c r="AV14" s="189">
        <v>0</v>
      </c>
      <c r="AW14" s="4" t="s">
        <v>352</v>
      </c>
      <c r="AX14" s="73">
        <v>1603</v>
      </c>
      <c r="AY14" s="73">
        <v>442</v>
      </c>
      <c r="AZ14" s="73">
        <v>1162</v>
      </c>
      <c r="BA14" s="74">
        <v>809</v>
      </c>
      <c r="BB14" s="75">
        <v>225</v>
      </c>
      <c r="BC14" s="76">
        <v>584</v>
      </c>
      <c r="BD14" s="73">
        <v>451</v>
      </c>
      <c r="BE14" s="73">
        <v>127</v>
      </c>
      <c r="BF14" s="73">
        <v>324</v>
      </c>
      <c r="BG14" s="74">
        <v>301</v>
      </c>
      <c r="BH14" s="75">
        <v>90</v>
      </c>
      <c r="BI14" s="76">
        <v>211</v>
      </c>
      <c r="BJ14" s="73">
        <v>42</v>
      </c>
      <c r="BK14" s="73">
        <v>0</v>
      </c>
      <c r="BL14" s="73">
        <v>42</v>
      </c>
      <c r="BM14" s="204" t="s">
        <v>352</v>
      </c>
      <c r="BN14" s="71">
        <v>44</v>
      </c>
      <c r="BO14" s="71">
        <v>17</v>
      </c>
      <c r="BP14" s="71">
        <v>27</v>
      </c>
      <c r="BQ14" s="213">
        <v>26</v>
      </c>
      <c r="BR14" s="214">
        <v>13</v>
      </c>
      <c r="BS14" s="215">
        <v>13</v>
      </c>
      <c r="BT14" s="71">
        <v>13</v>
      </c>
      <c r="BU14" s="71">
        <v>4</v>
      </c>
      <c r="BV14" s="71">
        <v>8</v>
      </c>
      <c r="BW14" s="213">
        <v>0</v>
      </c>
      <c r="BX14" s="214">
        <v>0</v>
      </c>
      <c r="BY14" s="215">
        <v>0</v>
      </c>
      <c r="BZ14" s="71">
        <v>6</v>
      </c>
      <c r="CA14" s="71">
        <v>0</v>
      </c>
      <c r="CB14" s="71">
        <v>6</v>
      </c>
    </row>
    <row r="15" spans="1:80" x14ac:dyDescent="0.2">
      <c r="A15" s="4" t="s">
        <v>353</v>
      </c>
      <c r="B15" s="10">
        <f t="shared" si="46"/>
        <v>63</v>
      </c>
      <c r="C15" s="10">
        <f t="shared" si="47"/>
        <v>30</v>
      </c>
      <c r="D15" s="10">
        <f t="shared" si="48"/>
        <v>33</v>
      </c>
      <c r="E15" s="10">
        <f t="shared" si="49"/>
        <v>28</v>
      </c>
      <c r="F15" s="10">
        <f t="shared" si="50"/>
        <v>19</v>
      </c>
      <c r="G15" s="10">
        <f t="shared" si="51"/>
        <v>9</v>
      </c>
      <c r="H15" s="10">
        <f t="shared" si="52"/>
        <v>26</v>
      </c>
      <c r="I15" s="10">
        <f t="shared" si="53"/>
        <v>6</v>
      </c>
      <c r="J15" s="10">
        <f t="shared" si="54"/>
        <v>20</v>
      </c>
      <c r="K15" s="10">
        <f t="shared" si="55"/>
        <v>9</v>
      </c>
      <c r="L15" s="10">
        <f t="shared" si="56"/>
        <v>5</v>
      </c>
      <c r="M15" s="10">
        <f t="shared" si="57"/>
        <v>4</v>
      </c>
      <c r="N15" s="10">
        <f t="shared" si="58"/>
        <v>0</v>
      </c>
      <c r="O15" s="10">
        <f t="shared" si="59"/>
        <v>0</v>
      </c>
      <c r="P15" s="10">
        <f t="shared" si="60"/>
        <v>0</v>
      </c>
      <c r="Q15" s="4" t="s">
        <v>353</v>
      </c>
      <c r="R15" s="10">
        <v>49</v>
      </c>
      <c r="S15" s="10">
        <v>30</v>
      </c>
      <c r="T15" s="10">
        <v>19</v>
      </c>
      <c r="U15" s="26">
        <v>28</v>
      </c>
      <c r="V15" s="27">
        <v>19</v>
      </c>
      <c r="W15" s="28">
        <v>9</v>
      </c>
      <c r="X15" s="10">
        <v>12</v>
      </c>
      <c r="Y15" s="10">
        <v>6</v>
      </c>
      <c r="Z15" s="10">
        <v>6</v>
      </c>
      <c r="AA15" s="26">
        <v>9</v>
      </c>
      <c r="AB15" s="27">
        <v>5</v>
      </c>
      <c r="AC15" s="28">
        <v>4</v>
      </c>
      <c r="AD15" s="10">
        <v>0</v>
      </c>
      <c r="AE15" s="10">
        <v>0</v>
      </c>
      <c r="AF15" s="10">
        <v>0</v>
      </c>
      <c r="AG15" s="189" t="s">
        <v>353</v>
      </c>
      <c r="AH15" s="189">
        <v>0</v>
      </c>
      <c r="AI15" s="189">
        <v>0</v>
      </c>
      <c r="AJ15" s="189">
        <v>0</v>
      </c>
      <c r="AK15" s="198">
        <v>0</v>
      </c>
      <c r="AL15" s="199">
        <v>0</v>
      </c>
      <c r="AM15" s="200">
        <v>0</v>
      </c>
      <c r="AN15" s="189">
        <v>0</v>
      </c>
      <c r="AO15" s="189">
        <v>0</v>
      </c>
      <c r="AP15" s="189">
        <v>0</v>
      </c>
      <c r="AQ15" s="198">
        <v>0</v>
      </c>
      <c r="AR15" s="199">
        <v>0</v>
      </c>
      <c r="AS15" s="200">
        <v>0</v>
      </c>
      <c r="AT15" s="189">
        <v>0</v>
      </c>
      <c r="AU15" s="189">
        <v>0</v>
      </c>
      <c r="AV15" s="189">
        <v>0</v>
      </c>
      <c r="AW15" s="4" t="s">
        <v>353</v>
      </c>
      <c r="AX15" s="73">
        <v>14</v>
      </c>
      <c r="AY15" s="73">
        <v>0</v>
      </c>
      <c r="AZ15" s="73">
        <v>14</v>
      </c>
      <c r="BA15" s="74">
        <v>0</v>
      </c>
      <c r="BB15" s="75">
        <v>0</v>
      </c>
      <c r="BC15" s="76">
        <v>0</v>
      </c>
      <c r="BD15" s="73">
        <v>14</v>
      </c>
      <c r="BE15" s="73">
        <v>0</v>
      </c>
      <c r="BF15" s="73">
        <v>14</v>
      </c>
      <c r="BG15" s="74">
        <v>0</v>
      </c>
      <c r="BH15" s="75">
        <v>0</v>
      </c>
      <c r="BI15" s="76">
        <v>0</v>
      </c>
      <c r="BJ15" s="73">
        <v>0</v>
      </c>
      <c r="BK15" s="73">
        <v>0</v>
      </c>
      <c r="BL15" s="73">
        <v>0</v>
      </c>
      <c r="BM15" s="204" t="s">
        <v>353</v>
      </c>
      <c r="BN15" s="71">
        <v>0</v>
      </c>
      <c r="BO15" s="71">
        <v>0</v>
      </c>
      <c r="BP15" s="71">
        <v>0</v>
      </c>
      <c r="BQ15" s="213">
        <v>0</v>
      </c>
      <c r="BR15" s="214">
        <v>0</v>
      </c>
      <c r="BS15" s="215">
        <v>0</v>
      </c>
      <c r="BT15" s="71">
        <v>0</v>
      </c>
      <c r="BU15" s="71">
        <v>0</v>
      </c>
      <c r="BV15" s="71">
        <v>0</v>
      </c>
      <c r="BW15" s="213">
        <v>0</v>
      </c>
      <c r="BX15" s="214">
        <v>0</v>
      </c>
      <c r="BY15" s="215">
        <v>0</v>
      </c>
      <c r="BZ15" s="71">
        <v>0</v>
      </c>
      <c r="CA15" s="71">
        <v>0</v>
      </c>
      <c r="CB15" s="71">
        <v>0</v>
      </c>
    </row>
    <row r="16" spans="1:80" x14ac:dyDescent="0.2">
      <c r="A16" s="4" t="s">
        <v>354</v>
      </c>
      <c r="B16" s="10">
        <f t="shared" si="46"/>
        <v>7</v>
      </c>
      <c r="C16" s="10">
        <f t="shared" si="47"/>
        <v>0</v>
      </c>
      <c r="D16" s="10">
        <f t="shared" si="48"/>
        <v>7</v>
      </c>
      <c r="E16" s="10">
        <f t="shared" si="49"/>
        <v>7</v>
      </c>
      <c r="F16" s="10">
        <f t="shared" si="50"/>
        <v>0</v>
      </c>
      <c r="G16" s="10">
        <f t="shared" si="51"/>
        <v>7</v>
      </c>
      <c r="H16" s="10">
        <f t="shared" si="52"/>
        <v>0</v>
      </c>
      <c r="I16" s="10">
        <f t="shared" si="53"/>
        <v>0</v>
      </c>
      <c r="J16" s="10">
        <f t="shared" si="54"/>
        <v>0</v>
      </c>
      <c r="K16" s="10">
        <f t="shared" si="55"/>
        <v>0</v>
      </c>
      <c r="L16" s="10">
        <f t="shared" si="56"/>
        <v>0</v>
      </c>
      <c r="M16" s="10">
        <f t="shared" si="57"/>
        <v>0</v>
      </c>
      <c r="N16" s="10">
        <f t="shared" si="58"/>
        <v>0</v>
      </c>
      <c r="O16" s="10">
        <f t="shared" si="59"/>
        <v>0</v>
      </c>
      <c r="P16" s="10">
        <f t="shared" si="60"/>
        <v>0</v>
      </c>
      <c r="Q16" s="4" t="s">
        <v>354</v>
      </c>
      <c r="R16" s="10">
        <v>0</v>
      </c>
      <c r="S16" s="10">
        <v>0</v>
      </c>
      <c r="T16" s="10">
        <v>0</v>
      </c>
      <c r="U16" s="26">
        <v>0</v>
      </c>
      <c r="V16" s="27">
        <v>0</v>
      </c>
      <c r="W16" s="28">
        <v>0</v>
      </c>
      <c r="X16" s="10">
        <v>0</v>
      </c>
      <c r="Y16" s="10">
        <v>0</v>
      </c>
      <c r="Z16" s="10">
        <v>0</v>
      </c>
      <c r="AA16" s="26">
        <v>0</v>
      </c>
      <c r="AB16" s="27">
        <v>0</v>
      </c>
      <c r="AC16" s="28">
        <v>0</v>
      </c>
      <c r="AD16" s="10">
        <v>0</v>
      </c>
      <c r="AE16" s="10">
        <v>0</v>
      </c>
      <c r="AF16" s="10">
        <v>0</v>
      </c>
      <c r="AG16" s="189" t="s">
        <v>354</v>
      </c>
      <c r="AH16" s="189">
        <v>0</v>
      </c>
      <c r="AI16" s="189">
        <v>0</v>
      </c>
      <c r="AJ16" s="189">
        <v>0</v>
      </c>
      <c r="AK16" s="198">
        <v>0</v>
      </c>
      <c r="AL16" s="199">
        <v>0</v>
      </c>
      <c r="AM16" s="200">
        <v>0</v>
      </c>
      <c r="AN16" s="189">
        <v>0</v>
      </c>
      <c r="AO16" s="189">
        <v>0</v>
      </c>
      <c r="AP16" s="189">
        <v>0</v>
      </c>
      <c r="AQ16" s="198">
        <v>0</v>
      </c>
      <c r="AR16" s="199">
        <v>0</v>
      </c>
      <c r="AS16" s="200">
        <v>0</v>
      </c>
      <c r="AT16" s="189">
        <v>0</v>
      </c>
      <c r="AU16" s="189">
        <v>0</v>
      </c>
      <c r="AV16" s="189">
        <v>0</v>
      </c>
      <c r="AW16" s="4" t="s">
        <v>354</v>
      </c>
      <c r="AX16" s="73">
        <v>0</v>
      </c>
      <c r="AY16" s="73">
        <v>0</v>
      </c>
      <c r="AZ16" s="73">
        <v>0</v>
      </c>
      <c r="BA16" s="74">
        <v>0</v>
      </c>
      <c r="BB16" s="75">
        <v>0</v>
      </c>
      <c r="BC16" s="76">
        <v>0</v>
      </c>
      <c r="BD16" s="73">
        <v>0</v>
      </c>
      <c r="BE16" s="73">
        <v>0</v>
      </c>
      <c r="BF16" s="73">
        <v>0</v>
      </c>
      <c r="BG16" s="74">
        <v>0</v>
      </c>
      <c r="BH16" s="75">
        <v>0</v>
      </c>
      <c r="BI16" s="76">
        <v>0</v>
      </c>
      <c r="BJ16" s="73">
        <v>0</v>
      </c>
      <c r="BK16" s="73">
        <v>0</v>
      </c>
      <c r="BL16" s="73">
        <v>0</v>
      </c>
      <c r="BM16" s="204" t="s">
        <v>354</v>
      </c>
      <c r="BN16" s="71">
        <v>7</v>
      </c>
      <c r="BO16" s="71">
        <v>0</v>
      </c>
      <c r="BP16" s="71">
        <v>7</v>
      </c>
      <c r="BQ16" s="213">
        <v>7</v>
      </c>
      <c r="BR16" s="214">
        <v>0</v>
      </c>
      <c r="BS16" s="215">
        <v>7</v>
      </c>
      <c r="BT16" s="71">
        <v>0</v>
      </c>
      <c r="BU16" s="71">
        <v>0</v>
      </c>
      <c r="BV16" s="71">
        <v>0</v>
      </c>
      <c r="BW16" s="213">
        <v>0</v>
      </c>
      <c r="BX16" s="214">
        <v>0</v>
      </c>
      <c r="BY16" s="215">
        <v>0</v>
      </c>
      <c r="BZ16" s="71">
        <v>0</v>
      </c>
      <c r="CA16" s="71">
        <v>0</v>
      </c>
      <c r="CB16" s="71">
        <v>0</v>
      </c>
    </row>
    <row r="17" spans="1:80" x14ac:dyDescent="0.2">
      <c r="A17" s="4" t="s">
        <v>355</v>
      </c>
      <c r="B17" s="10">
        <f t="shared" si="46"/>
        <v>1263</v>
      </c>
      <c r="C17" s="10">
        <f t="shared" si="47"/>
        <v>395</v>
      </c>
      <c r="D17" s="10">
        <f t="shared" si="48"/>
        <v>869</v>
      </c>
      <c r="E17" s="10">
        <f t="shared" si="49"/>
        <v>825</v>
      </c>
      <c r="F17" s="10">
        <f t="shared" si="50"/>
        <v>310</v>
      </c>
      <c r="G17" s="10">
        <f t="shared" si="51"/>
        <v>515</v>
      </c>
      <c r="H17" s="10">
        <f t="shared" si="52"/>
        <v>291</v>
      </c>
      <c r="I17" s="10">
        <f t="shared" si="53"/>
        <v>66</v>
      </c>
      <c r="J17" s="10">
        <f t="shared" si="54"/>
        <v>225</v>
      </c>
      <c r="K17" s="10">
        <f t="shared" si="55"/>
        <v>124</v>
      </c>
      <c r="L17" s="10">
        <f t="shared" si="56"/>
        <v>15</v>
      </c>
      <c r="M17" s="10">
        <f t="shared" si="57"/>
        <v>109</v>
      </c>
      <c r="N17" s="10">
        <f t="shared" si="58"/>
        <v>24</v>
      </c>
      <c r="O17" s="10">
        <f t="shared" si="59"/>
        <v>3</v>
      </c>
      <c r="P17" s="10">
        <f t="shared" si="60"/>
        <v>21</v>
      </c>
      <c r="Q17" s="4" t="s">
        <v>355</v>
      </c>
      <c r="R17" s="10">
        <v>36</v>
      </c>
      <c r="S17" s="10">
        <v>26</v>
      </c>
      <c r="T17" s="10">
        <v>10</v>
      </c>
      <c r="U17" s="26">
        <v>19</v>
      </c>
      <c r="V17" s="27">
        <v>14</v>
      </c>
      <c r="W17" s="28">
        <v>5</v>
      </c>
      <c r="X17" s="10">
        <v>17</v>
      </c>
      <c r="Y17" s="10">
        <v>12</v>
      </c>
      <c r="Z17" s="10">
        <v>6</v>
      </c>
      <c r="AA17" s="26">
        <v>0</v>
      </c>
      <c r="AB17" s="27">
        <v>0</v>
      </c>
      <c r="AC17" s="28">
        <v>0</v>
      </c>
      <c r="AD17" s="10">
        <v>0</v>
      </c>
      <c r="AE17" s="10">
        <v>0</v>
      </c>
      <c r="AF17" s="10">
        <v>0</v>
      </c>
      <c r="AG17" s="189" t="s">
        <v>355</v>
      </c>
      <c r="AH17" s="189">
        <v>550</v>
      </c>
      <c r="AI17" s="189">
        <v>66</v>
      </c>
      <c r="AJ17" s="189">
        <v>485</v>
      </c>
      <c r="AK17" s="198">
        <v>292</v>
      </c>
      <c r="AL17" s="199">
        <v>42</v>
      </c>
      <c r="AM17" s="200">
        <v>250</v>
      </c>
      <c r="AN17" s="189">
        <v>160</v>
      </c>
      <c r="AO17" s="189">
        <v>8</v>
      </c>
      <c r="AP17" s="189">
        <v>152</v>
      </c>
      <c r="AQ17" s="198">
        <v>80</v>
      </c>
      <c r="AR17" s="199">
        <v>15</v>
      </c>
      <c r="AS17" s="200">
        <v>65</v>
      </c>
      <c r="AT17" s="189">
        <v>18</v>
      </c>
      <c r="AU17" s="189">
        <v>0</v>
      </c>
      <c r="AV17" s="189">
        <v>18</v>
      </c>
      <c r="AW17" s="4" t="s">
        <v>355</v>
      </c>
      <c r="AX17" s="73">
        <v>30</v>
      </c>
      <c r="AY17" s="73">
        <v>0</v>
      </c>
      <c r="AZ17" s="73">
        <v>30</v>
      </c>
      <c r="BA17" s="74">
        <v>0</v>
      </c>
      <c r="BB17" s="75">
        <v>0</v>
      </c>
      <c r="BC17" s="76">
        <v>0</v>
      </c>
      <c r="BD17" s="73">
        <v>0</v>
      </c>
      <c r="BE17" s="73">
        <v>0</v>
      </c>
      <c r="BF17" s="73">
        <v>0</v>
      </c>
      <c r="BG17" s="74">
        <v>30</v>
      </c>
      <c r="BH17" s="75">
        <v>0</v>
      </c>
      <c r="BI17" s="76">
        <v>30</v>
      </c>
      <c r="BJ17" s="73">
        <v>0</v>
      </c>
      <c r="BK17" s="73">
        <v>0</v>
      </c>
      <c r="BL17" s="73">
        <v>0</v>
      </c>
      <c r="BM17" s="204" t="s">
        <v>355</v>
      </c>
      <c r="BN17" s="71">
        <v>647</v>
      </c>
      <c r="BO17" s="71">
        <v>303</v>
      </c>
      <c r="BP17" s="71">
        <v>344</v>
      </c>
      <c r="BQ17" s="213">
        <v>514</v>
      </c>
      <c r="BR17" s="214">
        <v>254</v>
      </c>
      <c r="BS17" s="215">
        <v>260</v>
      </c>
      <c r="BT17" s="71">
        <v>114</v>
      </c>
      <c r="BU17" s="71">
        <v>46</v>
      </c>
      <c r="BV17" s="71">
        <v>67</v>
      </c>
      <c r="BW17" s="213">
        <v>14</v>
      </c>
      <c r="BX17" s="214">
        <v>0</v>
      </c>
      <c r="BY17" s="215">
        <v>14</v>
      </c>
      <c r="BZ17" s="71">
        <v>6</v>
      </c>
      <c r="CA17" s="71">
        <v>3</v>
      </c>
      <c r="CB17" s="71">
        <v>3</v>
      </c>
    </row>
    <row r="18" spans="1:80" x14ac:dyDescent="0.2">
      <c r="B18" s="10"/>
      <c r="C18" s="10"/>
      <c r="D18" s="10"/>
      <c r="E18" s="26"/>
      <c r="F18" s="27"/>
      <c r="G18" s="28"/>
      <c r="H18" s="10"/>
      <c r="I18" s="10"/>
      <c r="J18" s="10"/>
      <c r="K18" s="26"/>
      <c r="L18" s="27"/>
      <c r="M18" s="28"/>
      <c r="N18" s="10"/>
      <c r="O18" s="10"/>
      <c r="P18" s="10"/>
      <c r="R18" s="10"/>
      <c r="S18" s="10"/>
      <c r="T18" s="10"/>
      <c r="U18" s="26"/>
      <c r="V18" s="27"/>
      <c r="W18" s="28"/>
      <c r="X18" s="10"/>
      <c r="Y18" s="10"/>
      <c r="Z18" s="10"/>
      <c r="AA18" s="26"/>
      <c r="AB18" s="27"/>
      <c r="AC18" s="28"/>
      <c r="AD18" s="10"/>
      <c r="AE18" s="10"/>
      <c r="AF18" s="10"/>
      <c r="AG18" s="189"/>
      <c r="AH18" s="189"/>
      <c r="AI18" s="189"/>
      <c r="AJ18" s="189"/>
      <c r="AK18" s="198"/>
      <c r="AL18" s="199"/>
      <c r="AM18" s="200"/>
      <c r="AN18" s="189"/>
      <c r="AO18" s="189"/>
      <c r="AP18" s="189"/>
      <c r="AQ18" s="198"/>
      <c r="AR18" s="199"/>
      <c r="AS18" s="200"/>
      <c r="AT18" s="189"/>
      <c r="AU18" s="189"/>
      <c r="AV18" s="189"/>
      <c r="AX18" s="73"/>
      <c r="AY18" s="73"/>
      <c r="AZ18" s="73"/>
      <c r="BA18" s="74"/>
      <c r="BB18" s="75"/>
      <c r="BC18" s="76"/>
      <c r="BD18" s="73"/>
      <c r="BE18" s="73"/>
      <c r="BF18" s="73"/>
      <c r="BG18" s="74"/>
      <c r="BH18" s="75"/>
      <c r="BI18" s="76"/>
      <c r="BJ18" s="73"/>
      <c r="BK18" s="73"/>
      <c r="BL18" s="73"/>
      <c r="BM18" s="204"/>
      <c r="BN18" s="71"/>
      <c r="BO18" s="71"/>
      <c r="BP18" s="71"/>
      <c r="BQ18" s="213"/>
      <c r="BR18" s="214"/>
      <c r="BS18" s="215"/>
      <c r="BT18" s="71"/>
      <c r="BU18" s="71"/>
      <c r="BV18" s="71"/>
      <c r="BW18" s="213"/>
      <c r="BX18" s="214"/>
      <c r="BY18" s="215"/>
      <c r="BZ18" s="71"/>
      <c r="CA18" s="71"/>
      <c r="CB18" s="71"/>
    </row>
    <row r="19" spans="1:80" x14ac:dyDescent="0.2">
      <c r="A19" s="15" t="s">
        <v>356</v>
      </c>
      <c r="B19" s="10"/>
      <c r="C19" s="10"/>
      <c r="D19" s="10"/>
      <c r="E19" s="26"/>
      <c r="F19" s="27"/>
      <c r="G19" s="28"/>
      <c r="H19" s="10"/>
      <c r="I19" s="10"/>
      <c r="J19" s="10"/>
      <c r="K19" s="26"/>
      <c r="L19" s="27"/>
      <c r="M19" s="28"/>
      <c r="N19" s="10"/>
      <c r="O19" s="10"/>
      <c r="P19" s="10"/>
      <c r="Q19" s="15" t="s">
        <v>356</v>
      </c>
      <c r="R19" s="10"/>
      <c r="S19" s="10"/>
      <c r="T19" s="10"/>
      <c r="U19" s="26"/>
      <c r="V19" s="27"/>
      <c r="W19" s="28"/>
      <c r="X19" s="10"/>
      <c r="Y19" s="10"/>
      <c r="Z19" s="10"/>
      <c r="AA19" s="26"/>
      <c r="AB19" s="27"/>
      <c r="AC19" s="28"/>
      <c r="AD19" s="10"/>
      <c r="AE19" s="10"/>
      <c r="AF19" s="10"/>
      <c r="AG19" s="195" t="s">
        <v>356</v>
      </c>
      <c r="AH19" s="189"/>
      <c r="AI19" s="189"/>
      <c r="AJ19" s="189"/>
      <c r="AK19" s="198"/>
      <c r="AL19" s="199"/>
      <c r="AM19" s="200"/>
      <c r="AN19" s="189"/>
      <c r="AO19" s="189"/>
      <c r="AP19" s="189"/>
      <c r="AQ19" s="198"/>
      <c r="AR19" s="199"/>
      <c r="AS19" s="200"/>
      <c r="AT19" s="189"/>
      <c r="AU19" s="189"/>
      <c r="AV19" s="189"/>
      <c r="AW19" s="15" t="s">
        <v>356</v>
      </c>
      <c r="AX19" s="73"/>
      <c r="AY19" s="73"/>
      <c r="AZ19" s="73"/>
      <c r="BA19" s="74"/>
      <c r="BB19" s="75"/>
      <c r="BC19" s="76"/>
      <c r="BD19" s="73"/>
      <c r="BE19" s="73"/>
      <c r="BF19" s="73"/>
      <c r="BG19" s="74"/>
      <c r="BH19" s="75"/>
      <c r="BI19" s="76"/>
      <c r="BJ19" s="73"/>
      <c r="BK19" s="73"/>
      <c r="BL19" s="73"/>
      <c r="BM19" s="210" t="s">
        <v>356</v>
      </c>
      <c r="BN19" s="71"/>
      <c r="BO19" s="71"/>
      <c r="BP19" s="71"/>
      <c r="BQ19" s="213"/>
      <c r="BR19" s="214"/>
      <c r="BS19" s="215"/>
      <c r="BT19" s="71"/>
      <c r="BU19" s="71"/>
      <c r="BV19" s="71"/>
      <c r="BW19" s="213"/>
      <c r="BX19" s="214"/>
      <c r="BY19" s="215"/>
      <c r="BZ19" s="71"/>
      <c r="CA19" s="71"/>
      <c r="CB19" s="71"/>
    </row>
    <row r="20" spans="1:80" x14ac:dyDescent="0.2">
      <c r="A20" s="4" t="s">
        <v>1</v>
      </c>
      <c r="B20" s="10">
        <f t="shared" ref="B20" si="61">R20+AH20+AX20+BN20</f>
        <v>11187</v>
      </c>
      <c r="C20" s="10">
        <f t="shared" ref="C20" si="62">S20+AI20+AY20+BO20</f>
        <v>3745</v>
      </c>
      <c r="D20" s="10">
        <f t="shared" ref="D20" si="63">T20+AJ20+AZ20+BP20</f>
        <v>7441</v>
      </c>
      <c r="E20" s="10">
        <f t="shared" ref="E20" si="64">U20+AK20+BA20+BQ20</f>
        <v>6215</v>
      </c>
      <c r="F20" s="10">
        <f t="shared" ref="F20" si="65">V20+AL20+BB20+BR20</f>
        <v>2277</v>
      </c>
      <c r="G20" s="10">
        <f t="shared" ref="G20" si="66">W20+AM20+BC20+BS20</f>
        <v>3936</v>
      </c>
      <c r="H20" s="10">
        <f t="shared" ref="H20" si="67">X20+AN20+BD20+BT20</f>
        <v>2843</v>
      </c>
      <c r="I20" s="10">
        <f t="shared" ref="I20" si="68">Y20+AO20+BE20+BU20</f>
        <v>841</v>
      </c>
      <c r="J20" s="10">
        <f t="shared" ref="J20" si="69">Z20+AP20+BF20+BV20</f>
        <v>2001</v>
      </c>
      <c r="K20" s="10">
        <f t="shared" ref="K20" si="70">AA20+AQ20+BG20+BW20</f>
        <v>1241</v>
      </c>
      <c r="L20" s="10">
        <f t="shared" ref="L20" si="71">AB20+AR20+BH20+BX20</f>
        <v>388</v>
      </c>
      <c r="M20" s="10">
        <f t="shared" ref="M20" si="72">AC20+AS20+BI20+BY20</f>
        <v>851</v>
      </c>
      <c r="N20" s="10">
        <f t="shared" ref="N20" si="73">AD20+AT20+BJ20+BZ20</f>
        <v>891</v>
      </c>
      <c r="O20" s="10">
        <f t="shared" ref="O20" si="74">AE20+AU20+BK20+CA20</f>
        <v>237</v>
      </c>
      <c r="P20" s="10">
        <f t="shared" ref="P20" si="75">AF20+AV20+BL20+CB20</f>
        <v>654</v>
      </c>
      <c r="Q20" s="4" t="s">
        <v>1</v>
      </c>
      <c r="R20" s="10">
        <v>1883</v>
      </c>
      <c r="S20" s="10">
        <v>1244</v>
      </c>
      <c r="T20" s="10">
        <v>639</v>
      </c>
      <c r="U20" s="26">
        <v>1071</v>
      </c>
      <c r="V20" s="27">
        <v>882</v>
      </c>
      <c r="W20" s="28">
        <v>189</v>
      </c>
      <c r="X20" s="10">
        <v>485</v>
      </c>
      <c r="Y20" s="10">
        <v>242</v>
      </c>
      <c r="Z20" s="10">
        <v>242</v>
      </c>
      <c r="AA20" s="26">
        <v>73</v>
      </c>
      <c r="AB20" s="27">
        <v>38</v>
      </c>
      <c r="AC20" s="28">
        <v>35</v>
      </c>
      <c r="AD20" s="10">
        <v>255</v>
      </c>
      <c r="AE20" s="10">
        <v>81</v>
      </c>
      <c r="AF20" s="10">
        <v>174</v>
      </c>
      <c r="AG20" s="189" t="s">
        <v>1</v>
      </c>
      <c r="AH20" s="189">
        <v>838</v>
      </c>
      <c r="AI20" s="189">
        <v>119</v>
      </c>
      <c r="AJ20" s="189">
        <v>719</v>
      </c>
      <c r="AK20" s="198">
        <v>501</v>
      </c>
      <c r="AL20" s="199">
        <v>83</v>
      </c>
      <c r="AM20" s="200">
        <v>417</v>
      </c>
      <c r="AN20" s="189">
        <v>203</v>
      </c>
      <c r="AO20" s="189">
        <v>17</v>
      </c>
      <c r="AP20" s="189">
        <v>186</v>
      </c>
      <c r="AQ20" s="198">
        <v>105</v>
      </c>
      <c r="AR20" s="199">
        <v>15</v>
      </c>
      <c r="AS20" s="200">
        <v>89</v>
      </c>
      <c r="AT20" s="189">
        <v>30</v>
      </c>
      <c r="AU20" s="189">
        <v>3</v>
      </c>
      <c r="AV20" s="189">
        <v>27</v>
      </c>
      <c r="AW20" s="4" t="s">
        <v>1</v>
      </c>
      <c r="AX20" s="73">
        <v>5954</v>
      </c>
      <c r="AY20" s="73">
        <v>1421</v>
      </c>
      <c r="AZ20" s="73">
        <v>4532</v>
      </c>
      <c r="BA20" s="74">
        <v>2718</v>
      </c>
      <c r="BB20" s="75">
        <v>584</v>
      </c>
      <c r="BC20" s="76">
        <v>2134</v>
      </c>
      <c r="BD20" s="73">
        <v>1721</v>
      </c>
      <c r="BE20" s="73">
        <v>409</v>
      </c>
      <c r="BF20" s="73">
        <v>1312</v>
      </c>
      <c r="BG20" s="74">
        <v>963</v>
      </c>
      <c r="BH20" s="75">
        <v>301</v>
      </c>
      <c r="BI20" s="76">
        <v>662</v>
      </c>
      <c r="BJ20" s="73">
        <v>552</v>
      </c>
      <c r="BK20" s="73">
        <v>127</v>
      </c>
      <c r="BL20" s="73">
        <v>424</v>
      </c>
      <c r="BM20" s="204" t="s">
        <v>1</v>
      </c>
      <c r="BN20" s="71">
        <v>2512</v>
      </c>
      <c r="BO20" s="71">
        <v>961</v>
      </c>
      <c r="BP20" s="71">
        <v>1551</v>
      </c>
      <c r="BQ20" s="213">
        <v>1925</v>
      </c>
      <c r="BR20" s="214">
        <v>728</v>
      </c>
      <c r="BS20" s="215">
        <v>1196</v>
      </c>
      <c r="BT20" s="71">
        <v>434</v>
      </c>
      <c r="BU20" s="71">
        <v>173</v>
      </c>
      <c r="BV20" s="71">
        <v>261</v>
      </c>
      <c r="BW20" s="213">
        <v>100</v>
      </c>
      <c r="BX20" s="214">
        <v>34</v>
      </c>
      <c r="BY20" s="215">
        <v>65</v>
      </c>
      <c r="BZ20" s="71">
        <v>54</v>
      </c>
      <c r="CA20" s="71">
        <v>26</v>
      </c>
      <c r="CB20" s="71">
        <v>29</v>
      </c>
    </row>
    <row r="21" spans="1:80" x14ac:dyDescent="0.2">
      <c r="A21" s="4" t="s">
        <v>357</v>
      </c>
      <c r="B21" s="10">
        <f t="shared" ref="B21:B25" si="76">R21+AH21+AX21+BN21</f>
        <v>10864</v>
      </c>
      <c r="C21" s="10">
        <f t="shared" ref="C21:C25" si="77">S21+AI21+AY21+BO21</f>
        <v>3689</v>
      </c>
      <c r="D21" s="10">
        <f t="shared" ref="D21:D25" si="78">T21+AJ21+AZ21+BP21</f>
        <v>7175</v>
      </c>
      <c r="E21" s="10">
        <f t="shared" ref="E21:E25" si="79">U21+AK21+BA21+BQ21</f>
        <v>6034</v>
      </c>
      <c r="F21" s="10">
        <f t="shared" ref="F21:F25" si="80">V21+AL21+BB21+BR21</f>
        <v>2243</v>
      </c>
      <c r="G21" s="10">
        <f t="shared" ref="G21:G25" si="81">W21+AM21+BC21+BS21</f>
        <v>3791</v>
      </c>
      <c r="H21" s="10">
        <f t="shared" ref="H21:H25" si="82">X21+AN21+BD21+BT21</f>
        <v>2785</v>
      </c>
      <c r="I21" s="10">
        <f t="shared" ref="I21:I25" si="83">Y21+AO21+BE21+BU21</f>
        <v>827</v>
      </c>
      <c r="J21" s="10">
        <f t="shared" ref="J21:J25" si="84">Z21+AP21+BF21+BV21</f>
        <v>1957</v>
      </c>
      <c r="K21" s="10">
        <f t="shared" ref="K21:K25" si="85">AA21+AQ21+BG21+BW21</f>
        <v>1155</v>
      </c>
      <c r="L21" s="10">
        <f t="shared" ref="L21:L25" si="86">AB21+AR21+BH21+BX21</f>
        <v>382</v>
      </c>
      <c r="M21" s="10">
        <f t="shared" ref="M21:M25" si="87">AC21+AS21+BI21+BY21</f>
        <v>773</v>
      </c>
      <c r="N21" s="10">
        <f t="shared" ref="N21:N25" si="88">AD21+AT21+BJ21+BZ21</f>
        <v>891</v>
      </c>
      <c r="O21" s="10">
        <f t="shared" ref="O21:O25" si="89">AE21+AU21+BK21+CA21</f>
        <v>237</v>
      </c>
      <c r="P21" s="10">
        <f t="shared" ref="P21:P25" si="90">AF21+AV21+BL21+CB21</f>
        <v>654</v>
      </c>
      <c r="Q21" s="4" t="s">
        <v>357</v>
      </c>
      <c r="R21" s="10">
        <v>1873</v>
      </c>
      <c r="S21" s="10">
        <v>1233</v>
      </c>
      <c r="T21" s="10">
        <v>639</v>
      </c>
      <c r="U21" s="26">
        <v>1066</v>
      </c>
      <c r="V21" s="27">
        <v>878</v>
      </c>
      <c r="W21" s="28">
        <v>189</v>
      </c>
      <c r="X21" s="10">
        <v>479</v>
      </c>
      <c r="Y21" s="10">
        <v>237</v>
      </c>
      <c r="Z21" s="10">
        <v>242</v>
      </c>
      <c r="AA21" s="26">
        <v>73</v>
      </c>
      <c r="AB21" s="27">
        <v>38</v>
      </c>
      <c r="AC21" s="28">
        <v>35</v>
      </c>
      <c r="AD21" s="10">
        <v>255</v>
      </c>
      <c r="AE21" s="10">
        <v>81</v>
      </c>
      <c r="AF21" s="10">
        <v>174</v>
      </c>
      <c r="AG21" s="189" t="s">
        <v>357</v>
      </c>
      <c r="AH21" s="189">
        <v>730</v>
      </c>
      <c r="AI21" s="189">
        <v>103</v>
      </c>
      <c r="AJ21" s="189">
        <v>627</v>
      </c>
      <c r="AK21" s="198">
        <v>445</v>
      </c>
      <c r="AL21" s="199">
        <v>79</v>
      </c>
      <c r="AM21" s="200">
        <v>366</v>
      </c>
      <c r="AN21" s="189">
        <v>169</v>
      </c>
      <c r="AO21" s="189">
        <v>8</v>
      </c>
      <c r="AP21" s="189">
        <v>160</v>
      </c>
      <c r="AQ21" s="198">
        <v>86</v>
      </c>
      <c r="AR21" s="199">
        <v>12</v>
      </c>
      <c r="AS21" s="200">
        <v>74</v>
      </c>
      <c r="AT21" s="189">
        <v>30</v>
      </c>
      <c r="AU21" s="189">
        <v>3</v>
      </c>
      <c r="AV21" s="189">
        <v>27</v>
      </c>
      <c r="AW21" s="4" t="s">
        <v>357</v>
      </c>
      <c r="AX21" s="73">
        <v>5812</v>
      </c>
      <c r="AY21" s="73">
        <v>1421</v>
      </c>
      <c r="AZ21" s="73">
        <v>4391</v>
      </c>
      <c r="BA21" s="74">
        <v>2650</v>
      </c>
      <c r="BB21" s="75">
        <v>584</v>
      </c>
      <c r="BC21" s="76">
        <v>2066</v>
      </c>
      <c r="BD21" s="73">
        <v>1707</v>
      </c>
      <c r="BE21" s="73">
        <v>409</v>
      </c>
      <c r="BF21" s="73">
        <v>1298</v>
      </c>
      <c r="BG21" s="74">
        <v>903</v>
      </c>
      <c r="BH21" s="75">
        <v>301</v>
      </c>
      <c r="BI21" s="76">
        <v>602</v>
      </c>
      <c r="BJ21" s="73">
        <v>552</v>
      </c>
      <c r="BK21" s="73">
        <v>127</v>
      </c>
      <c r="BL21" s="73">
        <v>424</v>
      </c>
      <c r="BM21" s="204" t="s">
        <v>357</v>
      </c>
      <c r="BN21" s="71">
        <v>2449</v>
      </c>
      <c r="BO21" s="71">
        <v>932</v>
      </c>
      <c r="BP21" s="71">
        <v>1518</v>
      </c>
      <c r="BQ21" s="213">
        <v>1873</v>
      </c>
      <c r="BR21" s="214">
        <v>702</v>
      </c>
      <c r="BS21" s="215">
        <v>1170</v>
      </c>
      <c r="BT21" s="71">
        <v>430</v>
      </c>
      <c r="BU21" s="71">
        <v>173</v>
      </c>
      <c r="BV21" s="71">
        <v>257</v>
      </c>
      <c r="BW21" s="213">
        <v>93</v>
      </c>
      <c r="BX21" s="214">
        <v>31</v>
      </c>
      <c r="BY21" s="215">
        <v>62</v>
      </c>
      <c r="BZ21" s="71">
        <v>54</v>
      </c>
      <c r="CA21" s="71">
        <v>26</v>
      </c>
      <c r="CB21" s="71">
        <v>29</v>
      </c>
    </row>
    <row r="22" spans="1:80" x14ac:dyDescent="0.2">
      <c r="A22" s="4" t="s">
        <v>358</v>
      </c>
      <c r="B22" s="10">
        <f t="shared" si="76"/>
        <v>147</v>
      </c>
      <c r="C22" s="10">
        <f t="shared" si="77"/>
        <v>16</v>
      </c>
      <c r="D22" s="10">
        <f t="shared" si="78"/>
        <v>131</v>
      </c>
      <c r="E22" s="10">
        <f t="shared" si="79"/>
        <v>94</v>
      </c>
      <c r="F22" s="10">
        <f t="shared" si="80"/>
        <v>13</v>
      </c>
      <c r="G22" s="10">
        <f t="shared" si="81"/>
        <v>81</v>
      </c>
      <c r="H22" s="10">
        <f t="shared" si="82"/>
        <v>17</v>
      </c>
      <c r="I22" s="10">
        <f t="shared" si="83"/>
        <v>0</v>
      </c>
      <c r="J22" s="10">
        <f t="shared" si="84"/>
        <v>17</v>
      </c>
      <c r="K22" s="10">
        <f t="shared" si="85"/>
        <v>36</v>
      </c>
      <c r="L22" s="10">
        <f t="shared" si="86"/>
        <v>3</v>
      </c>
      <c r="M22" s="10">
        <f t="shared" si="87"/>
        <v>33</v>
      </c>
      <c r="N22" s="10">
        <f t="shared" si="88"/>
        <v>0</v>
      </c>
      <c r="O22" s="10">
        <f t="shared" si="89"/>
        <v>0</v>
      </c>
      <c r="P22" s="10">
        <f t="shared" si="90"/>
        <v>0</v>
      </c>
      <c r="Q22" s="4" t="s">
        <v>358</v>
      </c>
      <c r="R22" s="10">
        <v>0</v>
      </c>
      <c r="S22" s="10">
        <v>0</v>
      </c>
      <c r="T22" s="10">
        <v>0</v>
      </c>
      <c r="U22" s="26">
        <v>0</v>
      </c>
      <c r="V22" s="27">
        <v>0</v>
      </c>
      <c r="W22" s="28">
        <v>0</v>
      </c>
      <c r="X22" s="10">
        <v>0</v>
      </c>
      <c r="Y22" s="10">
        <v>0</v>
      </c>
      <c r="Z22" s="10">
        <v>0</v>
      </c>
      <c r="AA22" s="26">
        <v>0</v>
      </c>
      <c r="AB22" s="27">
        <v>0</v>
      </c>
      <c r="AC22" s="28">
        <v>0</v>
      </c>
      <c r="AD22" s="10">
        <v>0</v>
      </c>
      <c r="AE22" s="10">
        <v>0</v>
      </c>
      <c r="AF22" s="10">
        <v>0</v>
      </c>
      <c r="AG22" s="189" t="s">
        <v>358</v>
      </c>
      <c r="AH22" s="189">
        <v>43</v>
      </c>
      <c r="AI22" s="189">
        <v>0</v>
      </c>
      <c r="AJ22" s="189">
        <v>43</v>
      </c>
      <c r="AK22" s="198">
        <v>23</v>
      </c>
      <c r="AL22" s="199">
        <v>0</v>
      </c>
      <c r="AM22" s="200">
        <v>23</v>
      </c>
      <c r="AN22" s="189">
        <v>17</v>
      </c>
      <c r="AO22" s="189">
        <v>0</v>
      </c>
      <c r="AP22" s="189">
        <v>17</v>
      </c>
      <c r="AQ22" s="198">
        <v>3</v>
      </c>
      <c r="AR22" s="199">
        <v>0</v>
      </c>
      <c r="AS22" s="200">
        <v>3</v>
      </c>
      <c r="AT22" s="189">
        <v>0</v>
      </c>
      <c r="AU22" s="189">
        <v>0</v>
      </c>
      <c r="AV22" s="189">
        <v>0</v>
      </c>
      <c r="AW22" s="4" t="s">
        <v>358</v>
      </c>
      <c r="AX22" s="73">
        <v>75</v>
      </c>
      <c r="AY22" s="73">
        <v>0</v>
      </c>
      <c r="AZ22" s="73">
        <v>75</v>
      </c>
      <c r="BA22" s="74">
        <v>45</v>
      </c>
      <c r="BB22" s="75">
        <v>0</v>
      </c>
      <c r="BC22" s="76">
        <v>45</v>
      </c>
      <c r="BD22" s="73">
        <v>0</v>
      </c>
      <c r="BE22" s="73">
        <v>0</v>
      </c>
      <c r="BF22" s="73">
        <v>0</v>
      </c>
      <c r="BG22" s="74">
        <v>30</v>
      </c>
      <c r="BH22" s="75">
        <v>0</v>
      </c>
      <c r="BI22" s="76">
        <v>30</v>
      </c>
      <c r="BJ22" s="73">
        <v>0</v>
      </c>
      <c r="BK22" s="73">
        <v>0</v>
      </c>
      <c r="BL22" s="73">
        <v>0</v>
      </c>
      <c r="BM22" s="204" t="s">
        <v>358</v>
      </c>
      <c r="BN22" s="71">
        <v>29</v>
      </c>
      <c r="BO22" s="71">
        <v>16</v>
      </c>
      <c r="BP22" s="71">
        <v>13</v>
      </c>
      <c r="BQ22" s="213">
        <v>26</v>
      </c>
      <c r="BR22" s="214">
        <v>13</v>
      </c>
      <c r="BS22" s="215">
        <v>13</v>
      </c>
      <c r="BT22" s="71">
        <v>0</v>
      </c>
      <c r="BU22" s="71">
        <v>0</v>
      </c>
      <c r="BV22" s="71">
        <v>0</v>
      </c>
      <c r="BW22" s="213">
        <v>3</v>
      </c>
      <c r="BX22" s="214">
        <v>3</v>
      </c>
      <c r="BY22" s="215">
        <v>0</v>
      </c>
      <c r="BZ22" s="71">
        <v>0</v>
      </c>
      <c r="CA22" s="71">
        <v>0</v>
      </c>
      <c r="CB22" s="71">
        <v>0</v>
      </c>
    </row>
    <row r="23" spans="1:80" x14ac:dyDescent="0.2">
      <c r="A23" s="4" t="s">
        <v>359</v>
      </c>
      <c r="B23" s="10">
        <f t="shared" si="76"/>
        <v>56</v>
      </c>
      <c r="C23" s="10">
        <f t="shared" si="77"/>
        <v>15</v>
      </c>
      <c r="D23" s="10">
        <f t="shared" si="78"/>
        <v>42</v>
      </c>
      <c r="E23" s="10">
        <f t="shared" si="79"/>
        <v>36</v>
      </c>
      <c r="F23" s="10">
        <f t="shared" si="80"/>
        <v>12</v>
      </c>
      <c r="G23" s="10">
        <f t="shared" si="81"/>
        <v>26</v>
      </c>
      <c r="H23" s="10">
        <f t="shared" si="82"/>
        <v>4</v>
      </c>
      <c r="I23" s="10">
        <f t="shared" si="83"/>
        <v>0</v>
      </c>
      <c r="J23" s="10">
        <f t="shared" si="84"/>
        <v>4</v>
      </c>
      <c r="K23" s="10">
        <f t="shared" si="85"/>
        <v>15</v>
      </c>
      <c r="L23" s="10">
        <f t="shared" si="86"/>
        <v>3</v>
      </c>
      <c r="M23" s="10">
        <f t="shared" si="87"/>
        <v>12</v>
      </c>
      <c r="N23" s="10">
        <f t="shared" si="88"/>
        <v>0</v>
      </c>
      <c r="O23" s="10">
        <f t="shared" si="89"/>
        <v>0</v>
      </c>
      <c r="P23" s="10">
        <f t="shared" si="90"/>
        <v>0</v>
      </c>
      <c r="Q23" s="4" t="s">
        <v>359</v>
      </c>
      <c r="R23" s="10">
        <v>0</v>
      </c>
      <c r="S23" s="10">
        <v>0</v>
      </c>
      <c r="T23" s="10">
        <v>0</v>
      </c>
      <c r="U23" s="26">
        <v>0</v>
      </c>
      <c r="V23" s="27">
        <v>0</v>
      </c>
      <c r="W23" s="28">
        <v>0</v>
      </c>
      <c r="X23" s="10">
        <v>0</v>
      </c>
      <c r="Y23" s="10">
        <v>0</v>
      </c>
      <c r="Z23" s="10">
        <v>0</v>
      </c>
      <c r="AA23" s="26">
        <v>0</v>
      </c>
      <c r="AB23" s="27">
        <v>0</v>
      </c>
      <c r="AC23" s="28">
        <v>0</v>
      </c>
      <c r="AD23" s="10">
        <v>0</v>
      </c>
      <c r="AE23" s="10">
        <v>0</v>
      </c>
      <c r="AF23" s="10">
        <v>0</v>
      </c>
      <c r="AG23" s="189" t="s">
        <v>359</v>
      </c>
      <c r="AH23" s="189">
        <v>35</v>
      </c>
      <c r="AI23" s="189">
        <v>8</v>
      </c>
      <c r="AJ23" s="189">
        <v>28</v>
      </c>
      <c r="AK23" s="198">
        <v>23</v>
      </c>
      <c r="AL23" s="199">
        <v>5</v>
      </c>
      <c r="AM23" s="200">
        <v>19</v>
      </c>
      <c r="AN23" s="189">
        <v>0</v>
      </c>
      <c r="AO23" s="189">
        <v>0</v>
      </c>
      <c r="AP23" s="189">
        <v>0</v>
      </c>
      <c r="AQ23" s="198">
        <v>12</v>
      </c>
      <c r="AR23" s="199">
        <v>3</v>
      </c>
      <c r="AS23" s="200">
        <v>9</v>
      </c>
      <c r="AT23" s="189">
        <v>0</v>
      </c>
      <c r="AU23" s="189">
        <v>0</v>
      </c>
      <c r="AV23" s="189">
        <v>0</v>
      </c>
      <c r="AW23" s="4" t="s">
        <v>359</v>
      </c>
      <c r="AX23" s="73">
        <v>0</v>
      </c>
      <c r="AY23" s="73">
        <v>0</v>
      </c>
      <c r="AZ23" s="73">
        <v>0</v>
      </c>
      <c r="BA23" s="74">
        <v>0</v>
      </c>
      <c r="BB23" s="75">
        <v>0</v>
      </c>
      <c r="BC23" s="76">
        <v>0</v>
      </c>
      <c r="BD23" s="73">
        <v>0</v>
      </c>
      <c r="BE23" s="73">
        <v>0</v>
      </c>
      <c r="BF23" s="73">
        <v>0</v>
      </c>
      <c r="BG23" s="74">
        <v>0</v>
      </c>
      <c r="BH23" s="75">
        <v>0</v>
      </c>
      <c r="BI23" s="76">
        <v>0</v>
      </c>
      <c r="BJ23" s="73">
        <v>0</v>
      </c>
      <c r="BK23" s="73">
        <v>0</v>
      </c>
      <c r="BL23" s="73">
        <v>0</v>
      </c>
      <c r="BM23" s="204" t="s">
        <v>359</v>
      </c>
      <c r="BN23" s="71">
        <v>21</v>
      </c>
      <c r="BO23" s="71">
        <v>7</v>
      </c>
      <c r="BP23" s="71">
        <v>14</v>
      </c>
      <c r="BQ23" s="213">
        <v>13</v>
      </c>
      <c r="BR23" s="214">
        <v>7</v>
      </c>
      <c r="BS23" s="215">
        <v>7</v>
      </c>
      <c r="BT23" s="71">
        <v>4</v>
      </c>
      <c r="BU23" s="71">
        <v>0</v>
      </c>
      <c r="BV23" s="71">
        <v>4</v>
      </c>
      <c r="BW23" s="213">
        <v>3</v>
      </c>
      <c r="BX23" s="214">
        <v>0</v>
      </c>
      <c r="BY23" s="215">
        <v>3</v>
      </c>
      <c r="BZ23" s="71">
        <v>0</v>
      </c>
      <c r="CA23" s="71">
        <v>0</v>
      </c>
      <c r="CB23" s="71">
        <v>0</v>
      </c>
    </row>
    <row r="24" spans="1:80" x14ac:dyDescent="0.2">
      <c r="A24" s="4" t="s">
        <v>360</v>
      </c>
      <c r="B24" s="10">
        <f t="shared" si="76"/>
        <v>46</v>
      </c>
      <c r="C24" s="10">
        <f t="shared" si="77"/>
        <v>6</v>
      </c>
      <c r="D24" s="10">
        <f t="shared" si="78"/>
        <v>40</v>
      </c>
      <c r="E24" s="10">
        <f t="shared" si="79"/>
        <v>22</v>
      </c>
      <c r="F24" s="10">
        <f t="shared" si="80"/>
        <v>0</v>
      </c>
      <c r="G24" s="10">
        <f t="shared" si="81"/>
        <v>22</v>
      </c>
      <c r="H24" s="10">
        <f t="shared" si="82"/>
        <v>20</v>
      </c>
      <c r="I24" s="10">
        <f t="shared" si="83"/>
        <v>6</v>
      </c>
      <c r="J24" s="10">
        <f t="shared" si="84"/>
        <v>14</v>
      </c>
      <c r="K24" s="10">
        <f t="shared" si="85"/>
        <v>3</v>
      </c>
      <c r="L24" s="10">
        <f t="shared" si="86"/>
        <v>0</v>
      </c>
      <c r="M24" s="10">
        <f t="shared" si="87"/>
        <v>3</v>
      </c>
      <c r="N24" s="10">
        <f t="shared" si="88"/>
        <v>0</v>
      </c>
      <c r="O24" s="10">
        <f t="shared" si="89"/>
        <v>0</v>
      </c>
      <c r="P24" s="10">
        <f t="shared" si="90"/>
        <v>0</v>
      </c>
      <c r="Q24" s="4" t="s">
        <v>360</v>
      </c>
      <c r="R24" s="10">
        <v>6</v>
      </c>
      <c r="S24" s="10">
        <v>6</v>
      </c>
      <c r="T24" s="10">
        <v>0</v>
      </c>
      <c r="U24" s="26">
        <v>0</v>
      </c>
      <c r="V24" s="27">
        <v>0</v>
      </c>
      <c r="W24" s="28">
        <v>0</v>
      </c>
      <c r="X24" s="10">
        <v>6</v>
      </c>
      <c r="Y24" s="10">
        <v>6</v>
      </c>
      <c r="Z24" s="10">
        <v>0</v>
      </c>
      <c r="AA24" s="26">
        <v>0</v>
      </c>
      <c r="AB24" s="27">
        <v>0</v>
      </c>
      <c r="AC24" s="28">
        <v>0</v>
      </c>
      <c r="AD24" s="10">
        <v>0</v>
      </c>
      <c r="AE24" s="10">
        <v>0</v>
      </c>
      <c r="AF24" s="10">
        <v>0</v>
      </c>
      <c r="AG24" s="189" t="s">
        <v>360</v>
      </c>
      <c r="AH24" s="189">
        <v>3</v>
      </c>
      <c r="AI24" s="189">
        <v>0</v>
      </c>
      <c r="AJ24" s="189">
        <v>3</v>
      </c>
      <c r="AK24" s="198">
        <v>0</v>
      </c>
      <c r="AL24" s="199">
        <v>0</v>
      </c>
      <c r="AM24" s="200">
        <v>0</v>
      </c>
      <c r="AN24" s="189">
        <v>0</v>
      </c>
      <c r="AO24" s="189">
        <v>0</v>
      </c>
      <c r="AP24" s="189">
        <v>0</v>
      </c>
      <c r="AQ24" s="198">
        <v>3</v>
      </c>
      <c r="AR24" s="199">
        <v>0</v>
      </c>
      <c r="AS24" s="200">
        <v>3</v>
      </c>
      <c r="AT24" s="189">
        <v>0</v>
      </c>
      <c r="AU24" s="189">
        <v>0</v>
      </c>
      <c r="AV24" s="189">
        <v>0</v>
      </c>
      <c r="AW24" s="4" t="s">
        <v>360</v>
      </c>
      <c r="AX24" s="73">
        <v>37</v>
      </c>
      <c r="AY24" s="73">
        <v>0</v>
      </c>
      <c r="AZ24" s="73">
        <v>37</v>
      </c>
      <c r="BA24" s="74">
        <v>22</v>
      </c>
      <c r="BB24" s="75">
        <v>0</v>
      </c>
      <c r="BC24" s="76">
        <v>22</v>
      </c>
      <c r="BD24" s="73">
        <v>14</v>
      </c>
      <c r="BE24" s="73">
        <v>0</v>
      </c>
      <c r="BF24" s="73">
        <v>14</v>
      </c>
      <c r="BG24" s="74">
        <v>0</v>
      </c>
      <c r="BH24" s="75">
        <v>0</v>
      </c>
      <c r="BI24" s="76">
        <v>0</v>
      </c>
      <c r="BJ24" s="73">
        <v>0</v>
      </c>
      <c r="BK24" s="73">
        <v>0</v>
      </c>
      <c r="BL24" s="73">
        <v>0</v>
      </c>
      <c r="BM24" s="204" t="s">
        <v>360</v>
      </c>
      <c r="BN24" s="71">
        <v>0</v>
      </c>
      <c r="BO24" s="71">
        <v>0</v>
      </c>
      <c r="BP24" s="71">
        <v>0</v>
      </c>
      <c r="BQ24" s="213">
        <v>0</v>
      </c>
      <c r="BR24" s="214">
        <v>0</v>
      </c>
      <c r="BS24" s="215">
        <v>0</v>
      </c>
      <c r="BT24" s="71">
        <v>0</v>
      </c>
      <c r="BU24" s="71">
        <v>0</v>
      </c>
      <c r="BV24" s="71">
        <v>0</v>
      </c>
      <c r="BW24" s="213">
        <v>0</v>
      </c>
      <c r="BX24" s="214">
        <v>0</v>
      </c>
      <c r="BY24" s="215">
        <v>0</v>
      </c>
      <c r="BZ24" s="71">
        <v>0</v>
      </c>
      <c r="CA24" s="71">
        <v>0</v>
      </c>
      <c r="CB24" s="71">
        <v>0</v>
      </c>
    </row>
    <row r="25" spans="1:80" x14ac:dyDescent="0.2">
      <c r="A25" s="4" t="s">
        <v>97</v>
      </c>
      <c r="B25" s="10">
        <f t="shared" si="76"/>
        <v>74</v>
      </c>
      <c r="C25" s="10">
        <f t="shared" si="77"/>
        <v>20</v>
      </c>
      <c r="D25" s="10">
        <f t="shared" si="78"/>
        <v>55</v>
      </c>
      <c r="E25" s="10">
        <f t="shared" si="79"/>
        <v>27</v>
      </c>
      <c r="F25" s="10">
        <f t="shared" si="80"/>
        <v>12</v>
      </c>
      <c r="G25" s="10">
        <f t="shared" si="81"/>
        <v>16</v>
      </c>
      <c r="H25" s="10">
        <f t="shared" si="82"/>
        <v>17</v>
      </c>
      <c r="I25" s="10">
        <f t="shared" si="83"/>
        <v>8</v>
      </c>
      <c r="J25" s="10">
        <f t="shared" si="84"/>
        <v>8</v>
      </c>
      <c r="K25" s="10">
        <f t="shared" si="85"/>
        <v>30</v>
      </c>
      <c r="L25" s="10">
        <f t="shared" si="86"/>
        <v>0</v>
      </c>
      <c r="M25" s="10">
        <f t="shared" si="87"/>
        <v>30</v>
      </c>
      <c r="N25" s="10">
        <f t="shared" si="88"/>
        <v>0</v>
      </c>
      <c r="O25" s="10">
        <f t="shared" si="89"/>
        <v>0</v>
      </c>
      <c r="P25" s="10">
        <f t="shared" si="90"/>
        <v>0</v>
      </c>
      <c r="Q25" s="4" t="s">
        <v>97</v>
      </c>
      <c r="R25" s="10">
        <v>5</v>
      </c>
      <c r="S25" s="10">
        <v>5</v>
      </c>
      <c r="T25" s="10">
        <v>0</v>
      </c>
      <c r="U25" s="26">
        <v>5</v>
      </c>
      <c r="V25" s="27">
        <v>5</v>
      </c>
      <c r="W25" s="28">
        <v>0</v>
      </c>
      <c r="X25" s="10">
        <v>0</v>
      </c>
      <c r="Y25" s="10">
        <v>0</v>
      </c>
      <c r="Z25" s="10">
        <v>0</v>
      </c>
      <c r="AA25" s="26">
        <v>0</v>
      </c>
      <c r="AB25" s="27">
        <v>0</v>
      </c>
      <c r="AC25" s="28">
        <v>0</v>
      </c>
      <c r="AD25" s="10">
        <v>0</v>
      </c>
      <c r="AE25" s="10">
        <v>0</v>
      </c>
      <c r="AF25" s="10">
        <v>0</v>
      </c>
      <c r="AG25" s="189" t="s">
        <v>97</v>
      </c>
      <c r="AH25" s="189">
        <v>26</v>
      </c>
      <c r="AI25" s="189">
        <v>8</v>
      </c>
      <c r="AJ25" s="189">
        <v>18</v>
      </c>
      <c r="AK25" s="198">
        <v>9</v>
      </c>
      <c r="AL25" s="199">
        <v>0</v>
      </c>
      <c r="AM25" s="200">
        <v>9</v>
      </c>
      <c r="AN25" s="189">
        <v>17</v>
      </c>
      <c r="AO25" s="189">
        <v>8</v>
      </c>
      <c r="AP25" s="189">
        <v>8</v>
      </c>
      <c r="AQ25" s="198">
        <v>0</v>
      </c>
      <c r="AR25" s="199">
        <v>0</v>
      </c>
      <c r="AS25" s="200">
        <v>0</v>
      </c>
      <c r="AT25" s="189">
        <v>0</v>
      </c>
      <c r="AU25" s="189">
        <v>0</v>
      </c>
      <c r="AV25" s="189">
        <v>0</v>
      </c>
      <c r="AW25" s="4" t="s">
        <v>97</v>
      </c>
      <c r="AX25" s="73">
        <v>30</v>
      </c>
      <c r="AY25" s="73">
        <v>0</v>
      </c>
      <c r="AZ25" s="73">
        <v>30</v>
      </c>
      <c r="BA25" s="74">
        <v>0</v>
      </c>
      <c r="BB25" s="75">
        <v>0</v>
      </c>
      <c r="BC25" s="76">
        <v>0</v>
      </c>
      <c r="BD25" s="73">
        <v>0</v>
      </c>
      <c r="BE25" s="73">
        <v>0</v>
      </c>
      <c r="BF25" s="73">
        <v>0</v>
      </c>
      <c r="BG25" s="74">
        <v>30</v>
      </c>
      <c r="BH25" s="75">
        <v>0</v>
      </c>
      <c r="BI25" s="76">
        <v>30</v>
      </c>
      <c r="BJ25" s="73">
        <v>0</v>
      </c>
      <c r="BK25" s="73">
        <v>0</v>
      </c>
      <c r="BL25" s="73">
        <v>0</v>
      </c>
      <c r="BM25" s="204" t="s">
        <v>97</v>
      </c>
      <c r="BN25" s="71">
        <v>13</v>
      </c>
      <c r="BO25" s="71">
        <v>7</v>
      </c>
      <c r="BP25" s="71">
        <v>7</v>
      </c>
      <c r="BQ25" s="213">
        <v>13</v>
      </c>
      <c r="BR25" s="214">
        <v>7</v>
      </c>
      <c r="BS25" s="215">
        <v>7</v>
      </c>
      <c r="BT25" s="71">
        <v>0</v>
      </c>
      <c r="BU25" s="71">
        <v>0</v>
      </c>
      <c r="BV25" s="71">
        <v>0</v>
      </c>
      <c r="BW25" s="213">
        <v>0</v>
      </c>
      <c r="BX25" s="214">
        <v>0</v>
      </c>
      <c r="BY25" s="215">
        <v>0</v>
      </c>
      <c r="BZ25" s="71">
        <v>0</v>
      </c>
      <c r="CA25" s="71">
        <v>0</v>
      </c>
      <c r="CB25" s="71">
        <v>0</v>
      </c>
    </row>
    <row r="26" spans="1:80" x14ac:dyDescent="0.2">
      <c r="B26" s="10"/>
      <c r="C26" s="10"/>
      <c r="D26" s="10"/>
      <c r="E26" s="26"/>
      <c r="F26" s="27"/>
      <c r="G26" s="28"/>
      <c r="H26" s="10"/>
      <c r="I26" s="10"/>
      <c r="J26" s="10"/>
      <c r="K26" s="26"/>
      <c r="L26" s="27"/>
      <c r="M26" s="28"/>
      <c r="N26" s="10"/>
      <c r="O26" s="10"/>
      <c r="P26" s="10"/>
      <c r="R26" s="10"/>
      <c r="S26" s="10"/>
      <c r="T26" s="10"/>
      <c r="U26" s="26"/>
      <c r="V26" s="27"/>
      <c r="W26" s="28"/>
      <c r="X26" s="10"/>
      <c r="Y26" s="10"/>
      <c r="Z26" s="10"/>
      <c r="AA26" s="26"/>
      <c r="AB26" s="27"/>
      <c r="AC26" s="28"/>
      <c r="AD26" s="10"/>
      <c r="AE26" s="10"/>
      <c r="AF26" s="10"/>
      <c r="AG26" s="189"/>
      <c r="AH26" s="189"/>
      <c r="AI26" s="189"/>
      <c r="AJ26" s="189"/>
      <c r="AK26" s="198"/>
      <c r="AL26" s="199"/>
      <c r="AM26" s="200"/>
      <c r="AN26" s="189"/>
      <c r="AO26" s="189"/>
      <c r="AP26" s="189"/>
      <c r="AQ26" s="198"/>
      <c r="AR26" s="199"/>
      <c r="AS26" s="200"/>
      <c r="AT26" s="189"/>
      <c r="AU26" s="189"/>
      <c r="AV26" s="189"/>
      <c r="AX26" s="73"/>
      <c r="AY26" s="73"/>
      <c r="AZ26" s="73"/>
      <c r="BA26" s="74"/>
      <c r="BB26" s="75"/>
      <c r="BC26" s="76"/>
      <c r="BD26" s="73"/>
      <c r="BE26" s="73"/>
      <c r="BF26" s="73"/>
      <c r="BG26" s="74"/>
      <c r="BH26" s="75"/>
      <c r="BI26" s="76"/>
      <c r="BJ26" s="73"/>
      <c r="BK26" s="73"/>
      <c r="BL26" s="73"/>
      <c r="BM26" s="204"/>
      <c r="BN26" s="71"/>
      <c r="BO26" s="71"/>
      <c r="BP26" s="71"/>
      <c r="BQ26" s="213"/>
      <c r="BR26" s="214"/>
      <c r="BS26" s="215"/>
      <c r="BT26" s="71"/>
      <c r="BU26" s="71"/>
      <c r="BV26" s="71"/>
      <c r="BW26" s="213"/>
      <c r="BX26" s="214"/>
      <c r="BY26" s="215"/>
      <c r="BZ26" s="71"/>
      <c r="CA26" s="71"/>
      <c r="CB26" s="71"/>
    </row>
    <row r="27" spans="1:80" x14ac:dyDescent="0.2">
      <c r="A27" s="15" t="s">
        <v>361</v>
      </c>
      <c r="B27" s="10"/>
      <c r="C27" s="10"/>
      <c r="D27" s="10"/>
      <c r="E27" s="26"/>
      <c r="F27" s="27"/>
      <c r="G27" s="28"/>
      <c r="H27" s="10"/>
      <c r="I27" s="10"/>
      <c r="J27" s="10"/>
      <c r="K27" s="26"/>
      <c r="L27" s="27"/>
      <c r="M27" s="28"/>
      <c r="N27" s="10"/>
      <c r="O27" s="10"/>
      <c r="P27" s="10"/>
      <c r="Q27" s="15" t="s">
        <v>361</v>
      </c>
      <c r="R27" s="10"/>
      <c r="S27" s="10"/>
      <c r="T27" s="10"/>
      <c r="U27" s="26"/>
      <c r="V27" s="27"/>
      <c r="W27" s="28"/>
      <c r="X27" s="10"/>
      <c r="Y27" s="10"/>
      <c r="Z27" s="10"/>
      <c r="AA27" s="26"/>
      <c r="AB27" s="27"/>
      <c r="AC27" s="28"/>
      <c r="AD27" s="10"/>
      <c r="AE27" s="10"/>
      <c r="AF27" s="10"/>
      <c r="AG27" s="195" t="s">
        <v>361</v>
      </c>
      <c r="AH27" s="189"/>
      <c r="AI27" s="189"/>
      <c r="AJ27" s="189"/>
      <c r="AK27" s="198"/>
      <c r="AL27" s="199"/>
      <c r="AM27" s="200"/>
      <c r="AN27" s="189"/>
      <c r="AO27" s="189"/>
      <c r="AP27" s="189"/>
      <c r="AQ27" s="198"/>
      <c r="AR27" s="199"/>
      <c r="AS27" s="200"/>
      <c r="AT27" s="189"/>
      <c r="AU27" s="189"/>
      <c r="AV27" s="189"/>
      <c r="AW27" s="15" t="s">
        <v>361</v>
      </c>
      <c r="AX27" s="73"/>
      <c r="AY27" s="73"/>
      <c r="AZ27" s="73"/>
      <c r="BA27" s="74"/>
      <c r="BB27" s="75"/>
      <c r="BC27" s="76"/>
      <c r="BD27" s="73"/>
      <c r="BE27" s="73"/>
      <c r="BF27" s="73"/>
      <c r="BG27" s="74"/>
      <c r="BH27" s="75"/>
      <c r="BI27" s="76"/>
      <c r="BJ27" s="73"/>
      <c r="BK27" s="73"/>
      <c r="BL27" s="73"/>
      <c r="BM27" s="210" t="s">
        <v>361</v>
      </c>
      <c r="BN27" s="71"/>
      <c r="BO27" s="71"/>
      <c r="BP27" s="71"/>
      <c r="BQ27" s="213"/>
      <c r="BR27" s="214"/>
      <c r="BS27" s="215"/>
      <c r="BT27" s="71"/>
      <c r="BU27" s="71"/>
      <c r="BV27" s="71"/>
      <c r="BW27" s="213"/>
      <c r="BX27" s="214"/>
      <c r="BY27" s="215"/>
      <c r="BZ27" s="71"/>
      <c r="CA27" s="71"/>
      <c r="CB27" s="71"/>
    </row>
    <row r="28" spans="1:80" x14ac:dyDescent="0.2">
      <c r="A28" s="4" t="s">
        <v>1</v>
      </c>
      <c r="B28" s="10">
        <f t="shared" ref="B28" si="91">R28+AH28+AX28+BN28</f>
        <v>11187</v>
      </c>
      <c r="C28" s="10">
        <f t="shared" ref="C28" si="92">S28+AI28+AY28+BO28</f>
        <v>3745</v>
      </c>
      <c r="D28" s="10">
        <f t="shared" ref="D28" si="93">T28+AJ28+AZ28+BP28</f>
        <v>7441</v>
      </c>
      <c r="E28" s="10">
        <f t="shared" ref="E28" si="94">U28+AK28+BA28+BQ28</f>
        <v>6215</v>
      </c>
      <c r="F28" s="10">
        <f t="shared" ref="F28" si="95">V28+AL28+BB28+BR28</f>
        <v>2277</v>
      </c>
      <c r="G28" s="10">
        <f t="shared" ref="G28" si="96">W28+AM28+BC28+BS28</f>
        <v>3936</v>
      </c>
      <c r="H28" s="10">
        <f t="shared" ref="H28" si="97">X28+AN28+BD28+BT28</f>
        <v>2843</v>
      </c>
      <c r="I28" s="10">
        <f t="shared" ref="I28" si="98">Y28+AO28+BE28+BU28</f>
        <v>841</v>
      </c>
      <c r="J28" s="10">
        <f t="shared" ref="J28" si="99">Z28+AP28+BF28+BV28</f>
        <v>2001</v>
      </c>
      <c r="K28" s="10">
        <f t="shared" ref="K28" si="100">AA28+AQ28+BG28+BW28</f>
        <v>1241</v>
      </c>
      <c r="L28" s="10">
        <f t="shared" ref="L28" si="101">AB28+AR28+BH28+BX28</f>
        <v>388</v>
      </c>
      <c r="M28" s="10">
        <f t="shared" ref="M28" si="102">AC28+AS28+BI28+BY28</f>
        <v>851</v>
      </c>
      <c r="N28" s="10">
        <f t="shared" ref="N28" si="103">AD28+AT28+BJ28+BZ28</f>
        <v>891</v>
      </c>
      <c r="O28" s="10">
        <f t="shared" ref="O28" si="104">AE28+AU28+BK28+CA28</f>
        <v>237</v>
      </c>
      <c r="P28" s="10">
        <f t="shared" ref="P28" si="105">AF28+AV28+BL28+CB28</f>
        <v>654</v>
      </c>
      <c r="Q28" s="4" t="s">
        <v>1</v>
      </c>
      <c r="R28" s="10">
        <v>1883</v>
      </c>
      <c r="S28" s="10">
        <v>1244</v>
      </c>
      <c r="T28" s="10">
        <v>639</v>
      </c>
      <c r="U28" s="26">
        <v>1071</v>
      </c>
      <c r="V28" s="27">
        <v>882</v>
      </c>
      <c r="W28" s="28">
        <v>189</v>
      </c>
      <c r="X28" s="10">
        <v>485</v>
      </c>
      <c r="Y28" s="10">
        <v>242</v>
      </c>
      <c r="Z28" s="10">
        <v>242</v>
      </c>
      <c r="AA28" s="26">
        <v>73</v>
      </c>
      <c r="AB28" s="27">
        <v>38</v>
      </c>
      <c r="AC28" s="28">
        <v>35</v>
      </c>
      <c r="AD28" s="10">
        <v>255</v>
      </c>
      <c r="AE28" s="10">
        <v>81</v>
      </c>
      <c r="AF28" s="10">
        <v>174</v>
      </c>
      <c r="AG28" s="189" t="s">
        <v>1</v>
      </c>
      <c r="AH28" s="189">
        <v>838</v>
      </c>
      <c r="AI28" s="189">
        <v>119</v>
      </c>
      <c r="AJ28" s="189">
        <v>719</v>
      </c>
      <c r="AK28" s="198">
        <v>501</v>
      </c>
      <c r="AL28" s="199">
        <v>83</v>
      </c>
      <c r="AM28" s="200">
        <v>417</v>
      </c>
      <c r="AN28" s="189">
        <v>203</v>
      </c>
      <c r="AO28" s="189">
        <v>17</v>
      </c>
      <c r="AP28" s="189">
        <v>186</v>
      </c>
      <c r="AQ28" s="198">
        <v>105</v>
      </c>
      <c r="AR28" s="199">
        <v>15</v>
      </c>
      <c r="AS28" s="200">
        <v>89</v>
      </c>
      <c r="AT28" s="189">
        <v>30</v>
      </c>
      <c r="AU28" s="189">
        <v>3</v>
      </c>
      <c r="AV28" s="189">
        <v>27</v>
      </c>
      <c r="AW28" s="4" t="s">
        <v>1</v>
      </c>
      <c r="AX28" s="73">
        <v>5954</v>
      </c>
      <c r="AY28" s="73">
        <v>1421</v>
      </c>
      <c r="AZ28" s="73">
        <v>4532</v>
      </c>
      <c r="BA28" s="74">
        <v>2718</v>
      </c>
      <c r="BB28" s="75">
        <v>584</v>
      </c>
      <c r="BC28" s="76">
        <v>2134</v>
      </c>
      <c r="BD28" s="73">
        <v>1721</v>
      </c>
      <c r="BE28" s="73">
        <v>409</v>
      </c>
      <c r="BF28" s="73">
        <v>1312</v>
      </c>
      <c r="BG28" s="74">
        <v>963</v>
      </c>
      <c r="BH28" s="75">
        <v>301</v>
      </c>
      <c r="BI28" s="76">
        <v>662</v>
      </c>
      <c r="BJ28" s="73">
        <v>552</v>
      </c>
      <c r="BK28" s="73">
        <v>127</v>
      </c>
      <c r="BL28" s="73">
        <v>424</v>
      </c>
      <c r="BM28" s="204" t="s">
        <v>1</v>
      </c>
      <c r="BN28" s="71">
        <v>2512</v>
      </c>
      <c r="BO28" s="71">
        <v>961</v>
      </c>
      <c r="BP28" s="71">
        <v>1551</v>
      </c>
      <c r="BQ28" s="213">
        <v>1925</v>
      </c>
      <c r="BR28" s="214">
        <v>728</v>
      </c>
      <c r="BS28" s="215">
        <v>1196</v>
      </c>
      <c r="BT28" s="71">
        <v>434</v>
      </c>
      <c r="BU28" s="71">
        <v>173</v>
      </c>
      <c r="BV28" s="71">
        <v>261</v>
      </c>
      <c r="BW28" s="213">
        <v>100</v>
      </c>
      <c r="BX28" s="214">
        <v>34</v>
      </c>
      <c r="BY28" s="215">
        <v>65</v>
      </c>
      <c r="BZ28" s="71">
        <v>54</v>
      </c>
      <c r="CA28" s="71">
        <v>26</v>
      </c>
      <c r="CB28" s="71">
        <v>29</v>
      </c>
    </row>
    <row r="29" spans="1:80" x14ac:dyDescent="0.2">
      <c r="A29" s="4" t="s">
        <v>362</v>
      </c>
      <c r="B29" s="10">
        <f t="shared" ref="B29:B32" si="106">R29+AH29+AX29+BN29</f>
        <v>10001</v>
      </c>
      <c r="C29" s="10">
        <f t="shared" ref="C29:C32" si="107">S29+AI29+AY29+BO29</f>
        <v>3452</v>
      </c>
      <c r="D29" s="10">
        <f t="shared" ref="D29:D32" si="108">T29+AJ29+AZ29+BP29</f>
        <v>6548</v>
      </c>
      <c r="E29" s="10">
        <f t="shared" ref="E29:E32" si="109">U29+AK29+BA29+BQ29</f>
        <v>5455</v>
      </c>
      <c r="F29" s="10">
        <f t="shared" ref="F29:F32" si="110">V29+AL29+BB29+BR29</f>
        <v>2033</v>
      </c>
      <c r="G29" s="10">
        <f t="shared" ref="G29:G32" si="111">W29+AM29+BC29+BS29</f>
        <v>3423</v>
      </c>
      <c r="H29" s="10">
        <f t="shared" ref="H29:H32" si="112">X29+AN29+BD29+BT29</f>
        <v>2582</v>
      </c>
      <c r="I29" s="10">
        <f t="shared" ref="I29:I32" si="113">Y29+AO29+BE29+BU29</f>
        <v>811</v>
      </c>
      <c r="J29" s="10">
        <f t="shared" ref="J29:J32" si="114">Z29+AP29+BF29+BV29</f>
        <v>1770</v>
      </c>
      <c r="K29" s="10">
        <f t="shared" ref="K29:K32" si="115">AA29+AQ29+BG29+BW29</f>
        <v>1081</v>
      </c>
      <c r="L29" s="10">
        <f t="shared" ref="L29:L32" si="116">AB29+AR29+BH29+BX29</f>
        <v>371</v>
      </c>
      <c r="M29" s="10">
        <f t="shared" ref="M29:M32" si="117">AC29+AS29+BI29+BY29</f>
        <v>708</v>
      </c>
      <c r="N29" s="10">
        <f t="shared" ref="N29:N32" si="118">AD29+AT29+BJ29+BZ29</f>
        <v>885</v>
      </c>
      <c r="O29" s="10">
        <f t="shared" ref="O29:O32" si="119">AE29+AU29+BK29+CA29</f>
        <v>237</v>
      </c>
      <c r="P29" s="10">
        <f t="shared" ref="P29:P32" si="120">AF29+AV29+BL29+CB29</f>
        <v>648</v>
      </c>
      <c r="Q29" s="4" t="s">
        <v>362</v>
      </c>
      <c r="R29" s="10">
        <v>1861</v>
      </c>
      <c r="S29" s="10">
        <v>1233</v>
      </c>
      <c r="T29" s="10">
        <v>628</v>
      </c>
      <c r="U29" s="26">
        <v>1062</v>
      </c>
      <c r="V29" s="27">
        <v>873</v>
      </c>
      <c r="W29" s="28">
        <v>189</v>
      </c>
      <c r="X29" s="10">
        <v>479</v>
      </c>
      <c r="Y29" s="10">
        <v>242</v>
      </c>
      <c r="Z29" s="10">
        <v>237</v>
      </c>
      <c r="AA29" s="26">
        <v>66</v>
      </c>
      <c r="AB29" s="27">
        <v>36</v>
      </c>
      <c r="AC29" s="28">
        <v>29</v>
      </c>
      <c r="AD29" s="10">
        <v>255</v>
      </c>
      <c r="AE29" s="10">
        <v>81</v>
      </c>
      <c r="AF29" s="10">
        <v>174</v>
      </c>
      <c r="AG29" s="189" t="s">
        <v>753</v>
      </c>
      <c r="AH29" s="189">
        <v>357</v>
      </c>
      <c r="AI29" s="189">
        <v>57</v>
      </c>
      <c r="AJ29" s="189">
        <v>300</v>
      </c>
      <c r="AK29" s="198">
        <v>278</v>
      </c>
      <c r="AL29" s="199">
        <v>51</v>
      </c>
      <c r="AM29" s="200">
        <v>227</v>
      </c>
      <c r="AN29" s="189">
        <v>34</v>
      </c>
      <c r="AO29" s="189">
        <v>0</v>
      </c>
      <c r="AP29" s="189">
        <v>34</v>
      </c>
      <c r="AQ29" s="198">
        <v>22</v>
      </c>
      <c r="AR29" s="199">
        <v>3</v>
      </c>
      <c r="AS29" s="200">
        <v>18</v>
      </c>
      <c r="AT29" s="189">
        <v>24</v>
      </c>
      <c r="AU29" s="189">
        <v>3</v>
      </c>
      <c r="AV29" s="189">
        <v>21</v>
      </c>
      <c r="AW29" s="4" t="s">
        <v>362</v>
      </c>
      <c r="AX29" s="73">
        <v>5635</v>
      </c>
      <c r="AY29" s="73">
        <v>1354</v>
      </c>
      <c r="AZ29" s="73">
        <v>4281</v>
      </c>
      <c r="BA29" s="74">
        <v>2516</v>
      </c>
      <c r="BB29" s="75">
        <v>517</v>
      </c>
      <c r="BC29" s="76">
        <v>1999</v>
      </c>
      <c r="BD29" s="73">
        <v>1665</v>
      </c>
      <c r="BE29" s="73">
        <v>409</v>
      </c>
      <c r="BF29" s="73">
        <v>1255</v>
      </c>
      <c r="BG29" s="74">
        <v>903</v>
      </c>
      <c r="BH29" s="75">
        <v>301</v>
      </c>
      <c r="BI29" s="76">
        <v>602</v>
      </c>
      <c r="BJ29" s="73">
        <v>552</v>
      </c>
      <c r="BK29" s="73">
        <v>127</v>
      </c>
      <c r="BL29" s="73">
        <v>424</v>
      </c>
      <c r="BM29" s="204" t="s">
        <v>362</v>
      </c>
      <c r="BN29" s="71">
        <v>2148</v>
      </c>
      <c r="BO29" s="71">
        <v>808</v>
      </c>
      <c r="BP29" s="71">
        <v>1339</v>
      </c>
      <c r="BQ29" s="213">
        <v>1599</v>
      </c>
      <c r="BR29" s="214">
        <v>592</v>
      </c>
      <c r="BS29" s="215">
        <v>1008</v>
      </c>
      <c r="BT29" s="71">
        <v>404</v>
      </c>
      <c r="BU29" s="71">
        <v>160</v>
      </c>
      <c r="BV29" s="71">
        <v>244</v>
      </c>
      <c r="BW29" s="213">
        <v>90</v>
      </c>
      <c r="BX29" s="214">
        <v>31</v>
      </c>
      <c r="BY29" s="215">
        <v>59</v>
      </c>
      <c r="BZ29" s="71">
        <v>54</v>
      </c>
      <c r="CA29" s="71">
        <v>26</v>
      </c>
      <c r="CB29" s="71">
        <v>29</v>
      </c>
    </row>
    <row r="30" spans="1:80" x14ac:dyDescent="0.2">
      <c r="B30" s="110">
        <f>B29*100/B28</f>
        <v>89.398408867435421</v>
      </c>
      <c r="C30" s="110">
        <f t="shared" ref="C30:P30" si="121">C29*100/C28</f>
        <v>92.176234979973302</v>
      </c>
      <c r="D30" s="110">
        <f t="shared" si="121"/>
        <v>87.998924875688758</v>
      </c>
      <c r="E30" s="110">
        <f t="shared" si="121"/>
        <v>87.771520514883349</v>
      </c>
      <c r="F30" s="110">
        <f t="shared" si="121"/>
        <v>89.284145805884933</v>
      </c>
      <c r="G30" s="110">
        <f t="shared" si="121"/>
        <v>86.966463414634148</v>
      </c>
      <c r="H30" s="110">
        <f t="shared" si="121"/>
        <v>90.819556806190647</v>
      </c>
      <c r="I30" s="110">
        <f t="shared" si="121"/>
        <v>96.432818073721762</v>
      </c>
      <c r="J30" s="110">
        <f t="shared" si="121"/>
        <v>88.455772113943027</v>
      </c>
      <c r="K30" s="110">
        <f t="shared" si="121"/>
        <v>87.107171635777604</v>
      </c>
      <c r="L30" s="110">
        <f t="shared" si="121"/>
        <v>95.618556701030926</v>
      </c>
      <c r="M30" s="110">
        <f t="shared" si="121"/>
        <v>83.196239717978855</v>
      </c>
      <c r="N30" s="110">
        <f t="shared" si="121"/>
        <v>99.326599326599322</v>
      </c>
      <c r="O30" s="110">
        <f t="shared" si="121"/>
        <v>100</v>
      </c>
      <c r="P30" s="110">
        <f t="shared" si="121"/>
        <v>99.082568807339456</v>
      </c>
      <c r="R30" s="10"/>
      <c r="S30" s="10"/>
      <c r="T30" s="10"/>
      <c r="U30" s="26"/>
      <c r="V30" s="27"/>
      <c r="W30" s="28"/>
      <c r="X30" s="10"/>
      <c r="Y30" s="10"/>
      <c r="Z30" s="10"/>
      <c r="AA30" s="26"/>
      <c r="AB30" s="27"/>
      <c r="AC30" s="28"/>
      <c r="AD30" s="10"/>
      <c r="AE30" s="10"/>
      <c r="AF30" s="10"/>
      <c r="AG30" s="189"/>
      <c r="AH30" s="189"/>
      <c r="AI30" s="189"/>
      <c r="AJ30" s="189"/>
      <c r="AK30" s="198"/>
      <c r="AL30" s="199"/>
      <c r="AM30" s="200"/>
      <c r="AN30" s="189"/>
      <c r="AO30" s="189"/>
      <c r="AP30" s="189"/>
      <c r="AQ30" s="198"/>
      <c r="AR30" s="199"/>
      <c r="AS30" s="200"/>
      <c r="AT30" s="189"/>
      <c r="AU30" s="189"/>
      <c r="AV30" s="189"/>
      <c r="AX30" s="73"/>
      <c r="AY30" s="73"/>
      <c r="AZ30" s="73"/>
      <c r="BA30" s="74"/>
      <c r="BB30" s="75"/>
      <c r="BC30" s="76"/>
      <c r="BD30" s="73"/>
      <c r="BE30" s="73"/>
      <c r="BF30" s="73"/>
      <c r="BG30" s="74"/>
      <c r="BH30" s="75"/>
      <c r="BI30" s="76"/>
      <c r="BJ30" s="73"/>
      <c r="BK30" s="73"/>
      <c r="BL30" s="73"/>
      <c r="BM30" s="204"/>
      <c r="BN30" s="71"/>
      <c r="BO30" s="71"/>
      <c r="BP30" s="71"/>
      <c r="BQ30" s="213"/>
      <c r="BR30" s="214"/>
      <c r="BS30" s="215"/>
      <c r="BT30" s="71"/>
      <c r="BU30" s="71"/>
      <c r="BV30" s="71"/>
      <c r="BW30" s="213"/>
      <c r="BX30" s="214"/>
      <c r="BY30" s="215"/>
      <c r="BZ30" s="71"/>
      <c r="CA30" s="71"/>
      <c r="CB30" s="71"/>
    </row>
    <row r="31" spans="1:80" x14ac:dyDescent="0.2">
      <c r="A31" s="4" t="s">
        <v>363</v>
      </c>
      <c r="B31" s="10">
        <f t="shared" si="106"/>
        <v>1033</v>
      </c>
      <c r="C31" s="10">
        <f t="shared" si="107"/>
        <v>259</v>
      </c>
      <c r="D31" s="10">
        <f t="shared" si="108"/>
        <v>774</v>
      </c>
      <c r="E31" s="10">
        <f t="shared" si="109"/>
        <v>660</v>
      </c>
      <c r="F31" s="10">
        <f t="shared" si="110"/>
        <v>224</v>
      </c>
      <c r="G31" s="10">
        <f t="shared" si="111"/>
        <v>436</v>
      </c>
      <c r="H31" s="10">
        <f t="shared" si="112"/>
        <v>222</v>
      </c>
      <c r="I31" s="10">
        <f t="shared" si="113"/>
        <v>21</v>
      </c>
      <c r="J31" s="10">
        <f t="shared" si="114"/>
        <v>202</v>
      </c>
      <c r="K31" s="10">
        <f t="shared" si="115"/>
        <v>145</v>
      </c>
      <c r="L31" s="10">
        <f t="shared" si="116"/>
        <v>14</v>
      </c>
      <c r="M31" s="10">
        <f t="shared" si="117"/>
        <v>130</v>
      </c>
      <c r="N31" s="10">
        <f t="shared" si="118"/>
        <v>6</v>
      </c>
      <c r="O31" s="10">
        <f t="shared" si="119"/>
        <v>0</v>
      </c>
      <c r="P31" s="10">
        <f t="shared" si="120"/>
        <v>6</v>
      </c>
      <c r="Q31" s="4" t="s">
        <v>363</v>
      </c>
      <c r="R31" s="10">
        <v>18</v>
      </c>
      <c r="S31" s="10">
        <v>7</v>
      </c>
      <c r="T31" s="10">
        <v>11</v>
      </c>
      <c r="U31" s="26">
        <v>5</v>
      </c>
      <c r="V31" s="27">
        <v>5</v>
      </c>
      <c r="W31" s="28">
        <v>0</v>
      </c>
      <c r="X31" s="10">
        <v>6</v>
      </c>
      <c r="Y31" s="10">
        <v>0</v>
      </c>
      <c r="Z31" s="10">
        <v>6</v>
      </c>
      <c r="AA31" s="26">
        <v>7</v>
      </c>
      <c r="AB31" s="27">
        <v>2</v>
      </c>
      <c r="AC31" s="28">
        <v>5</v>
      </c>
      <c r="AD31" s="10">
        <v>0</v>
      </c>
      <c r="AE31" s="10">
        <v>0</v>
      </c>
      <c r="AF31" s="10">
        <v>0</v>
      </c>
      <c r="AG31" s="189" t="s">
        <v>754</v>
      </c>
      <c r="AH31" s="189">
        <v>388</v>
      </c>
      <c r="AI31" s="189">
        <v>45</v>
      </c>
      <c r="AJ31" s="189">
        <v>342</v>
      </c>
      <c r="AK31" s="198">
        <v>176</v>
      </c>
      <c r="AL31" s="199">
        <v>28</v>
      </c>
      <c r="AM31" s="200">
        <v>148</v>
      </c>
      <c r="AN31" s="189">
        <v>135</v>
      </c>
      <c r="AO31" s="189">
        <v>8</v>
      </c>
      <c r="AP31" s="189">
        <v>127</v>
      </c>
      <c r="AQ31" s="198">
        <v>71</v>
      </c>
      <c r="AR31" s="199">
        <v>9</v>
      </c>
      <c r="AS31" s="200">
        <v>62</v>
      </c>
      <c r="AT31" s="189">
        <v>6</v>
      </c>
      <c r="AU31" s="189">
        <v>0</v>
      </c>
      <c r="AV31" s="189">
        <v>6</v>
      </c>
      <c r="AW31" s="4" t="s">
        <v>363</v>
      </c>
      <c r="AX31" s="73">
        <v>296</v>
      </c>
      <c r="AY31" s="73">
        <v>67</v>
      </c>
      <c r="AZ31" s="73">
        <v>229</v>
      </c>
      <c r="BA31" s="74">
        <v>180</v>
      </c>
      <c r="BB31" s="75">
        <v>67</v>
      </c>
      <c r="BC31" s="76">
        <v>112</v>
      </c>
      <c r="BD31" s="73">
        <v>56</v>
      </c>
      <c r="BE31" s="73">
        <v>0</v>
      </c>
      <c r="BF31" s="73">
        <v>56</v>
      </c>
      <c r="BG31" s="74">
        <v>60</v>
      </c>
      <c r="BH31" s="75">
        <v>0</v>
      </c>
      <c r="BI31" s="76">
        <v>60</v>
      </c>
      <c r="BJ31" s="73">
        <v>0</v>
      </c>
      <c r="BK31" s="73">
        <v>0</v>
      </c>
      <c r="BL31" s="73">
        <v>0</v>
      </c>
      <c r="BM31" s="204" t="s">
        <v>363</v>
      </c>
      <c r="BN31" s="71">
        <v>331</v>
      </c>
      <c r="BO31" s="71">
        <v>140</v>
      </c>
      <c r="BP31" s="71">
        <v>192</v>
      </c>
      <c r="BQ31" s="213">
        <v>299</v>
      </c>
      <c r="BR31" s="214">
        <v>124</v>
      </c>
      <c r="BS31" s="215">
        <v>176</v>
      </c>
      <c r="BT31" s="71">
        <v>25</v>
      </c>
      <c r="BU31" s="71">
        <v>13</v>
      </c>
      <c r="BV31" s="71">
        <v>13</v>
      </c>
      <c r="BW31" s="213">
        <v>7</v>
      </c>
      <c r="BX31" s="214">
        <v>3</v>
      </c>
      <c r="BY31" s="215">
        <v>3</v>
      </c>
      <c r="BZ31" s="71">
        <v>0</v>
      </c>
      <c r="CA31" s="71">
        <v>0</v>
      </c>
      <c r="CB31" s="71">
        <v>0</v>
      </c>
    </row>
    <row r="32" spans="1:80" x14ac:dyDescent="0.2">
      <c r="A32" s="4" t="s">
        <v>364</v>
      </c>
      <c r="B32" s="10">
        <f t="shared" si="106"/>
        <v>153</v>
      </c>
      <c r="C32" s="10">
        <f t="shared" si="107"/>
        <v>34</v>
      </c>
      <c r="D32" s="10">
        <f t="shared" si="108"/>
        <v>119</v>
      </c>
      <c r="E32" s="10">
        <f t="shared" si="109"/>
        <v>99</v>
      </c>
      <c r="F32" s="10">
        <f t="shared" si="110"/>
        <v>23</v>
      </c>
      <c r="G32" s="10">
        <f t="shared" si="111"/>
        <v>77</v>
      </c>
      <c r="H32" s="10">
        <f t="shared" si="112"/>
        <v>38</v>
      </c>
      <c r="I32" s="10">
        <f t="shared" si="113"/>
        <v>8</v>
      </c>
      <c r="J32" s="10">
        <f t="shared" si="114"/>
        <v>29</v>
      </c>
      <c r="K32" s="10">
        <f t="shared" si="115"/>
        <v>15</v>
      </c>
      <c r="L32" s="10">
        <f t="shared" si="116"/>
        <v>3</v>
      </c>
      <c r="M32" s="10">
        <f t="shared" si="117"/>
        <v>12</v>
      </c>
      <c r="N32" s="10">
        <f t="shared" si="118"/>
        <v>0</v>
      </c>
      <c r="O32" s="10">
        <f t="shared" si="119"/>
        <v>0</v>
      </c>
      <c r="P32" s="10">
        <f t="shared" si="120"/>
        <v>0</v>
      </c>
      <c r="Q32" s="4" t="s">
        <v>364</v>
      </c>
      <c r="R32" s="10">
        <v>5</v>
      </c>
      <c r="S32" s="10">
        <v>5</v>
      </c>
      <c r="T32" s="10">
        <v>0</v>
      </c>
      <c r="U32" s="31">
        <v>5</v>
      </c>
      <c r="V32" s="32">
        <v>5</v>
      </c>
      <c r="W32" s="33">
        <v>0</v>
      </c>
      <c r="X32" s="10">
        <v>0</v>
      </c>
      <c r="Y32" s="10">
        <v>0</v>
      </c>
      <c r="Z32" s="10">
        <v>0</v>
      </c>
      <c r="AA32" s="31">
        <v>0</v>
      </c>
      <c r="AB32" s="32">
        <v>0</v>
      </c>
      <c r="AC32" s="33">
        <v>0</v>
      </c>
      <c r="AD32" s="10">
        <v>0</v>
      </c>
      <c r="AE32" s="10">
        <v>0</v>
      </c>
      <c r="AF32" s="10">
        <v>0</v>
      </c>
      <c r="AG32" s="189" t="s">
        <v>364</v>
      </c>
      <c r="AH32" s="189">
        <v>92</v>
      </c>
      <c r="AI32" s="189">
        <v>16</v>
      </c>
      <c r="AJ32" s="189">
        <v>76</v>
      </c>
      <c r="AK32" s="201">
        <v>46</v>
      </c>
      <c r="AL32" s="202">
        <v>5</v>
      </c>
      <c r="AM32" s="203">
        <v>42</v>
      </c>
      <c r="AN32" s="189">
        <v>34</v>
      </c>
      <c r="AO32" s="189">
        <v>8</v>
      </c>
      <c r="AP32" s="189">
        <v>25</v>
      </c>
      <c r="AQ32" s="201">
        <v>12</v>
      </c>
      <c r="AR32" s="202">
        <v>3</v>
      </c>
      <c r="AS32" s="203">
        <v>9</v>
      </c>
      <c r="AT32" s="189">
        <v>0</v>
      </c>
      <c r="AU32" s="189">
        <v>0</v>
      </c>
      <c r="AV32" s="189">
        <v>0</v>
      </c>
      <c r="AW32" s="4" t="s">
        <v>364</v>
      </c>
      <c r="AX32" s="73">
        <v>22</v>
      </c>
      <c r="AY32" s="73">
        <v>0</v>
      </c>
      <c r="AZ32" s="73">
        <v>22</v>
      </c>
      <c r="BA32" s="77">
        <v>22</v>
      </c>
      <c r="BB32" s="78">
        <v>0</v>
      </c>
      <c r="BC32" s="79">
        <v>22</v>
      </c>
      <c r="BD32" s="73">
        <v>0</v>
      </c>
      <c r="BE32" s="73">
        <v>0</v>
      </c>
      <c r="BF32" s="73">
        <v>0</v>
      </c>
      <c r="BG32" s="77">
        <v>0</v>
      </c>
      <c r="BH32" s="78">
        <v>0</v>
      </c>
      <c r="BI32" s="79">
        <v>0</v>
      </c>
      <c r="BJ32" s="73">
        <v>0</v>
      </c>
      <c r="BK32" s="73">
        <v>0</v>
      </c>
      <c r="BL32" s="73">
        <v>0</v>
      </c>
      <c r="BM32" s="204" t="s">
        <v>364</v>
      </c>
      <c r="BN32" s="71">
        <v>34</v>
      </c>
      <c r="BO32" s="71">
        <v>13</v>
      </c>
      <c r="BP32" s="71">
        <v>21</v>
      </c>
      <c r="BQ32" s="229">
        <v>26</v>
      </c>
      <c r="BR32" s="230">
        <v>13</v>
      </c>
      <c r="BS32" s="231">
        <v>13</v>
      </c>
      <c r="BT32" s="71">
        <v>4</v>
      </c>
      <c r="BU32" s="71">
        <v>0</v>
      </c>
      <c r="BV32" s="71">
        <v>4</v>
      </c>
      <c r="BW32" s="229">
        <v>3</v>
      </c>
      <c r="BX32" s="230">
        <v>0</v>
      </c>
      <c r="BY32" s="231">
        <v>3</v>
      </c>
      <c r="BZ32" s="71">
        <v>0</v>
      </c>
      <c r="CA32" s="71">
        <v>0</v>
      </c>
      <c r="CB32" s="71">
        <v>0</v>
      </c>
    </row>
    <row r="33" spans="1:80" ht="15" x14ac:dyDescent="0.25">
      <c r="A33" s="2" t="s">
        <v>500</v>
      </c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2" t="s">
        <v>500</v>
      </c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2" t="s">
        <v>500</v>
      </c>
      <c r="AH33" s="197"/>
      <c r="AI33" s="197"/>
      <c r="AJ33" s="197"/>
      <c r="AK33" s="197"/>
      <c r="AL33" s="197"/>
      <c r="AM33" s="197"/>
      <c r="AN33" s="197"/>
      <c r="AO33" s="197"/>
      <c r="AP33" s="197"/>
      <c r="AQ33" s="197"/>
      <c r="AR33" s="197"/>
      <c r="AS33" s="197"/>
      <c r="AT33" s="197"/>
      <c r="AU33" s="197"/>
      <c r="AV33" s="197"/>
      <c r="AW33" s="2" t="s">
        <v>500</v>
      </c>
      <c r="AX33" s="94"/>
      <c r="AY33" s="94"/>
      <c r="AZ33" s="94"/>
      <c r="BA33" s="94"/>
      <c r="BB33" s="94"/>
      <c r="BC33" s="94"/>
      <c r="BD33" s="94"/>
      <c r="BE33" s="94"/>
      <c r="BF33" s="94"/>
      <c r="BG33" s="94"/>
      <c r="BH33" s="94"/>
      <c r="BI33" s="94"/>
      <c r="BJ33" s="94"/>
      <c r="BK33" s="94"/>
      <c r="BL33" s="94"/>
      <c r="BM33" s="2" t="s">
        <v>500</v>
      </c>
      <c r="BN33" s="94"/>
      <c r="BO33" s="94"/>
      <c r="BP33" s="94"/>
      <c r="BQ33" s="94"/>
      <c r="BR33" s="94"/>
      <c r="BS33" s="94"/>
      <c r="BT33" s="94"/>
      <c r="BU33" s="94"/>
      <c r="BV33" s="94"/>
      <c r="BW33" s="94"/>
      <c r="BX33" s="112"/>
      <c r="BY33" s="112"/>
      <c r="BZ33" s="112"/>
      <c r="CA33" s="112"/>
      <c r="CB33" s="112"/>
    </row>
    <row r="34" spans="1:80" ht="15" x14ac:dyDescent="0.25">
      <c r="A34" s="3" t="s">
        <v>501</v>
      </c>
      <c r="Q34" s="3" t="s">
        <v>501</v>
      </c>
      <c r="AG34" s="3" t="s">
        <v>501</v>
      </c>
      <c r="AH34" s="189"/>
      <c r="AI34" s="189"/>
      <c r="AJ34" s="189"/>
      <c r="AK34" s="189"/>
      <c r="AL34" s="189"/>
      <c r="AM34" s="189"/>
      <c r="AN34" s="189"/>
      <c r="AO34" s="189"/>
      <c r="AP34" s="189"/>
      <c r="AQ34" s="189"/>
      <c r="AR34" s="189"/>
      <c r="AS34" s="189"/>
      <c r="AT34" s="189"/>
      <c r="AU34" s="189"/>
      <c r="AV34" s="189"/>
      <c r="AW34" s="3" t="s">
        <v>610</v>
      </c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 s="3" t="s">
        <v>501</v>
      </c>
      <c r="BN34"/>
      <c r="BO34"/>
      <c r="BP34"/>
      <c r="BQ34"/>
      <c r="BR34"/>
      <c r="BS34"/>
      <c r="BT34"/>
      <c r="BU34"/>
      <c r="BV34"/>
      <c r="BW34"/>
      <c r="BX34" s="63"/>
      <c r="BY34" s="63"/>
      <c r="BZ34" s="63"/>
      <c r="CA34" s="63"/>
      <c r="CB34" s="63"/>
    </row>
    <row r="37" spans="1:80" x14ac:dyDescent="0.2">
      <c r="A37" s="4" t="s">
        <v>910</v>
      </c>
    </row>
    <row r="38" spans="1:80" x14ac:dyDescent="0.2">
      <c r="B38" s="4" t="s">
        <v>1</v>
      </c>
      <c r="C38" s="4" t="s">
        <v>497</v>
      </c>
      <c r="D38" s="4" t="s">
        <v>907</v>
      </c>
    </row>
    <row r="39" spans="1:80" x14ac:dyDescent="0.2">
      <c r="A39" s="4" t="s">
        <v>1</v>
      </c>
      <c r="B39" s="110">
        <v>88.710109949048004</v>
      </c>
      <c r="C39" s="110">
        <v>89.452603471295063</v>
      </c>
      <c r="D39" s="110">
        <v>88.321462169063295</v>
      </c>
    </row>
    <row r="40" spans="1:80" x14ac:dyDescent="0.2">
      <c r="A40" s="4" t="s">
        <v>4</v>
      </c>
      <c r="B40" s="110">
        <v>86.725663716814154</v>
      </c>
      <c r="C40" s="110">
        <v>86.473429951690818</v>
      </c>
      <c r="D40" s="110">
        <v>86.915650406504071</v>
      </c>
    </row>
    <row r="41" spans="1:80" x14ac:dyDescent="0.2">
      <c r="A41" s="4" t="s">
        <v>5</v>
      </c>
      <c r="B41" s="110">
        <v>89.729159338726703</v>
      </c>
      <c r="C41" s="110">
        <v>92.033293697978593</v>
      </c>
      <c r="D41" s="110">
        <v>88.805597201399294</v>
      </c>
    </row>
    <row r="42" spans="1:80" x14ac:dyDescent="0.2">
      <c r="A42" s="4" t="s">
        <v>6</v>
      </c>
      <c r="B42" s="110">
        <v>90.008058017727635</v>
      </c>
      <c r="C42" s="110">
        <v>96.134020618556704</v>
      </c>
      <c r="D42" s="110">
        <v>87.426556991774376</v>
      </c>
    </row>
    <row r="43" spans="1:80" x14ac:dyDescent="0.2">
      <c r="A43" s="4" t="s">
        <v>7</v>
      </c>
      <c r="B43" s="110">
        <v>97.418630751964088</v>
      </c>
      <c r="C43" s="110">
        <v>98.734177215189874</v>
      </c>
      <c r="D43" s="110">
        <v>96.788990825688074</v>
      </c>
    </row>
  </sheetData>
  <mergeCells count="25">
    <mergeCell ref="B2:D2"/>
    <mergeCell ref="E2:G2"/>
    <mergeCell ref="H2:J2"/>
    <mergeCell ref="K2:M2"/>
    <mergeCell ref="N2:P2"/>
    <mergeCell ref="R2:T2"/>
    <mergeCell ref="U2:W2"/>
    <mergeCell ref="X2:Z2"/>
    <mergeCell ref="AA2:AC2"/>
    <mergeCell ref="AD2:AF2"/>
    <mergeCell ref="AH2:AJ2"/>
    <mergeCell ref="AK2:AM2"/>
    <mergeCell ref="AN2:AP2"/>
    <mergeCell ref="AQ2:AS2"/>
    <mergeCell ref="AT2:AV2"/>
    <mergeCell ref="AX2:AZ2"/>
    <mergeCell ref="BA2:BC2"/>
    <mergeCell ref="BD2:BF2"/>
    <mergeCell ref="BG2:BI2"/>
    <mergeCell ref="BJ2:BL2"/>
    <mergeCell ref="BN2:BP2"/>
    <mergeCell ref="BQ2:BS2"/>
    <mergeCell ref="BT2:BV2"/>
    <mergeCell ref="BW2:BY2"/>
    <mergeCell ref="BZ2:CB2"/>
  </mergeCells>
  <pageMargins left="0.7" right="0.7" top="0.75" bottom="0.75" header="0.3" footer="0.3"/>
  <pageSetup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45"/>
  <sheetViews>
    <sheetView view="pageBreakPreview" topLeftCell="A22" zoomScaleNormal="100" zoomScaleSheetLayoutView="100" workbookViewId="0">
      <selection activeCell="A40" sqref="A40:B45"/>
    </sheetView>
  </sheetViews>
  <sheetFormatPr defaultColWidth="4.5703125" defaultRowHeight="11.25" x14ac:dyDescent="0.2"/>
  <cols>
    <col min="1" max="1" width="13.140625" style="4" customWidth="1"/>
    <col min="2" max="2" width="5.85546875" style="4" customWidth="1"/>
    <col min="3" max="16384" width="4.5703125" style="4"/>
  </cols>
  <sheetData>
    <row r="1" spans="1:80" ht="15" x14ac:dyDescent="0.25">
      <c r="A1" s="4" t="s">
        <v>848</v>
      </c>
      <c r="Q1" s="4" t="s">
        <v>529</v>
      </c>
      <c r="AG1" s="232" t="s">
        <v>757</v>
      </c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 s="204" t="s">
        <v>758</v>
      </c>
      <c r="AX1" s="71"/>
      <c r="AY1" s="71"/>
      <c r="AZ1" s="71"/>
      <c r="BA1" s="71"/>
      <c r="BB1" s="71"/>
      <c r="BC1" s="71"/>
      <c r="BD1" s="71"/>
      <c r="BE1" s="71"/>
      <c r="BF1" s="71"/>
      <c r="BG1" s="71"/>
      <c r="BH1" s="71"/>
      <c r="BI1" s="71"/>
      <c r="BJ1" s="71"/>
      <c r="BK1" s="71"/>
      <c r="BL1" s="71"/>
      <c r="BM1" s="4" t="s">
        <v>759</v>
      </c>
    </row>
    <row r="2" spans="1:80" x14ac:dyDescent="0.2">
      <c r="A2" s="5"/>
      <c r="B2" s="278" t="s">
        <v>1</v>
      </c>
      <c r="C2" s="278"/>
      <c r="D2" s="278"/>
      <c r="E2" s="278" t="s">
        <v>4</v>
      </c>
      <c r="F2" s="278"/>
      <c r="G2" s="278"/>
      <c r="H2" s="278" t="s">
        <v>5</v>
      </c>
      <c r="I2" s="278"/>
      <c r="J2" s="278"/>
      <c r="K2" s="278" t="s">
        <v>6</v>
      </c>
      <c r="L2" s="278"/>
      <c r="M2" s="278"/>
      <c r="N2" s="278" t="s">
        <v>7</v>
      </c>
      <c r="O2" s="278"/>
      <c r="P2" s="279"/>
      <c r="Q2" s="5"/>
      <c r="R2" s="278" t="s">
        <v>1</v>
      </c>
      <c r="S2" s="278"/>
      <c r="T2" s="278"/>
      <c r="U2" s="278" t="s">
        <v>4</v>
      </c>
      <c r="V2" s="278"/>
      <c r="W2" s="278"/>
      <c r="X2" s="278" t="s">
        <v>5</v>
      </c>
      <c r="Y2" s="278"/>
      <c r="Z2" s="278"/>
      <c r="AA2" s="278" t="s">
        <v>6</v>
      </c>
      <c r="AB2" s="278"/>
      <c r="AC2" s="278"/>
      <c r="AD2" s="278" t="s">
        <v>7</v>
      </c>
      <c r="AE2" s="278"/>
      <c r="AF2" s="279"/>
      <c r="AG2" s="190"/>
      <c r="AH2" s="296" t="s">
        <v>1</v>
      </c>
      <c r="AI2" s="296"/>
      <c r="AJ2" s="296"/>
      <c r="AK2" s="296" t="s">
        <v>4</v>
      </c>
      <c r="AL2" s="296"/>
      <c r="AM2" s="296"/>
      <c r="AN2" s="296" t="s">
        <v>5</v>
      </c>
      <c r="AO2" s="296"/>
      <c r="AP2" s="296"/>
      <c r="AQ2" s="296" t="s">
        <v>6</v>
      </c>
      <c r="AR2" s="296"/>
      <c r="AS2" s="296"/>
      <c r="AT2" s="296" t="s">
        <v>7</v>
      </c>
      <c r="AU2" s="296"/>
      <c r="AV2" s="297"/>
      <c r="AW2" s="205"/>
      <c r="AX2" s="294" t="s">
        <v>1</v>
      </c>
      <c r="AY2" s="294"/>
      <c r="AZ2" s="294"/>
      <c r="BA2" s="294" t="s">
        <v>4</v>
      </c>
      <c r="BB2" s="294"/>
      <c r="BC2" s="294"/>
      <c r="BD2" s="294" t="s">
        <v>5</v>
      </c>
      <c r="BE2" s="294"/>
      <c r="BF2" s="294"/>
      <c r="BG2" s="294" t="s">
        <v>6</v>
      </c>
      <c r="BH2" s="294"/>
      <c r="BI2" s="294"/>
      <c r="BJ2" s="294" t="s">
        <v>7</v>
      </c>
      <c r="BK2" s="294"/>
      <c r="BL2" s="295"/>
      <c r="BM2" s="5"/>
      <c r="BN2" s="278" t="s">
        <v>1</v>
      </c>
      <c r="BO2" s="278"/>
      <c r="BP2" s="278"/>
      <c r="BQ2" s="278" t="s">
        <v>4</v>
      </c>
      <c r="BR2" s="278"/>
      <c r="BS2" s="278"/>
      <c r="BT2" s="278" t="s">
        <v>5</v>
      </c>
      <c r="BU2" s="278"/>
      <c r="BV2" s="278"/>
      <c r="BW2" s="278" t="s">
        <v>6</v>
      </c>
      <c r="BX2" s="278"/>
      <c r="BY2" s="278"/>
      <c r="BZ2" s="278" t="s">
        <v>7</v>
      </c>
      <c r="CA2" s="278"/>
      <c r="CB2" s="279"/>
    </row>
    <row r="3" spans="1:80" x14ac:dyDescent="0.2">
      <c r="A3" s="6" t="s">
        <v>600</v>
      </c>
      <c r="B3" s="7" t="s">
        <v>1</v>
      </c>
      <c r="C3" s="7" t="s">
        <v>497</v>
      </c>
      <c r="D3" s="7" t="s">
        <v>498</v>
      </c>
      <c r="E3" s="7" t="s">
        <v>1</v>
      </c>
      <c r="F3" s="7" t="s">
        <v>497</v>
      </c>
      <c r="G3" s="7" t="s">
        <v>498</v>
      </c>
      <c r="H3" s="7" t="s">
        <v>1</v>
      </c>
      <c r="I3" s="7" t="s">
        <v>497</v>
      </c>
      <c r="J3" s="7" t="s">
        <v>498</v>
      </c>
      <c r="K3" s="7" t="s">
        <v>1</v>
      </c>
      <c r="L3" s="7" t="s">
        <v>497</v>
      </c>
      <c r="M3" s="7" t="s">
        <v>498</v>
      </c>
      <c r="N3" s="7" t="s">
        <v>1</v>
      </c>
      <c r="O3" s="7" t="s">
        <v>497</v>
      </c>
      <c r="P3" s="8" t="s">
        <v>498</v>
      </c>
      <c r="Q3" s="6" t="s">
        <v>600</v>
      </c>
      <c r="R3" s="7" t="s">
        <v>1</v>
      </c>
      <c r="S3" s="7" t="s">
        <v>497</v>
      </c>
      <c r="T3" s="7" t="s">
        <v>498</v>
      </c>
      <c r="U3" s="7" t="s">
        <v>1</v>
      </c>
      <c r="V3" s="7" t="s">
        <v>497</v>
      </c>
      <c r="W3" s="7" t="s">
        <v>498</v>
      </c>
      <c r="X3" s="7" t="s">
        <v>1</v>
      </c>
      <c r="Y3" s="7" t="s">
        <v>497</v>
      </c>
      <c r="Z3" s="7" t="s">
        <v>498</v>
      </c>
      <c r="AA3" s="7" t="s">
        <v>1</v>
      </c>
      <c r="AB3" s="7" t="s">
        <v>497</v>
      </c>
      <c r="AC3" s="7" t="s">
        <v>498</v>
      </c>
      <c r="AD3" s="7" t="s">
        <v>1</v>
      </c>
      <c r="AE3" s="7" t="s">
        <v>497</v>
      </c>
      <c r="AF3" s="8" t="s">
        <v>498</v>
      </c>
      <c r="AG3" s="109" t="s">
        <v>600</v>
      </c>
      <c r="AH3" s="193" t="s">
        <v>1</v>
      </c>
      <c r="AI3" s="193" t="s">
        <v>497</v>
      </c>
      <c r="AJ3" s="193" t="s">
        <v>601</v>
      </c>
      <c r="AK3" s="193" t="s">
        <v>1</v>
      </c>
      <c r="AL3" s="193" t="s">
        <v>497</v>
      </c>
      <c r="AM3" s="193" t="s">
        <v>601</v>
      </c>
      <c r="AN3" s="193" t="s">
        <v>1</v>
      </c>
      <c r="AO3" s="193" t="s">
        <v>497</v>
      </c>
      <c r="AP3" s="193" t="s">
        <v>601</v>
      </c>
      <c r="AQ3" s="193" t="s">
        <v>1</v>
      </c>
      <c r="AR3" s="193" t="s">
        <v>497</v>
      </c>
      <c r="AS3" s="193" t="s">
        <v>601</v>
      </c>
      <c r="AT3" s="193" t="s">
        <v>1</v>
      </c>
      <c r="AU3" s="193" t="s">
        <v>497</v>
      </c>
      <c r="AV3" s="194" t="s">
        <v>601</v>
      </c>
      <c r="AW3" s="208" t="s">
        <v>600</v>
      </c>
      <c r="AX3" s="209" t="s">
        <v>1</v>
      </c>
      <c r="AY3" s="209" t="s">
        <v>497</v>
      </c>
      <c r="AZ3" s="209" t="s">
        <v>498</v>
      </c>
      <c r="BA3" s="209" t="s">
        <v>1</v>
      </c>
      <c r="BB3" s="209" t="s">
        <v>497</v>
      </c>
      <c r="BC3" s="209" t="s">
        <v>498</v>
      </c>
      <c r="BD3" s="209" t="s">
        <v>1</v>
      </c>
      <c r="BE3" s="209" t="s">
        <v>497</v>
      </c>
      <c r="BF3" s="209" t="s">
        <v>498</v>
      </c>
      <c r="BG3" s="209" t="s">
        <v>1</v>
      </c>
      <c r="BH3" s="209" t="s">
        <v>497</v>
      </c>
      <c r="BI3" s="209" t="s">
        <v>498</v>
      </c>
      <c r="BJ3" s="209" t="s">
        <v>1</v>
      </c>
      <c r="BK3" s="209" t="s">
        <v>497</v>
      </c>
      <c r="BL3" s="209" t="s">
        <v>498</v>
      </c>
      <c r="BM3" s="6" t="s">
        <v>600</v>
      </c>
      <c r="BN3" s="45" t="s">
        <v>1</v>
      </c>
      <c r="BO3" s="45" t="s">
        <v>497</v>
      </c>
      <c r="BP3" s="45" t="s">
        <v>742</v>
      </c>
      <c r="BQ3" s="45" t="s">
        <v>1</v>
      </c>
      <c r="BR3" s="45" t="s">
        <v>497</v>
      </c>
      <c r="BS3" s="45" t="s">
        <v>742</v>
      </c>
      <c r="BT3" s="45" t="s">
        <v>1</v>
      </c>
      <c r="BU3" s="45" t="s">
        <v>497</v>
      </c>
      <c r="BV3" s="45" t="s">
        <v>742</v>
      </c>
      <c r="BW3" s="45" t="s">
        <v>1</v>
      </c>
      <c r="BX3" s="45" t="s">
        <v>497</v>
      </c>
      <c r="BY3" s="45" t="s">
        <v>742</v>
      </c>
      <c r="BZ3" s="45" t="s">
        <v>1</v>
      </c>
      <c r="CA3" s="45" t="s">
        <v>497</v>
      </c>
      <c r="CB3" s="46" t="s">
        <v>742</v>
      </c>
    </row>
    <row r="4" spans="1:80" x14ac:dyDescent="0.2">
      <c r="A4" s="15" t="s">
        <v>365</v>
      </c>
      <c r="E4" s="25"/>
      <c r="F4" s="9"/>
      <c r="G4" s="5"/>
      <c r="K4" s="25"/>
      <c r="L4" s="9"/>
      <c r="M4" s="5"/>
      <c r="Q4" s="15" t="s">
        <v>365</v>
      </c>
      <c r="U4" s="25"/>
      <c r="V4" s="9"/>
      <c r="W4" s="5"/>
      <c r="AA4" s="25"/>
      <c r="AB4" s="9"/>
      <c r="AC4" s="5"/>
      <c r="AG4" s="195" t="s">
        <v>365</v>
      </c>
      <c r="AH4" s="189"/>
      <c r="AI4" s="189"/>
      <c r="AJ4" s="189"/>
      <c r="AK4" s="196"/>
      <c r="AL4" s="197"/>
      <c r="AM4" s="190"/>
      <c r="AN4" s="189"/>
      <c r="AO4" s="189"/>
      <c r="AP4" s="189"/>
      <c r="AQ4" s="196"/>
      <c r="AR4" s="197"/>
      <c r="AS4" s="190"/>
      <c r="AT4" s="189"/>
      <c r="AU4" s="189"/>
      <c r="AV4" s="189"/>
      <c r="AW4" s="210" t="s">
        <v>365</v>
      </c>
      <c r="AX4" s="71"/>
      <c r="AY4" s="71"/>
      <c r="AZ4" s="71"/>
      <c r="BA4" s="211"/>
      <c r="BB4" s="70"/>
      <c r="BC4" s="212"/>
      <c r="BD4" s="71"/>
      <c r="BE4" s="71"/>
      <c r="BF4" s="71"/>
      <c r="BG4" s="211"/>
      <c r="BH4" s="70"/>
      <c r="BI4" s="212"/>
      <c r="BJ4" s="71"/>
      <c r="BK4" s="71"/>
      <c r="BL4" s="71"/>
      <c r="BM4" s="15" t="s">
        <v>365</v>
      </c>
      <c r="BQ4" s="25"/>
      <c r="BR4" s="9"/>
      <c r="BS4" s="5"/>
      <c r="BW4" s="25"/>
      <c r="BX4" s="9"/>
      <c r="BY4" s="5"/>
    </row>
    <row r="5" spans="1:80" x14ac:dyDescent="0.2">
      <c r="A5" s="4" t="s">
        <v>1</v>
      </c>
      <c r="B5" s="10">
        <f t="shared" ref="B5" si="0">R5+AH5+AX5+BN5</f>
        <v>11187</v>
      </c>
      <c r="C5" s="10">
        <f t="shared" ref="C5" si="1">S5+AI5+AY5+BO5</f>
        <v>3745</v>
      </c>
      <c r="D5" s="10">
        <f t="shared" ref="D5" si="2">T5+AJ5+AZ5+BP5</f>
        <v>7441</v>
      </c>
      <c r="E5" s="10">
        <f t="shared" ref="E5" si="3">U5+AK5+BA5+BQ5</f>
        <v>6215</v>
      </c>
      <c r="F5" s="10">
        <f t="shared" ref="F5" si="4">V5+AL5+BB5+BR5</f>
        <v>2277</v>
      </c>
      <c r="G5" s="10">
        <f t="shared" ref="G5" si="5">W5+AM5+BC5+BS5</f>
        <v>3936</v>
      </c>
      <c r="H5" s="10">
        <f t="shared" ref="H5" si="6">X5+AN5+BD5+BT5</f>
        <v>2843</v>
      </c>
      <c r="I5" s="10">
        <f t="shared" ref="I5" si="7">Y5+AO5+BE5+BU5</f>
        <v>841</v>
      </c>
      <c r="J5" s="10">
        <f t="shared" ref="J5" si="8">Z5+AP5+BF5+BV5</f>
        <v>2001</v>
      </c>
      <c r="K5" s="10">
        <f t="shared" ref="K5" si="9">AA5+AQ5+BG5+BW5</f>
        <v>1241</v>
      </c>
      <c r="L5" s="10">
        <f t="shared" ref="L5" si="10">AB5+AR5+BH5+BX5</f>
        <v>388</v>
      </c>
      <c r="M5" s="10">
        <f t="shared" ref="M5" si="11">AC5+AS5+BI5+BY5</f>
        <v>851</v>
      </c>
      <c r="N5" s="10">
        <f t="shared" ref="N5" si="12">AD5+AT5+BJ5+BZ5</f>
        <v>891</v>
      </c>
      <c r="O5" s="10">
        <f t="shared" ref="O5" si="13">AE5+AU5+BK5+CA5</f>
        <v>237</v>
      </c>
      <c r="P5" s="10">
        <f t="shared" ref="P5" si="14">AF5+AV5+BL5+CB5</f>
        <v>654</v>
      </c>
      <c r="Q5" s="4" t="s">
        <v>1</v>
      </c>
      <c r="R5" s="10">
        <v>1883</v>
      </c>
      <c r="S5" s="10">
        <v>1244</v>
      </c>
      <c r="T5" s="10">
        <v>639</v>
      </c>
      <c r="U5" s="26">
        <v>1071</v>
      </c>
      <c r="V5" s="27">
        <v>882</v>
      </c>
      <c r="W5" s="28">
        <v>189</v>
      </c>
      <c r="X5" s="10">
        <v>485</v>
      </c>
      <c r="Y5" s="10">
        <v>242</v>
      </c>
      <c r="Z5" s="10">
        <v>242</v>
      </c>
      <c r="AA5" s="26">
        <v>73</v>
      </c>
      <c r="AB5" s="27">
        <v>38</v>
      </c>
      <c r="AC5" s="28">
        <v>35</v>
      </c>
      <c r="AD5" s="10">
        <v>255</v>
      </c>
      <c r="AE5" s="10">
        <v>81</v>
      </c>
      <c r="AF5" s="10">
        <v>174</v>
      </c>
      <c r="AG5" s="189" t="s">
        <v>1</v>
      </c>
      <c r="AH5" s="189">
        <v>838</v>
      </c>
      <c r="AI5" s="189">
        <v>119</v>
      </c>
      <c r="AJ5" s="189">
        <v>719</v>
      </c>
      <c r="AK5" s="198">
        <v>501</v>
      </c>
      <c r="AL5" s="199">
        <v>83</v>
      </c>
      <c r="AM5" s="200">
        <v>417</v>
      </c>
      <c r="AN5" s="189">
        <v>203</v>
      </c>
      <c r="AO5" s="189">
        <v>17</v>
      </c>
      <c r="AP5" s="189">
        <v>186</v>
      </c>
      <c r="AQ5" s="198">
        <v>105</v>
      </c>
      <c r="AR5" s="199">
        <v>15</v>
      </c>
      <c r="AS5" s="200">
        <v>89</v>
      </c>
      <c r="AT5" s="189">
        <v>30</v>
      </c>
      <c r="AU5" s="189">
        <v>3</v>
      </c>
      <c r="AV5" s="189">
        <v>27</v>
      </c>
      <c r="AW5" s="204" t="s">
        <v>1</v>
      </c>
      <c r="AX5" s="71">
        <v>2512</v>
      </c>
      <c r="AY5" s="71">
        <v>961</v>
      </c>
      <c r="AZ5" s="71">
        <v>1551</v>
      </c>
      <c r="BA5" s="213">
        <v>1925</v>
      </c>
      <c r="BB5" s="214">
        <v>728</v>
      </c>
      <c r="BC5" s="215">
        <v>1196</v>
      </c>
      <c r="BD5" s="71">
        <v>434</v>
      </c>
      <c r="BE5" s="71">
        <v>173</v>
      </c>
      <c r="BF5" s="71">
        <v>261</v>
      </c>
      <c r="BG5" s="213">
        <v>100</v>
      </c>
      <c r="BH5" s="214">
        <v>34</v>
      </c>
      <c r="BI5" s="215">
        <v>65</v>
      </c>
      <c r="BJ5" s="71">
        <v>54</v>
      </c>
      <c r="BK5" s="71">
        <v>26</v>
      </c>
      <c r="BL5" s="71">
        <v>29</v>
      </c>
      <c r="BM5" s="4" t="s">
        <v>1</v>
      </c>
      <c r="BN5" s="10">
        <v>5954</v>
      </c>
      <c r="BO5" s="10">
        <v>1421</v>
      </c>
      <c r="BP5" s="10">
        <v>4532</v>
      </c>
      <c r="BQ5" s="26">
        <v>2718</v>
      </c>
      <c r="BR5" s="27">
        <v>584</v>
      </c>
      <c r="BS5" s="28">
        <v>2134</v>
      </c>
      <c r="BT5" s="10">
        <v>1721</v>
      </c>
      <c r="BU5" s="10">
        <v>409</v>
      </c>
      <c r="BV5" s="10">
        <v>1312</v>
      </c>
      <c r="BW5" s="26">
        <v>963</v>
      </c>
      <c r="BX5" s="27">
        <v>301</v>
      </c>
      <c r="BY5" s="28">
        <v>662</v>
      </c>
      <c r="BZ5" s="10">
        <v>552</v>
      </c>
      <c r="CA5" s="10">
        <v>127</v>
      </c>
      <c r="CB5" s="10">
        <v>424</v>
      </c>
    </row>
    <row r="6" spans="1:80" x14ac:dyDescent="0.2">
      <c r="A6" s="4" t="s">
        <v>366</v>
      </c>
      <c r="B6" s="10">
        <f t="shared" ref="B6:B8" si="15">R6+AH6+AX6+BN6</f>
        <v>10718</v>
      </c>
      <c r="C6" s="10">
        <f t="shared" ref="C6:C8" si="16">S6+AI6+AY6+BO6</f>
        <v>3585</v>
      </c>
      <c r="D6" s="10">
        <f t="shared" ref="D6:D8" si="17">T6+AJ6+AZ6+BP6</f>
        <v>7133</v>
      </c>
      <c r="E6" s="10">
        <f t="shared" ref="E6:E8" si="18">U6+AK6+BA6+BQ6</f>
        <v>5893</v>
      </c>
      <c r="F6" s="10">
        <f t="shared" ref="F6:F8" si="19">V6+AL6+BB6+BR6</f>
        <v>2156</v>
      </c>
      <c r="G6" s="10">
        <f t="shared" ref="G6:G8" si="20">W6+AM6+BC6+BS6</f>
        <v>3737</v>
      </c>
      <c r="H6" s="10">
        <f t="shared" ref="H6:H8" si="21">X6+AN6+BD6+BT6</f>
        <v>2726</v>
      </c>
      <c r="I6" s="10">
        <f t="shared" ref="I6:I8" si="22">Y6+AO6+BE6+BU6</f>
        <v>805</v>
      </c>
      <c r="J6" s="10">
        <f t="shared" ref="J6:J8" si="23">Z6+AP6+BF6+BV6</f>
        <v>1920</v>
      </c>
      <c r="K6" s="10">
        <f t="shared" ref="K6:K8" si="24">AA6+AQ6+BG6+BW6</f>
        <v>1215</v>
      </c>
      <c r="L6" s="10">
        <f t="shared" ref="L6:L8" si="25">AB6+AR6+BH6+BX6</f>
        <v>385</v>
      </c>
      <c r="M6" s="10">
        <f t="shared" ref="M6:M8" si="26">AC6+AS6+BI6+BY6</f>
        <v>830</v>
      </c>
      <c r="N6" s="10">
        <f t="shared" ref="N6:N8" si="27">AD6+AT6+BJ6+BZ6</f>
        <v>885</v>
      </c>
      <c r="O6" s="10">
        <f t="shared" ref="O6:O8" si="28">AE6+AU6+BK6+CA6</f>
        <v>237</v>
      </c>
      <c r="P6" s="10">
        <f t="shared" ref="P6:P8" si="29">AF6+AV6+BL6+CB6</f>
        <v>648</v>
      </c>
      <c r="Q6" s="4" t="s">
        <v>366</v>
      </c>
      <c r="R6" s="10">
        <v>1864</v>
      </c>
      <c r="S6" s="10">
        <v>1225</v>
      </c>
      <c r="T6" s="10">
        <v>639</v>
      </c>
      <c r="U6" s="26">
        <v>1052</v>
      </c>
      <c r="V6" s="27">
        <v>863</v>
      </c>
      <c r="W6" s="28">
        <v>189</v>
      </c>
      <c r="X6" s="10">
        <v>485</v>
      </c>
      <c r="Y6" s="10">
        <v>242</v>
      </c>
      <c r="Z6" s="10">
        <v>242</v>
      </c>
      <c r="AA6" s="26">
        <v>73</v>
      </c>
      <c r="AB6" s="27">
        <v>38</v>
      </c>
      <c r="AC6" s="28">
        <v>35</v>
      </c>
      <c r="AD6" s="10">
        <v>255</v>
      </c>
      <c r="AE6" s="10">
        <v>81</v>
      </c>
      <c r="AF6" s="10">
        <v>174</v>
      </c>
      <c r="AG6" s="189" t="s">
        <v>366</v>
      </c>
      <c r="AH6" s="189">
        <v>672</v>
      </c>
      <c r="AI6" s="189">
        <v>89</v>
      </c>
      <c r="AJ6" s="189">
        <v>583</v>
      </c>
      <c r="AK6" s="198">
        <v>413</v>
      </c>
      <c r="AL6" s="199">
        <v>65</v>
      </c>
      <c r="AM6" s="200">
        <v>348</v>
      </c>
      <c r="AN6" s="189">
        <v>152</v>
      </c>
      <c r="AO6" s="189">
        <v>8</v>
      </c>
      <c r="AP6" s="189">
        <v>144</v>
      </c>
      <c r="AQ6" s="198">
        <v>83</v>
      </c>
      <c r="AR6" s="199">
        <v>12</v>
      </c>
      <c r="AS6" s="200">
        <v>71</v>
      </c>
      <c r="AT6" s="189">
        <v>24</v>
      </c>
      <c r="AU6" s="189">
        <v>3</v>
      </c>
      <c r="AV6" s="189">
        <v>21</v>
      </c>
      <c r="AW6" s="204" t="s">
        <v>366</v>
      </c>
      <c r="AX6" s="71">
        <v>2257</v>
      </c>
      <c r="AY6" s="71">
        <v>864</v>
      </c>
      <c r="AZ6" s="71">
        <v>1393</v>
      </c>
      <c r="BA6" s="213">
        <v>1710</v>
      </c>
      <c r="BB6" s="214">
        <v>644</v>
      </c>
      <c r="BC6" s="215">
        <v>1066</v>
      </c>
      <c r="BD6" s="71">
        <v>396</v>
      </c>
      <c r="BE6" s="71">
        <v>160</v>
      </c>
      <c r="BF6" s="71">
        <v>236</v>
      </c>
      <c r="BG6" s="213">
        <v>96</v>
      </c>
      <c r="BH6" s="214">
        <v>34</v>
      </c>
      <c r="BI6" s="215">
        <v>62</v>
      </c>
      <c r="BJ6" s="71">
        <v>54</v>
      </c>
      <c r="BK6" s="71">
        <v>26</v>
      </c>
      <c r="BL6" s="71">
        <v>29</v>
      </c>
      <c r="BM6" s="4" t="s">
        <v>366</v>
      </c>
      <c r="BN6" s="10">
        <v>5925</v>
      </c>
      <c r="BO6" s="10">
        <v>1407</v>
      </c>
      <c r="BP6" s="10">
        <v>4518</v>
      </c>
      <c r="BQ6" s="26">
        <v>2718</v>
      </c>
      <c r="BR6" s="27">
        <v>584</v>
      </c>
      <c r="BS6" s="28">
        <v>2134</v>
      </c>
      <c r="BT6" s="10">
        <v>1693</v>
      </c>
      <c r="BU6" s="10">
        <v>395</v>
      </c>
      <c r="BV6" s="10">
        <v>1298</v>
      </c>
      <c r="BW6" s="26">
        <v>963</v>
      </c>
      <c r="BX6" s="27">
        <v>301</v>
      </c>
      <c r="BY6" s="28">
        <v>662</v>
      </c>
      <c r="BZ6" s="10">
        <v>552</v>
      </c>
      <c r="CA6" s="10">
        <v>127</v>
      </c>
      <c r="CB6" s="10">
        <v>424</v>
      </c>
    </row>
    <row r="7" spans="1:80" x14ac:dyDescent="0.2">
      <c r="A7" s="4" t="s">
        <v>367</v>
      </c>
      <c r="B7" s="10">
        <f t="shared" si="15"/>
        <v>427</v>
      </c>
      <c r="C7" s="10">
        <f t="shared" si="16"/>
        <v>136</v>
      </c>
      <c r="D7" s="10">
        <f t="shared" si="17"/>
        <v>292</v>
      </c>
      <c r="E7" s="10">
        <f t="shared" si="18"/>
        <v>305</v>
      </c>
      <c r="F7" s="10">
        <f t="shared" si="19"/>
        <v>106</v>
      </c>
      <c r="G7" s="10">
        <f t="shared" si="20"/>
        <v>200</v>
      </c>
      <c r="H7" s="10">
        <f t="shared" si="21"/>
        <v>94</v>
      </c>
      <c r="I7" s="10">
        <f t="shared" si="22"/>
        <v>27</v>
      </c>
      <c r="J7" s="10">
        <f t="shared" si="23"/>
        <v>67</v>
      </c>
      <c r="K7" s="10">
        <f t="shared" si="24"/>
        <v>21</v>
      </c>
      <c r="L7" s="10">
        <f t="shared" si="25"/>
        <v>3</v>
      </c>
      <c r="M7" s="10">
        <f t="shared" si="26"/>
        <v>18</v>
      </c>
      <c r="N7" s="10">
        <f t="shared" si="27"/>
        <v>6</v>
      </c>
      <c r="O7" s="10">
        <f t="shared" si="28"/>
        <v>0</v>
      </c>
      <c r="P7" s="10">
        <f t="shared" si="29"/>
        <v>6</v>
      </c>
      <c r="Q7" s="4" t="s">
        <v>367</v>
      </c>
      <c r="R7" s="10">
        <v>9</v>
      </c>
      <c r="S7" s="10">
        <v>9</v>
      </c>
      <c r="T7" s="10">
        <v>0</v>
      </c>
      <c r="U7" s="26">
        <v>9</v>
      </c>
      <c r="V7" s="27">
        <v>9</v>
      </c>
      <c r="W7" s="28">
        <v>0</v>
      </c>
      <c r="X7" s="10">
        <v>0</v>
      </c>
      <c r="Y7" s="10">
        <v>0</v>
      </c>
      <c r="Z7" s="10">
        <v>0</v>
      </c>
      <c r="AA7" s="26">
        <v>0</v>
      </c>
      <c r="AB7" s="27">
        <v>0</v>
      </c>
      <c r="AC7" s="28">
        <v>0</v>
      </c>
      <c r="AD7" s="10">
        <v>0</v>
      </c>
      <c r="AE7" s="10">
        <v>0</v>
      </c>
      <c r="AF7" s="10">
        <v>0</v>
      </c>
      <c r="AG7" s="189" t="s">
        <v>367</v>
      </c>
      <c r="AH7" s="189">
        <v>155</v>
      </c>
      <c r="AI7" s="189">
        <v>22</v>
      </c>
      <c r="AJ7" s="189">
        <v>133</v>
      </c>
      <c r="AK7" s="198">
        <v>88</v>
      </c>
      <c r="AL7" s="199">
        <v>19</v>
      </c>
      <c r="AM7" s="200">
        <v>70</v>
      </c>
      <c r="AN7" s="189">
        <v>42</v>
      </c>
      <c r="AO7" s="189">
        <v>0</v>
      </c>
      <c r="AP7" s="189">
        <v>42</v>
      </c>
      <c r="AQ7" s="198">
        <v>18</v>
      </c>
      <c r="AR7" s="199">
        <v>3</v>
      </c>
      <c r="AS7" s="200">
        <v>15</v>
      </c>
      <c r="AT7" s="189">
        <v>6</v>
      </c>
      <c r="AU7" s="189">
        <v>0</v>
      </c>
      <c r="AV7" s="189">
        <v>6</v>
      </c>
      <c r="AW7" s="204" t="s">
        <v>367</v>
      </c>
      <c r="AX7" s="71">
        <v>249</v>
      </c>
      <c r="AY7" s="71">
        <v>91</v>
      </c>
      <c r="AZ7" s="71">
        <v>159</v>
      </c>
      <c r="BA7" s="213">
        <v>208</v>
      </c>
      <c r="BB7" s="214">
        <v>78</v>
      </c>
      <c r="BC7" s="215">
        <v>130</v>
      </c>
      <c r="BD7" s="71">
        <v>38</v>
      </c>
      <c r="BE7" s="71">
        <v>13</v>
      </c>
      <c r="BF7" s="71">
        <v>25</v>
      </c>
      <c r="BG7" s="213">
        <v>3</v>
      </c>
      <c r="BH7" s="214">
        <v>0</v>
      </c>
      <c r="BI7" s="215">
        <v>3</v>
      </c>
      <c r="BJ7" s="71">
        <v>0</v>
      </c>
      <c r="BK7" s="71">
        <v>0</v>
      </c>
      <c r="BL7" s="71">
        <v>0</v>
      </c>
      <c r="BM7" s="4" t="s">
        <v>367</v>
      </c>
      <c r="BN7" s="10">
        <v>14</v>
      </c>
      <c r="BO7" s="10">
        <v>14</v>
      </c>
      <c r="BP7" s="10">
        <v>0</v>
      </c>
      <c r="BQ7" s="26">
        <v>0</v>
      </c>
      <c r="BR7" s="27">
        <v>0</v>
      </c>
      <c r="BS7" s="28">
        <v>0</v>
      </c>
      <c r="BT7" s="10">
        <v>14</v>
      </c>
      <c r="BU7" s="10">
        <v>14</v>
      </c>
      <c r="BV7" s="10">
        <v>0</v>
      </c>
      <c r="BW7" s="26">
        <v>0</v>
      </c>
      <c r="BX7" s="27">
        <v>0</v>
      </c>
      <c r="BY7" s="28">
        <v>0</v>
      </c>
      <c r="BZ7" s="10">
        <v>0</v>
      </c>
      <c r="CA7" s="10">
        <v>0</v>
      </c>
      <c r="CB7" s="10">
        <v>0</v>
      </c>
    </row>
    <row r="8" spans="1:80" x14ac:dyDescent="0.2">
      <c r="A8" s="4" t="s">
        <v>368</v>
      </c>
      <c r="B8" s="10">
        <f t="shared" si="15"/>
        <v>42</v>
      </c>
      <c r="C8" s="10">
        <f t="shared" si="16"/>
        <v>24</v>
      </c>
      <c r="D8" s="10">
        <f t="shared" si="17"/>
        <v>17</v>
      </c>
      <c r="E8" s="10">
        <f t="shared" si="18"/>
        <v>16</v>
      </c>
      <c r="F8" s="10">
        <f t="shared" si="19"/>
        <v>16</v>
      </c>
      <c r="G8" s="10">
        <f t="shared" si="20"/>
        <v>0</v>
      </c>
      <c r="H8" s="10">
        <f t="shared" si="21"/>
        <v>22</v>
      </c>
      <c r="I8" s="10">
        <f t="shared" si="22"/>
        <v>8</v>
      </c>
      <c r="J8" s="10">
        <f t="shared" si="23"/>
        <v>14</v>
      </c>
      <c r="K8" s="10">
        <f t="shared" si="24"/>
        <v>3</v>
      </c>
      <c r="L8" s="10">
        <f t="shared" si="25"/>
        <v>0</v>
      </c>
      <c r="M8" s="10">
        <f t="shared" si="26"/>
        <v>3</v>
      </c>
      <c r="N8" s="10">
        <f t="shared" si="27"/>
        <v>0</v>
      </c>
      <c r="O8" s="10">
        <f t="shared" si="28"/>
        <v>0</v>
      </c>
      <c r="P8" s="10">
        <f t="shared" si="29"/>
        <v>0</v>
      </c>
      <c r="Q8" s="4" t="s">
        <v>368</v>
      </c>
      <c r="R8" s="10">
        <v>9</v>
      </c>
      <c r="S8" s="10">
        <v>9</v>
      </c>
      <c r="T8" s="10">
        <v>0</v>
      </c>
      <c r="U8" s="26">
        <v>9</v>
      </c>
      <c r="V8" s="27">
        <v>9</v>
      </c>
      <c r="W8" s="28">
        <v>0</v>
      </c>
      <c r="X8" s="10">
        <v>0</v>
      </c>
      <c r="Y8" s="10">
        <v>0</v>
      </c>
      <c r="Z8" s="10">
        <v>0</v>
      </c>
      <c r="AA8" s="26">
        <v>0</v>
      </c>
      <c r="AB8" s="27">
        <v>0</v>
      </c>
      <c r="AC8" s="28">
        <v>0</v>
      </c>
      <c r="AD8" s="10">
        <v>0</v>
      </c>
      <c r="AE8" s="10">
        <v>0</v>
      </c>
      <c r="AF8" s="10">
        <v>0</v>
      </c>
      <c r="AG8" s="189" t="s">
        <v>368</v>
      </c>
      <c r="AH8" s="189">
        <v>12</v>
      </c>
      <c r="AI8" s="189">
        <v>8</v>
      </c>
      <c r="AJ8" s="189">
        <v>3</v>
      </c>
      <c r="AK8" s="198">
        <v>0</v>
      </c>
      <c r="AL8" s="199">
        <v>0</v>
      </c>
      <c r="AM8" s="200">
        <v>0</v>
      </c>
      <c r="AN8" s="189">
        <v>8</v>
      </c>
      <c r="AO8" s="189">
        <v>8</v>
      </c>
      <c r="AP8" s="189">
        <v>0</v>
      </c>
      <c r="AQ8" s="198">
        <v>3</v>
      </c>
      <c r="AR8" s="199">
        <v>0</v>
      </c>
      <c r="AS8" s="200">
        <v>3</v>
      </c>
      <c r="AT8" s="189">
        <v>0</v>
      </c>
      <c r="AU8" s="189">
        <v>0</v>
      </c>
      <c r="AV8" s="189">
        <v>0</v>
      </c>
      <c r="AW8" s="204" t="s">
        <v>368</v>
      </c>
      <c r="AX8" s="71">
        <v>7</v>
      </c>
      <c r="AY8" s="71">
        <v>7</v>
      </c>
      <c r="AZ8" s="71">
        <v>0</v>
      </c>
      <c r="BA8" s="213">
        <v>7</v>
      </c>
      <c r="BB8" s="214">
        <v>7</v>
      </c>
      <c r="BC8" s="215">
        <v>0</v>
      </c>
      <c r="BD8" s="71">
        <v>0</v>
      </c>
      <c r="BE8" s="71">
        <v>0</v>
      </c>
      <c r="BF8" s="71">
        <v>0</v>
      </c>
      <c r="BG8" s="213">
        <v>0</v>
      </c>
      <c r="BH8" s="214">
        <v>0</v>
      </c>
      <c r="BI8" s="215">
        <v>0</v>
      </c>
      <c r="BJ8" s="71">
        <v>0</v>
      </c>
      <c r="BK8" s="71">
        <v>0</v>
      </c>
      <c r="BL8" s="71">
        <v>0</v>
      </c>
      <c r="BM8" s="4" t="s">
        <v>368</v>
      </c>
      <c r="BN8" s="10">
        <v>14</v>
      </c>
      <c r="BO8" s="10">
        <v>0</v>
      </c>
      <c r="BP8" s="10">
        <v>14</v>
      </c>
      <c r="BQ8" s="26">
        <v>0</v>
      </c>
      <c r="BR8" s="27">
        <v>0</v>
      </c>
      <c r="BS8" s="28">
        <v>0</v>
      </c>
      <c r="BT8" s="10">
        <v>14</v>
      </c>
      <c r="BU8" s="10">
        <v>0</v>
      </c>
      <c r="BV8" s="10">
        <v>14</v>
      </c>
      <c r="BW8" s="26">
        <v>0</v>
      </c>
      <c r="BX8" s="27">
        <v>0</v>
      </c>
      <c r="BY8" s="28">
        <v>0</v>
      </c>
      <c r="BZ8" s="10">
        <v>0</v>
      </c>
      <c r="CA8" s="10">
        <v>0</v>
      </c>
      <c r="CB8" s="10">
        <v>0</v>
      </c>
    </row>
    <row r="9" spans="1:80" x14ac:dyDescent="0.2">
      <c r="B9" s="10"/>
      <c r="C9" s="10"/>
      <c r="D9" s="10"/>
      <c r="E9" s="26"/>
      <c r="F9" s="27"/>
      <c r="G9" s="28"/>
      <c r="H9" s="10"/>
      <c r="I9" s="10"/>
      <c r="J9" s="10"/>
      <c r="K9" s="26"/>
      <c r="L9" s="27"/>
      <c r="M9" s="28"/>
      <c r="N9" s="10"/>
      <c r="O9" s="10"/>
      <c r="P9" s="10"/>
      <c r="R9" s="10"/>
      <c r="S9" s="10"/>
      <c r="T9" s="10"/>
      <c r="U9" s="26"/>
      <c r="V9" s="27"/>
      <c r="W9" s="28"/>
      <c r="X9" s="10"/>
      <c r="Y9" s="10"/>
      <c r="Z9" s="10"/>
      <c r="AA9" s="26"/>
      <c r="AB9" s="27"/>
      <c r="AC9" s="28"/>
      <c r="AD9" s="10"/>
      <c r="AE9" s="10"/>
      <c r="AF9" s="10"/>
      <c r="AG9" s="189"/>
      <c r="AH9" s="189"/>
      <c r="AI9" s="189"/>
      <c r="AJ9" s="189"/>
      <c r="AK9" s="198"/>
      <c r="AL9" s="199"/>
      <c r="AM9" s="200"/>
      <c r="AN9" s="189"/>
      <c r="AO9" s="189"/>
      <c r="AP9" s="189"/>
      <c r="AQ9" s="198"/>
      <c r="AR9" s="199"/>
      <c r="AS9" s="200"/>
      <c r="AT9" s="189"/>
      <c r="AU9" s="189"/>
      <c r="AV9" s="189"/>
      <c r="AW9" s="204"/>
      <c r="AX9" s="71"/>
      <c r="AY9" s="71"/>
      <c r="AZ9" s="71"/>
      <c r="BA9" s="213"/>
      <c r="BB9" s="214"/>
      <c r="BC9" s="215"/>
      <c r="BD9" s="71"/>
      <c r="BE9" s="71"/>
      <c r="BF9" s="71"/>
      <c r="BG9" s="213"/>
      <c r="BH9" s="214"/>
      <c r="BI9" s="215"/>
      <c r="BJ9" s="71"/>
      <c r="BK9" s="71"/>
      <c r="BL9" s="71"/>
      <c r="BN9" s="10"/>
      <c r="BO9" s="10"/>
      <c r="BP9" s="10"/>
      <c r="BQ9" s="26"/>
      <c r="BR9" s="27"/>
      <c r="BS9" s="28"/>
      <c r="BT9" s="10"/>
      <c r="BU9" s="10"/>
      <c r="BV9" s="10"/>
      <c r="BW9" s="26"/>
      <c r="BX9" s="27"/>
      <c r="BY9" s="28"/>
      <c r="BZ9" s="10"/>
      <c r="CA9" s="10"/>
      <c r="CB9" s="10"/>
    </row>
    <row r="10" spans="1:80" x14ac:dyDescent="0.2">
      <c r="A10" s="15" t="s">
        <v>369</v>
      </c>
      <c r="B10" s="10"/>
      <c r="C10" s="10"/>
      <c r="D10" s="10"/>
      <c r="E10" s="26"/>
      <c r="F10" s="27"/>
      <c r="G10" s="28"/>
      <c r="H10" s="10"/>
      <c r="I10" s="10"/>
      <c r="J10" s="10"/>
      <c r="K10" s="26"/>
      <c r="L10" s="27"/>
      <c r="M10" s="28"/>
      <c r="N10" s="10"/>
      <c r="O10" s="10"/>
      <c r="P10" s="10"/>
      <c r="Q10" s="15" t="s">
        <v>369</v>
      </c>
      <c r="R10" s="10"/>
      <c r="S10" s="10"/>
      <c r="T10" s="10"/>
      <c r="U10" s="26"/>
      <c r="V10" s="27"/>
      <c r="W10" s="28"/>
      <c r="X10" s="10"/>
      <c r="Y10" s="10"/>
      <c r="Z10" s="10"/>
      <c r="AA10" s="26"/>
      <c r="AB10" s="27"/>
      <c r="AC10" s="28"/>
      <c r="AD10" s="10"/>
      <c r="AE10" s="10"/>
      <c r="AF10" s="10"/>
      <c r="AG10" s="195" t="s">
        <v>369</v>
      </c>
      <c r="AH10" s="189"/>
      <c r="AI10" s="189"/>
      <c r="AJ10" s="189"/>
      <c r="AK10" s="198"/>
      <c r="AL10" s="199"/>
      <c r="AM10" s="200"/>
      <c r="AN10" s="189"/>
      <c r="AO10" s="189"/>
      <c r="AP10" s="189"/>
      <c r="AQ10" s="198"/>
      <c r="AR10" s="199"/>
      <c r="AS10" s="200"/>
      <c r="AT10" s="189"/>
      <c r="AU10" s="189"/>
      <c r="AV10" s="189"/>
      <c r="AW10" s="210" t="s">
        <v>369</v>
      </c>
      <c r="AX10" s="71"/>
      <c r="AY10" s="71"/>
      <c r="AZ10" s="71"/>
      <c r="BA10" s="213"/>
      <c r="BB10" s="214"/>
      <c r="BC10" s="215"/>
      <c r="BD10" s="71"/>
      <c r="BE10" s="71"/>
      <c r="BF10" s="71"/>
      <c r="BG10" s="213"/>
      <c r="BH10" s="214"/>
      <c r="BI10" s="215"/>
      <c r="BJ10" s="71"/>
      <c r="BK10" s="71"/>
      <c r="BL10" s="71"/>
      <c r="BM10" s="15" t="s">
        <v>369</v>
      </c>
      <c r="BN10" s="10"/>
      <c r="BO10" s="10"/>
      <c r="BP10" s="10"/>
      <c r="BQ10" s="26"/>
      <c r="BR10" s="27"/>
      <c r="BS10" s="28"/>
      <c r="BT10" s="10"/>
      <c r="BU10" s="10"/>
      <c r="BV10" s="10"/>
      <c r="BW10" s="26"/>
      <c r="BX10" s="27"/>
      <c r="BY10" s="28"/>
      <c r="BZ10" s="10"/>
      <c r="CA10" s="10"/>
      <c r="CB10" s="10"/>
    </row>
    <row r="11" spans="1:80" x14ac:dyDescent="0.2">
      <c r="A11" s="4" t="s">
        <v>1</v>
      </c>
      <c r="B11" s="10">
        <f t="shared" ref="B11" si="30">R11+AH11+AX11+BN11</f>
        <v>11187</v>
      </c>
      <c r="C11" s="10">
        <f t="shared" ref="C11" si="31">S11+AI11+AY11+BO11</f>
        <v>3745</v>
      </c>
      <c r="D11" s="10">
        <f t="shared" ref="D11" si="32">T11+AJ11+AZ11+BP11</f>
        <v>7441</v>
      </c>
      <c r="E11" s="10">
        <f t="shared" ref="E11" si="33">U11+AK11+BA11+BQ11</f>
        <v>6215</v>
      </c>
      <c r="F11" s="10">
        <f t="shared" ref="F11" si="34">V11+AL11+BB11+BR11</f>
        <v>2277</v>
      </c>
      <c r="G11" s="10">
        <f t="shared" ref="G11" si="35">W11+AM11+BC11+BS11</f>
        <v>3936</v>
      </c>
      <c r="H11" s="10">
        <f t="shared" ref="H11" si="36">X11+AN11+BD11+BT11</f>
        <v>2843</v>
      </c>
      <c r="I11" s="10">
        <f t="shared" ref="I11" si="37">Y11+AO11+BE11+BU11</f>
        <v>841</v>
      </c>
      <c r="J11" s="10">
        <f t="shared" ref="J11" si="38">Z11+AP11+BF11+BV11</f>
        <v>2001</v>
      </c>
      <c r="K11" s="10">
        <f t="shared" ref="K11" si="39">AA11+AQ11+BG11+BW11</f>
        <v>1241</v>
      </c>
      <c r="L11" s="10">
        <f t="shared" ref="L11" si="40">AB11+AR11+BH11+BX11</f>
        <v>388</v>
      </c>
      <c r="M11" s="10">
        <f t="shared" ref="M11" si="41">AC11+AS11+BI11+BY11</f>
        <v>851</v>
      </c>
      <c r="N11" s="10">
        <f t="shared" ref="N11" si="42">AD11+AT11+BJ11+BZ11</f>
        <v>891</v>
      </c>
      <c r="O11" s="10">
        <f t="shared" ref="O11" si="43">AE11+AU11+BK11+CA11</f>
        <v>237</v>
      </c>
      <c r="P11" s="10">
        <f t="shared" ref="P11" si="44">AF11+AV11+BL11+CB11</f>
        <v>654</v>
      </c>
      <c r="Q11" s="4" t="s">
        <v>1</v>
      </c>
      <c r="R11" s="10">
        <v>1883</v>
      </c>
      <c r="S11" s="10">
        <v>1244</v>
      </c>
      <c r="T11" s="10">
        <v>639</v>
      </c>
      <c r="U11" s="26">
        <v>1071</v>
      </c>
      <c r="V11" s="27">
        <v>882</v>
      </c>
      <c r="W11" s="28">
        <v>189</v>
      </c>
      <c r="X11" s="10">
        <v>485</v>
      </c>
      <c r="Y11" s="10">
        <v>242</v>
      </c>
      <c r="Z11" s="10">
        <v>242</v>
      </c>
      <c r="AA11" s="26">
        <v>73</v>
      </c>
      <c r="AB11" s="27">
        <v>38</v>
      </c>
      <c r="AC11" s="28">
        <v>35</v>
      </c>
      <c r="AD11" s="10">
        <v>255</v>
      </c>
      <c r="AE11" s="10">
        <v>81</v>
      </c>
      <c r="AF11" s="10">
        <v>174</v>
      </c>
      <c r="AG11" s="189" t="s">
        <v>1</v>
      </c>
      <c r="AH11" s="189">
        <v>838</v>
      </c>
      <c r="AI11" s="189">
        <v>119</v>
      </c>
      <c r="AJ11" s="189">
        <v>719</v>
      </c>
      <c r="AK11" s="198">
        <v>501</v>
      </c>
      <c r="AL11" s="199">
        <v>83</v>
      </c>
      <c r="AM11" s="200">
        <v>417</v>
      </c>
      <c r="AN11" s="189">
        <v>203</v>
      </c>
      <c r="AO11" s="189">
        <v>17</v>
      </c>
      <c r="AP11" s="189">
        <v>186</v>
      </c>
      <c r="AQ11" s="198">
        <v>105</v>
      </c>
      <c r="AR11" s="199">
        <v>15</v>
      </c>
      <c r="AS11" s="200">
        <v>89</v>
      </c>
      <c r="AT11" s="189">
        <v>30</v>
      </c>
      <c r="AU11" s="189">
        <v>3</v>
      </c>
      <c r="AV11" s="189">
        <v>27</v>
      </c>
      <c r="AW11" s="204" t="s">
        <v>1</v>
      </c>
      <c r="AX11" s="71">
        <v>2512</v>
      </c>
      <c r="AY11" s="71">
        <v>961</v>
      </c>
      <c r="AZ11" s="71">
        <v>1551</v>
      </c>
      <c r="BA11" s="213">
        <v>1925</v>
      </c>
      <c r="BB11" s="214">
        <v>728</v>
      </c>
      <c r="BC11" s="215">
        <v>1196</v>
      </c>
      <c r="BD11" s="71">
        <v>434</v>
      </c>
      <c r="BE11" s="71">
        <v>173</v>
      </c>
      <c r="BF11" s="71">
        <v>261</v>
      </c>
      <c r="BG11" s="213">
        <v>100</v>
      </c>
      <c r="BH11" s="214">
        <v>34</v>
      </c>
      <c r="BI11" s="215">
        <v>65</v>
      </c>
      <c r="BJ11" s="71">
        <v>54</v>
      </c>
      <c r="BK11" s="71">
        <v>26</v>
      </c>
      <c r="BL11" s="71">
        <v>29</v>
      </c>
      <c r="BM11" s="4" t="s">
        <v>1</v>
      </c>
      <c r="BN11" s="10">
        <v>5954</v>
      </c>
      <c r="BO11" s="10">
        <v>1421</v>
      </c>
      <c r="BP11" s="10">
        <v>4532</v>
      </c>
      <c r="BQ11" s="26">
        <v>2718</v>
      </c>
      <c r="BR11" s="27">
        <v>584</v>
      </c>
      <c r="BS11" s="28">
        <v>2134</v>
      </c>
      <c r="BT11" s="10">
        <v>1721</v>
      </c>
      <c r="BU11" s="10">
        <v>409</v>
      </c>
      <c r="BV11" s="10">
        <v>1312</v>
      </c>
      <c r="BW11" s="26">
        <v>963</v>
      </c>
      <c r="BX11" s="27">
        <v>301</v>
      </c>
      <c r="BY11" s="28">
        <v>662</v>
      </c>
      <c r="BZ11" s="10">
        <v>552</v>
      </c>
      <c r="CA11" s="10">
        <v>127</v>
      </c>
      <c r="CB11" s="10">
        <v>424</v>
      </c>
    </row>
    <row r="12" spans="1:80" x14ac:dyDescent="0.2">
      <c r="A12" s="4" t="s">
        <v>351</v>
      </c>
      <c r="B12" s="10">
        <f t="shared" ref="B12:B17" si="45">R12+AH12+AX12+BN12</f>
        <v>8256</v>
      </c>
      <c r="C12" s="10">
        <f t="shared" ref="C12:C17" si="46">S12+AI12+AY12+BO12</f>
        <v>2703</v>
      </c>
      <c r="D12" s="10">
        <f t="shared" ref="D12:D17" si="47">T12+AJ12+AZ12+BP12</f>
        <v>5552</v>
      </c>
      <c r="E12" s="10">
        <f t="shared" ref="E12:E17" si="48">U12+AK12+BA12+BQ12</f>
        <v>4483</v>
      </c>
      <c r="F12" s="10">
        <f t="shared" ref="F12:F17" si="49">V12+AL12+BB12+BR12</f>
        <v>1553</v>
      </c>
      <c r="G12" s="10">
        <f t="shared" ref="G12:G17" si="50">W12+AM12+BC12+BS12</f>
        <v>2931</v>
      </c>
      <c r="H12" s="10">
        <f t="shared" ref="H12:H17" si="51">X12+AN12+BD12+BT12</f>
        <v>2243</v>
      </c>
      <c r="I12" s="10">
        <f t="shared" ref="I12:I17" si="52">Y12+AO12+BE12+BU12</f>
        <v>659</v>
      </c>
      <c r="J12" s="10">
        <f t="shared" ref="J12:J17" si="53">Z12+AP12+BF12+BV12</f>
        <v>1584</v>
      </c>
      <c r="K12" s="10">
        <f t="shared" ref="K12:K17" si="54">AA12+AQ12+BG12+BW12</f>
        <v>775</v>
      </c>
      <c r="L12" s="10">
        <f t="shared" ref="L12:L17" si="55">AB12+AR12+BH12+BX12</f>
        <v>274</v>
      </c>
      <c r="M12" s="10">
        <f t="shared" ref="M12:M17" si="56">AC12+AS12+BI12+BY12</f>
        <v>502</v>
      </c>
      <c r="N12" s="10">
        <f t="shared" ref="N12:N17" si="57">AD12+AT12+BJ12+BZ12</f>
        <v>755</v>
      </c>
      <c r="O12" s="10">
        <f t="shared" ref="O12:O17" si="58">AE12+AU12+BK12+CA12</f>
        <v>219</v>
      </c>
      <c r="P12" s="10">
        <f t="shared" ref="P12:P17" si="59">AF12+AV12+BL12+CB12</f>
        <v>535</v>
      </c>
      <c r="Q12" s="4" t="s">
        <v>351</v>
      </c>
      <c r="R12" s="10">
        <v>1696</v>
      </c>
      <c r="S12" s="10">
        <v>1147</v>
      </c>
      <c r="T12" s="10">
        <v>548</v>
      </c>
      <c r="U12" s="26">
        <v>977</v>
      </c>
      <c r="V12" s="27">
        <v>807</v>
      </c>
      <c r="W12" s="28">
        <v>170</v>
      </c>
      <c r="X12" s="10">
        <v>462</v>
      </c>
      <c r="Y12" s="10">
        <v>237</v>
      </c>
      <c r="Z12" s="10">
        <v>225</v>
      </c>
      <c r="AA12" s="26">
        <v>55</v>
      </c>
      <c r="AB12" s="27">
        <v>35</v>
      </c>
      <c r="AC12" s="28">
        <v>20</v>
      </c>
      <c r="AD12" s="10">
        <v>203</v>
      </c>
      <c r="AE12" s="10">
        <v>69</v>
      </c>
      <c r="AF12" s="10">
        <v>133</v>
      </c>
      <c r="AG12" s="189" t="s">
        <v>351</v>
      </c>
      <c r="AH12" s="189">
        <v>146</v>
      </c>
      <c r="AI12" s="189">
        <v>27</v>
      </c>
      <c r="AJ12" s="189">
        <v>119</v>
      </c>
      <c r="AK12" s="198">
        <v>111</v>
      </c>
      <c r="AL12" s="199">
        <v>19</v>
      </c>
      <c r="AM12" s="200">
        <v>93</v>
      </c>
      <c r="AN12" s="189">
        <v>25</v>
      </c>
      <c r="AO12" s="189">
        <v>8</v>
      </c>
      <c r="AP12" s="189">
        <v>17</v>
      </c>
      <c r="AQ12" s="198">
        <v>3</v>
      </c>
      <c r="AR12" s="199">
        <v>0</v>
      </c>
      <c r="AS12" s="200">
        <v>3</v>
      </c>
      <c r="AT12" s="189">
        <v>6</v>
      </c>
      <c r="AU12" s="189">
        <v>0</v>
      </c>
      <c r="AV12" s="189">
        <v>6</v>
      </c>
      <c r="AW12" s="204" t="s">
        <v>351</v>
      </c>
      <c r="AX12" s="71">
        <v>1611</v>
      </c>
      <c r="AY12" s="71">
        <v>558</v>
      </c>
      <c r="AZ12" s="71">
        <v>1053</v>
      </c>
      <c r="BA12" s="213">
        <v>1216</v>
      </c>
      <c r="BB12" s="214">
        <v>390</v>
      </c>
      <c r="BC12" s="215">
        <v>826</v>
      </c>
      <c r="BD12" s="71">
        <v>303</v>
      </c>
      <c r="BE12" s="71">
        <v>118</v>
      </c>
      <c r="BF12" s="71">
        <v>185</v>
      </c>
      <c r="BG12" s="213">
        <v>55</v>
      </c>
      <c r="BH12" s="214">
        <v>28</v>
      </c>
      <c r="BI12" s="215">
        <v>28</v>
      </c>
      <c r="BJ12" s="71">
        <v>37</v>
      </c>
      <c r="BK12" s="71">
        <v>23</v>
      </c>
      <c r="BL12" s="71">
        <v>14</v>
      </c>
      <c r="BM12" s="4" t="s">
        <v>351</v>
      </c>
      <c r="BN12" s="10">
        <v>4803</v>
      </c>
      <c r="BO12" s="10">
        <v>971</v>
      </c>
      <c r="BP12" s="10">
        <v>3832</v>
      </c>
      <c r="BQ12" s="26">
        <v>2179</v>
      </c>
      <c r="BR12" s="27">
        <v>337</v>
      </c>
      <c r="BS12" s="28">
        <v>1842</v>
      </c>
      <c r="BT12" s="10">
        <v>1453</v>
      </c>
      <c r="BU12" s="10">
        <v>296</v>
      </c>
      <c r="BV12" s="10">
        <v>1157</v>
      </c>
      <c r="BW12" s="26">
        <v>662</v>
      </c>
      <c r="BX12" s="27">
        <v>211</v>
      </c>
      <c r="BY12" s="28">
        <v>451</v>
      </c>
      <c r="BZ12" s="10">
        <v>509</v>
      </c>
      <c r="CA12" s="10">
        <v>127</v>
      </c>
      <c r="CB12" s="10">
        <v>382</v>
      </c>
    </row>
    <row r="13" spans="1:80" x14ac:dyDescent="0.2">
      <c r="A13" s="4" t="s">
        <v>352</v>
      </c>
      <c r="B13" s="10">
        <f t="shared" si="45"/>
        <v>2838</v>
      </c>
      <c r="C13" s="10">
        <f t="shared" si="46"/>
        <v>1000</v>
      </c>
      <c r="D13" s="10">
        <f t="shared" si="47"/>
        <v>1838</v>
      </c>
      <c r="E13" s="10">
        <f t="shared" si="48"/>
        <v>1671</v>
      </c>
      <c r="F13" s="10">
        <f t="shared" si="49"/>
        <v>693</v>
      </c>
      <c r="G13" s="10">
        <f t="shared" si="50"/>
        <v>979</v>
      </c>
      <c r="H13" s="10">
        <f t="shared" si="51"/>
        <v>568</v>
      </c>
      <c r="I13" s="10">
        <f t="shared" si="52"/>
        <v>173</v>
      </c>
      <c r="J13" s="10">
        <f t="shared" si="53"/>
        <v>394</v>
      </c>
      <c r="K13" s="10">
        <f t="shared" si="54"/>
        <v>466</v>
      </c>
      <c r="L13" s="10">
        <f t="shared" si="55"/>
        <v>116</v>
      </c>
      <c r="M13" s="10">
        <f t="shared" si="56"/>
        <v>350</v>
      </c>
      <c r="N13" s="10">
        <f t="shared" si="57"/>
        <v>132</v>
      </c>
      <c r="O13" s="10">
        <f t="shared" si="58"/>
        <v>18</v>
      </c>
      <c r="P13" s="10">
        <f t="shared" si="59"/>
        <v>115</v>
      </c>
      <c r="Q13" s="4" t="s">
        <v>352</v>
      </c>
      <c r="R13" s="10">
        <v>188</v>
      </c>
      <c r="S13" s="10">
        <v>96</v>
      </c>
      <c r="T13" s="10">
        <v>91</v>
      </c>
      <c r="U13" s="26">
        <v>94</v>
      </c>
      <c r="V13" s="27">
        <v>75</v>
      </c>
      <c r="W13" s="28">
        <v>19</v>
      </c>
      <c r="X13" s="10">
        <v>23</v>
      </c>
      <c r="Y13" s="10">
        <v>6</v>
      </c>
      <c r="Z13" s="10">
        <v>17</v>
      </c>
      <c r="AA13" s="26">
        <v>18</v>
      </c>
      <c r="AB13" s="27">
        <v>4</v>
      </c>
      <c r="AC13" s="28">
        <v>15</v>
      </c>
      <c r="AD13" s="10">
        <v>52</v>
      </c>
      <c r="AE13" s="10">
        <v>12</v>
      </c>
      <c r="AF13" s="10">
        <v>41</v>
      </c>
      <c r="AG13" s="189" t="s">
        <v>352</v>
      </c>
      <c r="AH13" s="189">
        <v>670</v>
      </c>
      <c r="AI13" s="189">
        <v>92</v>
      </c>
      <c r="AJ13" s="189">
        <v>578</v>
      </c>
      <c r="AK13" s="198">
        <v>375</v>
      </c>
      <c r="AL13" s="199">
        <v>65</v>
      </c>
      <c r="AM13" s="200">
        <v>310</v>
      </c>
      <c r="AN13" s="189">
        <v>169</v>
      </c>
      <c r="AO13" s="189">
        <v>8</v>
      </c>
      <c r="AP13" s="189">
        <v>160</v>
      </c>
      <c r="AQ13" s="198">
        <v>102</v>
      </c>
      <c r="AR13" s="199">
        <v>15</v>
      </c>
      <c r="AS13" s="200">
        <v>86</v>
      </c>
      <c r="AT13" s="189">
        <v>24</v>
      </c>
      <c r="AU13" s="189">
        <v>3</v>
      </c>
      <c r="AV13" s="189">
        <v>21</v>
      </c>
      <c r="AW13" s="204" t="s">
        <v>352</v>
      </c>
      <c r="AX13" s="71">
        <v>844</v>
      </c>
      <c r="AY13" s="71">
        <v>362</v>
      </c>
      <c r="AZ13" s="71">
        <v>483</v>
      </c>
      <c r="BA13" s="213">
        <v>663</v>
      </c>
      <c r="BB13" s="214">
        <v>306</v>
      </c>
      <c r="BC13" s="215">
        <v>358</v>
      </c>
      <c r="BD13" s="71">
        <v>122</v>
      </c>
      <c r="BE13" s="71">
        <v>46</v>
      </c>
      <c r="BF13" s="71">
        <v>76</v>
      </c>
      <c r="BG13" s="213">
        <v>45</v>
      </c>
      <c r="BH13" s="214">
        <v>7</v>
      </c>
      <c r="BI13" s="215">
        <v>38</v>
      </c>
      <c r="BJ13" s="71">
        <v>14</v>
      </c>
      <c r="BK13" s="71">
        <v>3</v>
      </c>
      <c r="BL13" s="71">
        <v>11</v>
      </c>
      <c r="BM13" s="4" t="s">
        <v>352</v>
      </c>
      <c r="BN13" s="10">
        <v>1136</v>
      </c>
      <c r="BO13" s="10">
        <v>450</v>
      </c>
      <c r="BP13" s="10">
        <v>686</v>
      </c>
      <c r="BQ13" s="26">
        <v>539</v>
      </c>
      <c r="BR13" s="27">
        <v>247</v>
      </c>
      <c r="BS13" s="28">
        <v>292</v>
      </c>
      <c r="BT13" s="10">
        <v>254</v>
      </c>
      <c r="BU13" s="10">
        <v>113</v>
      </c>
      <c r="BV13" s="10">
        <v>141</v>
      </c>
      <c r="BW13" s="26">
        <v>301</v>
      </c>
      <c r="BX13" s="27">
        <v>90</v>
      </c>
      <c r="BY13" s="28">
        <v>211</v>
      </c>
      <c r="BZ13" s="10">
        <v>42</v>
      </c>
      <c r="CA13" s="10">
        <v>0</v>
      </c>
      <c r="CB13" s="10">
        <v>42</v>
      </c>
    </row>
    <row r="14" spans="1:80" x14ac:dyDescent="0.2">
      <c r="A14" s="4" t="s">
        <v>370</v>
      </c>
      <c r="B14" s="10">
        <f t="shared" si="45"/>
        <v>9</v>
      </c>
      <c r="C14" s="10">
        <f t="shared" si="46"/>
        <v>0</v>
      </c>
      <c r="D14" s="10">
        <f t="shared" si="47"/>
        <v>9</v>
      </c>
      <c r="E14" s="10">
        <f t="shared" si="48"/>
        <v>7</v>
      </c>
      <c r="F14" s="10">
        <f t="shared" si="49"/>
        <v>0</v>
      </c>
      <c r="G14" s="10">
        <f t="shared" si="50"/>
        <v>7</v>
      </c>
      <c r="H14" s="10">
        <f t="shared" si="51"/>
        <v>0</v>
      </c>
      <c r="I14" s="10">
        <f t="shared" si="52"/>
        <v>0</v>
      </c>
      <c r="J14" s="10">
        <f t="shared" si="53"/>
        <v>0</v>
      </c>
      <c r="K14" s="10">
        <f t="shared" si="54"/>
        <v>0</v>
      </c>
      <c r="L14" s="10">
        <f t="shared" si="55"/>
        <v>0</v>
      </c>
      <c r="M14" s="10">
        <f t="shared" si="56"/>
        <v>0</v>
      </c>
      <c r="N14" s="10">
        <f t="shared" si="57"/>
        <v>3</v>
      </c>
      <c r="O14" s="10">
        <f t="shared" si="58"/>
        <v>0</v>
      </c>
      <c r="P14" s="10">
        <f t="shared" si="59"/>
        <v>3</v>
      </c>
      <c r="Q14" s="4" t="s">
        <v>370</v>
      </c>
      <c r="R14" s="10">
        <v>0</v>
      </c>
      <c r="S14" s="10">
        <v>0</v>
      </c>
      <c r="T14" s="10">
        <v>0</v>
      </c>
      <c r="U14" s="26">
        <v>0</v>
      </c>
      <c r="V14" s="27">
        <v>0</v>
      </c>
      <c r="W14" s="28">
        <v>0</v>
      </c>
      <c r="X14" s="10">
        <v>0</v>
      </c>
      <c r="Y14" s="10">
        <v>0</v>
      </c>
      <c r="Z14" s="10">
        <v>0</v>
      </c>
      <c r="AA14" s="26">
        <v>0</v>
      </c>
      <c r="AB14" s="27">
        <v>0</v>
      </c>
      <c r="AC14" s="28">
        <v>0</v>
      </c>
      <c r="AD14" s="10">
        <v>0</v>
      </c>
      <c r="AE14" s="10">
        <v>0</v>
      </c>
      <c r="AF14" s="10">
        <v>0</v>
      </c>
      <c r="AG14" s="189" t="s">
        <v>370</v>
      </c>
      <c r="AH14" s="189">
        <v>0</v>
      </c>
      <c r="AI14" s="189">
        <v>0</v>
      </c>
      <c r="AJ14" s="189">
        <v>0</v>
      </c>
      <c r="AK14" s="198">
        <v>0</v>
      </c>
      <c r="AL14" s="199">
        <v>0</v>
      </c>
      <c r="AM14" s="200">
        <v>0</v>
      </c>
      <c r="AN14" s="189">
        <v>0</v>
      </c>
      <c r="AO14" s="189">
        <v>0</v>
      </c>
      <c r="AP14" s="189">
        <v>0</v>
      </c>
      <c r="AQ14" s="198">
        <v>0</v>
      </c>
      <c r="AR14" s="199">
        <v>0</v>
      </c>
      <c r="AS14" s="200">
        <v>0</v>
      </c>
      <c r="AT14" s="189">
        <v>0</v>
      </c>
      <c r="AU14" s="189">
        <v>0</v>
      </c>
      <c r="AV14" s="189">
        <v>0</v>
      </c>
      <c r="AW14" s="204" t="s">
        <v>370</v>
      </c>
      <c r="AX14" s="71">
        <v>9</v>
      </c>
      <c r="AY14" s="71">
        <v>0</v>
      </c>
      <c r="AZ14" s="71">
        <v>9</v>
      </c>
      <c r="BA14" s="213">
        <v>7</v>
      </c>
      <c r="BB14" s="214">
        <v>0</v>
      </c>
      <c r="BC14" s="215">
        <v>7</v>
      </c>
      <c r="BD14" s="71">
        <v>0</v>
      </c>
      <c r="BE14" s="71">
        <v>0</v>
      </c>
      <c r="BF14" s="71">
        <v>0</v>
      </c>
      <c r="BG14" s="213">
        <v>0</v>
      </c>
      <c r="BH14" s="214">
        <v>0</v>
      </c>
      <c r="BI14" s="215">
        <v>0</v>
      </c>
      <c r="BJ14" s="71">
        <v>3</v>
      </c>
      <c r="BK14" s="71">
        <v>0</v>
      </c>
      <c r="BL14" s="71">
        <v>3</v>
      </c>
      <c r="BM14" s="4" t="s">
        <v>370</v>
      </c>
      <c r="BN14" s="10">
        <v>0</v>
      </c>
      <c r="BO14" s="10">
        <v>0</v>
      </c>
      <c r="BP14" s="10">
        <v>0</v>
      </c>
      <c r="BQ14" s="26">
        <v>0</v>
      </c>
      <c r="BR14" s="27">
        <v>0</v>
      </c>
      <c r="BS14" s="28">
        <v>0</v>
      </c>
      <c r="BT14" s="10">
        <v>0</v>
      </c>
      <c r="BU14" s="10">
        <v>0</v>
      </c>
      <c r="BV14" s="10">
        <v>0</v>
      </c>
      <c r="BW14" s="26">
        <v>0</v>
      </c>
      <c r="BX14" s="27">
        <v>0</v>
      </c>
      <c r="BY14" s="28">
        <v>0</v>
      </c>
      <c r="BZ14" s="10">
        <v>0</v>
      </c>
      <c r="CA14" s="10">
        <v>0</v>
      </c>
      <c r="CB14" s="10">
        <v>0</v>
      </c>
    </row>
    <row r="15" spans="1:80" x14ac:dyDescent="0.2">
      <c r="A15" s="4" t="s">
        <v>330</v>
      </c>
      <c r="B15" s="10">
        <f t="shared" si="45"/>
        <v>39</v>
      </c>
      <c r="C15" s="10">
        <f t="shared" si="46"/>
        <v>11</v>
      </c>
      <c r="D15" s="10">
        <f t="shared" si="47"/>
        <v>28</v>
      </c>
      <c r="E15" s="10">
        <f t="shared" si="48"/>
        <v>21</v>
      </c>
      <c r="F15" s="10">
        <f t="shared" si="49"/>
        <v>7</v>
      </c>
      <c r="G15" s="10">
        <f t="shared" si="50"/>
        <v>14</v>
      </c>
      <c r="H15" s="10">
        <f t="shared" si="51"/>
        <v>18</v>
      </c>
      <c r="I15" s="10">
        <f t="shared" si="52"/>
        <v>4</v>
      </c>
      <c r="J15" s="10">
        <f t="shared" si="53"/>
        <v>14</v>
      </c>
      <c r="K15" s="10">
        <f t="shared" si="54"/>
        <v>0</v>
      </c>
      <c r="L15" s="10">
        <f t="shared" si="55"/>
        <v>0</v>
      </c>
      <c r="M15" s="10">
        <f t="shared" si="56"/>
        <v>0</v>
      </c>
      <c r="N15" s="10">
        <f t="shared" si="57"/>
        <v>0</v>
      </c>
      <c r="O15" s="10">
        <f t="shared" si="58"/>
        <v>0</v>
      </c>
      <c r="P15" s="10">
        <f t="shared" si="59"/>
        <v>0</v>
      </c>
      <c r="Q15" s="4" t="s">
        <v>330</v>
      </c>
      <c r="R15" s="10">
        <v>0</v>
      </c>
      <c r="S15" s="10">
        <v>0</v>
      </c>
      <c r="T15" s="10">
        <v>0</v>
      </c>
      <c r="U15" s="26">
        <v>0</v>
      </c>
      <c r="V15" s="27">
        <v>0</v>
      </c>
      <c r="W15" s="28">
        <v>0</v>
      </c>
      <c r="X15" s="10">
        <v>0</v>
      </c>
      <c r="Y15" s="10">
        <v>0</v>
      </c>
      <c r="Z15" s="10">
        <v>0</v>
      </c>
      <c r="AA15" s="26">
        <v>0</v>
      </c>
      <c r="AB15" s="27">
        <v>0</v>
      </c>
      <c r="AC15" s="28">
        <v>0</v>
      </c>
      <c r="AD15" s="10">
        <v>0</v>
      </c>
      <c r="AE15" s="10">
        <v>0</v>
      </c>
      <c r="AF15" s="10">
        <v>0</v>
      </c>
      <c r="AG15" s="189" t="s">
        <v>330</v>
      </c>
      <c r="AH15" s="189">
        <v>14</v>
      </c>
      <c r="AI15" s="189">
        <v>0</v>
      </c>
      <c r="AJ15" s="189">
        <v>14</v>
      </c>
      <c r="AK15" s="198">
        <v>14</v>
      </c>
      <c r="AL15" s="199">
        <v>0</v>
      </c>
      <c r="AM15" s="200">
        <v>14</v>
      </c>
      <c r="AN15" s="189">
        <v>0</v>
      </c>
      <c r="AO15" s="189">
        <v>0</v>
      </c>
      <c r="AP15" s="189">
        <v>0</v>
      </c>
      <c r="AQ15" s="198">
        <v>0</v>
      </c>
      <c r="AR15" s="199">
        <v>0</v>
      </c>
      <c r="AS15" s="200">
        <v>0</v>
      </c>
      <c r="AT15" s="189">
        <v>0</v>
      </c>
      <c r="AU15" s="189">
        <v>0</v>
      </c>
      <c r="AV15" s="189">
        <v>0</v>
      </c>
      <c r="AW15" s="204" t="s">
        <v>330</v>
      </c>
      <c r="AX15" s="71">
        <v>11</v>
      </c>
      <c r="AY15" s="71">
        <v>11</v>
      </c>
      <c r="AZ15" s="71">
        <v>0</v>
      </c>
      <c r="BA15" s="213">
        <v>7</v>
      </c>
      <c r="BB15" s="214">
        <v>7</v>
      </c>
      <c r="BC15" s="215">
        <v>0</v>
      </c>
      <c r="BD15" s="71">
        <v>4</v>
      </c>
      <c r="BE15" s="71">
        <v>4</v>
      </c>
      <c r="BF15" s="71">
        <v>0</v>
      </c>
      <c r="BG15" s="213">
        <v>0</v>
      </c>
      <c r="BH15" s="214">
        <v>0</v>
      </c>
      <c r="BI15" s="215">
        <v>0</v>
      </c>
      <c r="BJ15" s="71">
        <v>0</v>
      </c>
      <c r="BK15" s="71">
        <v>0</v>
      </c>
      <c r="BL15" s="71">
        <v>0</v>
      </c>
      <c r="BM15" s="4" t="s">
        <v>330</v>
      </c>
      <c r="BN15" s="10">
        <v>14</v>
      </c>
      <c r="BO15" s="10">
        <v>0</v>
      </c>
      <c r="BP15" s="10">
        <v>14</v>
      </c>
      <c r="BQ15" s="26">
        <v>0</v>
      </c>
      <c r="BR15" s="27">
        <v>0</v>
      </c>
      <c r="BS15" s="28">
        <v>0</v>
      </c>
      <c r="BT15" s="10">
        <v>14</v>
      </c>
      <c r="BU15" s="10">
        <v>0</v>
      </c>
      <c r="BV15" s="10">
        <v>14</v>
      </c>
      <c r="BW15" s="26">
        <v>0</v>
      </c>
      <c r="BX15" s="27">
        <v>0</v>
      </c>
      <c r="BY15" s="28">
        <v>0</v>
      </c>
      <c r="BZ15" s="10">
        <v>0</v>
      </c>
      <c r="CA15" s="10">
        <v>0</v>
      </c>
      <c r="CB15" s="10">
        <v>0</v>
      </c>
    </row>
    <row r="16" spans="1:80" x14ac:dyDescent="0.2">
      <c r="A16" s="4" t="s">
        <v>97</v>
      </c>
      <c r="B16" s="10">
        <f t="shared" si="45"/>
        <v>38</v>
      </c>
      <c r="C16" s="10">
        <f t="shared" si="46"/>
        <v>30</v>
      </c>
      <c r="D16" s="10">
        <f t="shared" si="47"/>
        <v>8</v>
      </c>
      <c r="E16" s="10">
        <f t="shared" si="48"/>
        <v>26</v>
      </c>
      <c r="F16" s="10">
        <f t="shared" si="49"/>
        <v>26</v>
      </c>
      <c r="G16" s="10">
        <f t="shared" si="50"/>
        <v>0</v>
      </c>
      <c r="H16" s="10">
        <f t="shared" si="51"/>
        <v>12</v>
      </c>
      <c r="I16" s="10">
        <f t="shared" si="52"/>
        <v>4</v>
      </c>
      <c r="J16" s="10">
        <f t="shared" si="53"/>
        <v>8</v>
      </c>
      <c r="K16" s="10">
        <f t="shared" si="54"/>
        <v>0</v>
      </c>
      <c r="L16" s="10">
        <f t="shared" si="55"/>
        <v>0</v>
      </c>
      <c r="M16" s="10">
        <f t="shared" si="56"/>
        <v>0</v>
      </c>
      <c r="N16" s="10">
        <f t="shared" si="57"/>
        <v>0</v>
      </c>
      <c r="O16" s="10">
        <f t="shared" si="58"/>
        <v>0</v>
      </c>
      <c r="P16" s="10">
        <f t="shared" si="59"/>
        <v>0</v>
      </c>
      <c r="Q16" s="4" t="s">
        <v>97</v>
      </c>
      <c r="R16" s="10">
        <v>0</v>
      </c>
      <c r="S16" s="10">
        <v>0</v>
      </c>
      <c r="T16" s="10">
        <v>0</v>
      </c>
      <c r="U16" s="26">
        <v>0</v>
      </c>
      <c r="V16" s="27">
        <v>0</v>
      </c>
      <c r="W16" s="28">
        <v>0</v>
      </c>
      <c r="X16" s="10">
        <v>0</v>
      </c>
      <c r="Y16" s="10">
        <v>0</v>
      </c>
      <c r="Z16" s="10">
        <v>0</v>
      </c>
      <c r="AA16" s="26">
        <v>0</v>
      </c>
      <c r="AB16" s="27">
        <v>0</v>
      </c>
      <c r="AC16" s="28">
        <v>0</v>
      </c>
      <c r="AD16" s="10">
        <v>0</v>
      </c>
      <c r="AE16" s="10">
        <v>0</v>
      </c>
      <c r="AF16" s="10">
        <v>0</v>
      </c>
      <c r="AG16" s="189" t="s">
        <v>97</v>
      </c>
      <c r="AH16" s="189">
        <v>8</v>
      </c>
      <c r="AI16" s="189">
        <v>0</v>
      </c>
      <c r="AJ16" s="189">
        <v>8</v>
      </c>
      <c r="AK16" s="198">
        <v>0</v>
      </c>
      <c r="AL16" s="199">
        <v>0</v>
      </c>
      <c r="AM16" s="200">
        <v>0</v>
      </c>
      <c r="AN16" s="189">
        <v>8</v>
      </c>
      <c r="AO16" s="189">
        <v>0</v>
      </c>
      <c r="AP16" s="189">
        <v>8</v>
      </c>
      <c r="AQ16" s="198">
        <v>0</v>
      </c>
      <c r="AR16" s="199">
        <v>0</v>
      </c>
      <c r="AS16" s="200">
        <v>0</v>
      </c>
      <c r="AT16" s="189">
        <v>0</v>
      </c>
      <c r="AU16" s="189">
        <v>0</v>
      </c>
      <c r="AV16" s="189">
        <v>0</v>
      </c>
      <c r="AW16" s="204" t="s">
        <v>97</v>
      </c>
      <c r="AX16" s="71">
        <v>30</v>
      </c>
      <c r="AY16" s="71">
        <v>30</v>
      </c>
      <c r="AZ16" s="71">
        <v>0</v>
      </c>
      <c r="BA16" s="213">
        <v>26</v>
      </c>
      <c r="BB16" s="214">
        <v>26</v>
      </c>
      <c r="BC16" s="215">
        <v>0</v>
      </c>
      <c r="BD16" s="71">
        <v>4</v>
      </c>
      <c r="BE16" s="71">
        <v>4</v>
      </c>
      <c r="BF16" s="71">
        <v>0</v>
      </c>
      <c r="BG16" s="213">
        <v>0</v>
      </c>
      <c r="BH16" s="214">
        <v>0</v>
      </c>
      <c r="BI16" s="215">
        <v>0</v>
      </c>
      <c r="BJ16" s="71">
        <v>0</v>
      </c>
      <c r="BK16" s="71">
        <v>0</v>
      </c>
      <c r="BL16" s="71">
        <v>0</v>
      </c>
      <c r="BM16" s="4" t="s">
        <v>97</v>
      </c>
      <c r="BN16" s="10">
        <v>0</v>
      </c>
      <c r="BO16" s="10">
        <v>0</v>
      </c>
      <c r="BP16" s="10">
        <v>0</v>
      </c>
      <c r="BQ16" s="26">
        <v>0</v>
      </c>
      <c r="BR16" s="27">
        <v>0</v>
      </c>
      <c r="BS16" s="28">
        <v>0</v>
      </c>
      <c r="BT16" s="10">
        <v>0</v>
      </c>
      <c r="BU16" s="10">
        <v>0</v>
      </c>
      <c r="BV16" s="10">
        <v>0</v>
      </c>
      <c r="BW16" s="26">
        <v>0</v>
      </c>
      <c r="BX16" s="27">
        <v>0</v>
      </c>
      <c r="BY16" s="28">
        <v>0</v>
      </c>
      <c r="BZ16" s="10">
        <v>0</v>
      </c>
      <c r="CA16" s="10">
        <v>0</v>
      </c>
      <c r="CB16" s="10">
        <v>0</v>
      </c>
    </row>
    <row r="17" spans="1:80" x14ac:dyDescent="0.2">
      <c r="A17" s="4" t="s">
        <v>371</v>
      </c>
      <c r="B17" s="10">
        <f t="shared" si="45"/>
        <v>7</v>
      </c>
      <c r="C17" s="10">
        <f t="shared" si="46"/>
        <v>0</v>
      </c>
      <c r="D17" s="10">
        <f t="shared" si="47"/>
        <v>7</v>
      </c>
      <c r="E17" s="10">
        <f t="shared" si="48"/>
        <v>7</v>
      </c>
      <c r="F17" s="10">
        <f t="shared" si="49"/>
        <v>0</v>
      </c>
      <c r="G17" s="10">
        <f t="shared" si="50"/>
        <v>7</v>
      </c>
      <c r="H17" s="10">
        <f t="shared" si="51"/>
        <v>0</v>
      </c>
      <c r="I17" s="10">
        <f t="shared" si="52"/>
        <v>0</v>
      </c>
      <c r="J17" s="10">
        <f t="shared" si="53"/>
        <v>0</v>
      </c>
      <c r="K17" s="10">
        <f t="shared" si="54"/>
        <v>0</v>
      </c>
      <c r="L17" s="10">
        <f t="shared" si="55"/>
        <v>0</v>
      </c>
      <c r="M17" s="10">
        <f t="shared" si="56"/>
        <v>0</v>
      </c>
      <c r="N17" s="10">
        <f t="shared" si="57"/>
        <v>0</v>
      </c>
      <c r="O17" s="10">
        <f t="shared" si="58"/>
        <v>0</v>
      </c>
      <c r="P17" s="10">
        <f t="shared" si="59"/>
        <v>0</v>
      </c>
      <c r="Q17" s="4" t="s">
        <v>371</v>
      </c>
      <c r="R17" s="10">
        <v>0</v>
      </c>
      <c r="S17" s="10">
        <v>0</v>
      </c>
      <c r="T17" s="10">
        <v>0</v>
      </c>
      <c r="U17" s="26">
        <v>0</v>
      </c>
      <c r="V17" s="27">
        <v>0</v>
      </c>
      <c r="W17" s="28">
        <v>0</v>
      </c>
      <c r="X17" s="10">
        <v>0</v>
      </c>
      <c r="Y17" s="10">
        <v>0</v>
      </c>
      <c r="Z17" s="10">
        <v>0</v>
      </c>
      <c r="AA17" s="26">
        <v>0</v>
      </c>
      <c r="AB17" s="27">
        <v>0</v>
      </c>
      <c r="AC17" s="28">
        <v>0</v>
      </c>
      <c r="AD17" s="10">
        <v>0</v>
      </c>
      <c r="AE17" s="10">
        <v>0</v>
      </c>
      <c r="AF17" s="10">
        <v>0</v>
      </c>
      <c r="AG17" s="189" t="s">
        <v>371</v>
      </c>
      <c r="AH17" s="189">
        <v>0</v>
      </c>
      <c r="AI17" s="189">
        <v>0</v>
      </c>
      <c r="AJ17" s="189">
        <v>0</v>
      </c>
      <c r="AK17" s="198">
        <v>0</v>
      </c>
      <c r="AL17" s="199">
        <v>0</v>
      </c>
      <c r="AM17" s="200">
        <v>0</v>
      </c>
      <c r="AN17" s="189">
        <v>0</v>
      </c>
      <c r="AO17" s="189">
        <v>0</v>
      </c>
      <c r="AP17" s="189">
        <v>0</v>
      </c>
      <c r="AQ17" s="198">
        <v>0</v>
      </c>
      <c r="AR17" s="199">
        <v>0</v>
      </c>
      <c r="AS17" s="200">
        <v>0</v>
      </c>
      <c r="AT17" s="189">
        <v>0</v>
      </c>
      <c r="AU17" s="189">
        <v>0</v>
      </c>
      <c r="AV17" s="189">
        <v>0</v>
      </c>
      <c r="AW17" s="204" t="s">
        <v>371</v>
      </c>
      <c r="AX17" s="71">
        <v>7</v>
      </c>
      <c r="AY17" s="71">
        <v>0</v>
      </c>
      <c r="AZ17" s="71">
        <v>7</v>
      </c>
      <c r="BA17" s="213">
        <v>7</v>
      </c>
      <c r="BB17" s="214">
        <v>0</v>
      </c>
      <c r="BC17" s="215">
        <v>7</v>
      </c>
      <c r="BD17" s="71">
        <v>0</v>
      </c>
      <c r="BE17" s="71">
        <v>0</v>
      </c>
      <c r="BF17" s="71">
        <v>0</v>
      </c>
      <c r="BG17" s="213">
        <v>0</v>
      </c>
      <c r="BH17" s="214">
        <v>0</v>
      </c>
      <c r="BI17" s="215">
        <v>0</v>
      </c>
      <c r="BJ17" s="71">
        <v>0</v>
      </c>
      <c r="BK17" s="71">
        <v>0</v>
      </c>
      <c r="BL17" s="71">
        <v>0</v>
      </c>
      <c r="BM17" s="4" t="s">
        <v>371</v>
      </c>
      <c r="BN17" s="10">
        <v>0</v>
      </c>
      <c r="BO17" s="10">
        <v>0</v>
      </c>
      <c r="BP17" s="10">
        <v>0</v>
      </c>
      <c r="BQ17" s="26">
        <v>0</v>
      </c>
      <c r="BR17" s="27">
        <v>0</v>
      </c>
      <c r="BS17" s="28">
        <v>0</v>
      </c>
      <c r="BT17" s="10">
        <v>0</v>
      </c>
      <c r="BU17" s="10">
        <v>0</v>
      </c>
      <c r="BV17" s="10">
        <v>0</v>
      </c>
      <c r="BW17" s="26">
        <v>0</v>
      </c>
      <c r="BX17" s="27">
        <v>0</v>
      </c>
      <c r="BY17" s="28">
        <v>0</v>
      </c>
      <c r="BZ17" s="10">
        <v>0</v>
      </c>
      <c r="CA17" s="10">
        <v>0</v>
      </c>
      <c r="CB17" s="10">
        <v>0</v>
      </c>
    </row>
    <row r="18" spans="1:80" x14ac:dyDescent="0.2">
      <c r="B18" s="10"/>
      <c r="C18" s="10"/>
      <c r="D18" s="10"/>
      <c r="E18" s="26"/>
      <c r="F18" s="27"/>
      <c r="G18" s="28"/>
      <c r="H18" s="10"/>
      <c r="I18" s="10"/>
      <c r="J18" s="10"/>
      <c r="K18" s="26"/>
      <c r="L18" s="27"/>
      <c r="M18" s="28"/>
      <c r="N18" s="10"/>
      <c r="O18" s="10"/>
      <c r="P18" s="10"/>
      <c r="R18" s="10"/>
      <c r="S18" s="10"/>
      <c r="T18" s="10"/>
      <c r="U18" s="26"/>
      <c r="V18" s="27"/>
      <c r="W18" s="28"/>
      <c r="X18" s="10"/>
      <c r="Y18" s="10"/>
      <c r="Z18" s="10"/>
      <c r="AA18" s="26"/>
      <c r="AB18" s="27"/>
      <c r="AC18" s="28"/>
      <c r="AD18" s="10"/>
      <c r="AE18" s="10"/>
      <c r="AF18" s="10"/>
      <c r="AG18" s="189"/>
      <c r="AH18" s="189"/>
      <c r="AI18" s="189"/>
      <c r="AJ18" s="189"/>
      <c r="AK18" s="198"/>
      <c r="AL18" s="199"/>
      <c r="AM18" s="200"/>
      <c r="AN18" s="189"/>
      <c r="AO18" s="189"/>
      <c r="AP18" s="189"/>
      <c r="AQ18" s="198"/>
      <c r="AR18" s="199"/>
      <c r="AS18" s="200"/>
      <c r="AT18" s="189"/>
      <c r="AU18" s="189"/>
      <c r="AV18" s="189"/>
      <c r="AW18" s="204"/>
      <c r="AX18" s="71"/>
      <c r="AY18" s="71"/>
      <c r="AZ18" s="71"/>
      <c r="BA18" s="213"/>
      <c r="BB18" s="214"/>
      <c r="BC18" s="215"/>
      <c r="BD18" s="71"/>
      <c r="BE18" s="71"/>
      <c r="BF18" s="71"/>
      <c r="BG18" s="213"/>
      <c r="BH18" s="214"/>
      <c r="BI18" s="215"/>
      <c r="BJ18" s="71"/>
      <c r="BK18" s="71"/>
      <c r="BL18" s="71"/>
      <c r="BN18" s="10"/>
      <c r="BO18" s="10"/>
      <c r="BP18" s="10"/>
      <c r="BQ18" s="26"/>
      <c r="BR18" s="27"/>
      <c r="BS18" s="28"/>
      <c r="BT18" s="10"/>
      <c r="BU18" s="10"/>
      <c r="BV18" s="10"/>
      <c r="BW18" s="26"/>
      <c r="BX18" s="27"/>
      <c r="BY18" s="28"/>
      <c r="BZ18" s="10"/>
      <c r="CA18" s="10"/>
      <c r="CB18" s="10"/>
    </row>
    <row r="19" spans="1:80" x14ac:dyDescent="0.2">
      <c r="A19" s="15" t="s">
        <v>372</v>
      </c>
      <c r="B19" s="10"/>
      <c r="C19" s="10"/>
      <c r="D19" s="10"/>
      <c r="E19" s="26"/>
      <c r="F19" s="27"/>
      <c r="G19" s="28"/>
      <c r="H19" s="10"/>
      <c r="I19" s="10"/>
      <c r="J19" s="10"/>
      <c r="K19" s="26"/>
      <c r="L19" s="27"/>
      <c r="M19" s="28"/>
      <c r="N19" s="10"/>
      <c r="O19" s="10"/>
      <c r="P19" s="10"/>
      <c r="Q19" s="15" t="s">
        <v>372</v>
      </c>
      <c r="R19" s="10"/>
      <c r="S19" s="10"/>
      <c r="T19" s="10"/>
      <c r="U19" s="26"/>
      <c r="V19" s="27"/>
      <c r="W19" s="28"/>
      <c r="X19" s="10"/>
      <c r="Y19" s="10"/>
      <c r="Z19" s="10"/>
      <c r="AA19" s="26"/>
      <c r="AB19" s="27"/>
      <c r="AC19" s="28"/>
      <c r="AD19" s="10"/>
      <c r="AE19" s="10"/>
      <c r="AF19" s="10"/>
      <c r="AG19" s="195" t="s">
        <v>372</v>
      </c>
      <c r="AH19" s="189"/>
      <c r="AI19" s="189"/>
      <c r="AJ19" s="189"/>
      <c r="AK19" s="198"/>
      <c r="AL19" s="199"/>
      <c r="AM19" s="200"/>
      <c r="AN19" s="189"/>
      <c r="AO19" s="189"/>
      <c r="AP19" s="189"/>
      <c r="AQ19" s="198"/>
      <c r="AR19" s="199"/>
      <c r="AS19" s="200"/>
      <c r="AT19" s="189"/>
      <c r="AU19" s="189"/>
      <c r="AV19" s="189"/>
      <c r="AW19" s="210" t="s">
        <v>372</v>
      </c>
      <c r="AX19" s="71"/>
      <c r="AY19" s="71"/>
      <c r="AZ19" s="71"/>
      <c r="BA19" s="213"/>
      <c r="BB19" s="214"/>
      <c r="BC19" s="215"/>
      <c r="BD19" s="71"/>
      <c r="BE19" s="71"/>
      <c r="BF19" s="71"/>
      <c r="BG19" s="213"/>
      <c r="BH19" s="214"/>
      <c r="BI19" s="215"/>
      <c r="BJ19" s="71"/>
      <c r="BK19" s="71"/>
      <c r="BL19" s="71"/>
      <c r="BM19" s="15" t="s">
        <v>372</v>
      </c>
      <c r="BN19" s="10"/>
      <c r="BO19" s="10"/>
      <c r="BP19" s="10"/>
      <c r="BQ19" s="26"/>
      <c r="BR19" s="27"/>
      <c r="BS19" s="28"/>
      <c r="BT19" s="10"/>
      <c r="BU19" s="10"/>
      <c r="BV19" s="10"/>
      <c r="BW19" s="26"/>
      <c r="BX19" s="27"/>
      <c r="BY19" s="28"/>
      <c r="BZ19" s="10"/>
      <c r="CA19" s="10"/>
      <c r="CB19" s="10"/>
    </row>
    <row r="20" spans="1:80" x14ac:dyDescent="0.2">
      <c r="A20" s="4" t="s">
        <v>1</v>
      </c>
      <c r="B20" s="10">
        <f t="shared" ref="B20" si="60">R20+AH20+AX20+BN20</f>
        <v>11187</v>
      </c>
      <c r="C20" s="10">
        <f t="shared" ref="C20" si="61">S20+AI20+AY20+BO20</f>
        <v>3745</v>
      </c>
      <c r="D20" s="10">
        <f t="shared" ref="D20" si="62">T20+AJ20+AZ20+BP20</f>
        <v>7441</v>
      </c>
      <c r="E20" s="10">
        <f t="shared" ref="E20" si="63">U20+AK20+BA20+BQ20</f>
        <v>6215</v>
      </c>
      <c r="F20" s="10">
        <f t="shared" ref="F20" si="64">V20+AL20+BB20+BR20</f>
        <v>2277</v>
      </c>
      <c r="G20" s="10">
        <f t="shared" ref="G20" si="65">W20+AM20+BC20+BS20</f>
        <v>3936</v>
      </c>
      <c r="H20" s="10">
        <f t="shared" ref="H20" si="66">X20+AN20+BD20+BT20</f>
        <v>2843</v>
      </c>
      <c r="I20" s="10">
        <f t="shared" ref="I20" si="67">Y20+AO20+BE20+BU20</f>
        <v>841</v>
      </c>
      <c r="J20" s="10">
        <f t="shared" ref="J20" si="68">Z20+AP20+BF20+BV20</f>
        <v>2001</v>
      </c>
      <c r="K20" s="10">
        <f t="shared" ref="K20" si="69">AA20+AQ20+BG20+BW20</f>
        <v>1241</v>
      </c>
      <c r="L20" s="10">
        <f t="shared" ref="L20" si="70">AB20+AR20+BH20+BX20</f>
        <v>388</v>
      </c>
      <c r="M20" s="10">
        <f t="shared" ref="M20" si="71">AC20+AS20+BI20+BY20</f>
        <v>851</v>
      </c>
      <c r="N20" s="10">
        <f t="shared" ref="N20" si="72">AD20+AT20+BJ20+BZ20</f>
        <v>891</v>
      </c>
      <c r="O20" s="10">
        <f t="shared" ref="O20" si="73">AE20+AU20+BK20+CA20</f>
        <v>237</v>
      </c>
      <c r="P20" s="10">
        <f t="shared" ref="P20" si="74">AF20+AV20+BL20+CB20</f>
        <v>654</v>
      </c>
      <c r="Q20" s="4" t="s">
        <v>1</v>
      </c>
      <c r="R20" s="10">
        <v>1883</v>
      </c>
      <c r="S20" s="10">
        <v>1244</v>
      </c>
      <c r="T20" s="10">
        <v>639</v>
      </c>
      <c r="U20" s="26">
        <v>1071</v>
      </c>
      <c r="V20" s="27">
        <v>882</v>
      </c>
      <c r="W20" s="28">
        <v>189</v>
      </c>
      <c r="X20" s="10">
        <v>485</v>
      </c>
      <c r="Y20" s="10">
        <v>242</v>
      </c>
      <c r="Z20" s="10">
        <v>242</v>
      </c>
      <c r="AA20" s="26">
        <v>73</v>
      </c>
      <c r="AB20" s="27">
        <v>38</v>
      </c>
      <c r="AC20" s="28">
        <v>35</v>
      </c>
      <c r="AD20" s="10">
        <v>255</v>
      </c>
      <c r="AE20" s="10">
        <v>81</v>
      </c>
      <c r="AF20" s="10">
        <v>174</v>
      </c>
      <c r="AG20" s="189" t="s">
        <v>1</v>
      </c>
      <c r="AH20" s="189">
        <v>838</v>
      </c>
      <c r="AI20" s="189">
        <v>119</v>
      </c>
      <c r="AJ20" s="189">
        <v>719</v>
      </c>
      <c r="AK20" s="198">
        <v>501</v>
      </c>
      <c r="AL20" s="199">
        <v>83</v>
      </c>
      <c r="AM20" s="200">
        <v>417</v>
      </c>
      <c r="AN20" s="189">
        <v>203</v>
      </c>
      <c r="AO20" s="189">
        <v>17</v>
      </c>
      <c r="AP20" s="189">
        <v>186</v>
      </c>
      <c r="AQ20" s="198">
        <v>105</v>
      </c>
      <c r="AR20" s="199">
        <v>15</v>
      </c>
      <c r="AS20" s="200">
        <v>89</v>
      </c>
      <c r="AT20" s="189">
        <v>30</v>
      </c>
      <c r="AU20" s="189">
        <v>3</v>
      </c>
      <c r="AV20" s="189">
        <v>27</v>
      </c>
      <c r="AW20" s="204" t="s">
        <v>1</v>
      </c>
      <c r="AX20" s="71">
        <v>2512</v>
      </c>
      <c r="AY20" s="71">
        <v>961</v>
      </c>
      <c r="AZ20" s="71">
        <v>1551</v>
      </c>
      <c r="BA20" s="213">
        <v>1925</v>
      </c>
      <c r="BB20" s="214">
        <v>728</v>
      </c>
      <c r="BC20" s="215">
        <v>1196</v>
      </c>
      <c r="BD20" s="71">
        <v>434</v>
      </c>
      <c r="BE20" s="71">
        <v>173</v>
      </c>
      <c r="BF20" s="71">
        <v>261</v>
      </c>
      <c r="BG20" s="213">
        <v>100</v>
      </c>
      <c r="BH20" s="214">
        <v>34</v>
      </c>
      <c r="BI20" s="215">
        <v>65</v>
      </c>
      <c r="BJ20" s="71">
        <v>54</v>
      </c>
      <c r="BK20" s="71">
        <v>26</v>
      </c>
      <c r="BL20" s="71">
        <v>29</v>
      </c>
      <c r="BM20" s="4" t="s">
        <v>1</v>
      </c>
      <c r="BN20" s="10">
        <v>5954</v>
      </c>
      <c r="BO20" s="10">
        <v>1421</v>
      </c>
      <c r="BP20" s="10">
        <v>4532</v>
      </c>
      <c r="BQ20" s="26">
        <v>2718</v>
      </c>
      <c r="BR20" s="27">
        <v>584</v>
      </c>
      <c r="BS20" s="28">
        <v>2134</v>
      </c>
      <c r="BT20" s="10">
        <v>1721</v>
      </c>
      <c r="BU20" s="10">
        <v>409</v>
      </c>
      <c r="BV20" s="10">
        <v>1312</v>
      </c>
      <c r="BW20" s="26">
        <v>963</v>
      </c>
      <c r="BX20" s="27">
        <v>301</v>
      </c>
      <c r="BY20" s="28">
        <v>662</v>
      </c>
      <c r="BZ20" s="10">
        <v>552</v>
      </c>
      <c r="CA20" s="10">
        <v>127</v>
      </c>
      <c r="CB20" s="10">
        <v>424</v>
      </c>
    </row>
    <row r="21" spans="1:80" x14ac:dyDescent="0.2">
      <c r="A21" s="4" t="s">
        <v>373</v>
      </c>
      <c r="B21" s="10">
        <f t="shared" ref="B21:B22" si="75">R21+AH21+AX21+BN21</f>
        <v>10539</v>
      </c>
      <c r="C21" s="10">
        <f t="shared" ref="C21:C22" si="76">S21+AI21+AY21+BO21</f>
        <v>3488</v>
      </c>
      <c r="D21" s="10">
        <f t="shared" ref="D21:D22" si="77">T21+AJ21+AZ21+BP21</f>
        <v>7052</v>
      </c>
      <c r="E21" s="10">
        <f t="shared" ref="E21:E22" si="78">U21+AK21+BA21+BQ21</f>
        <v>5777</v>
      </c>
      <c r="F21" s="10">
        <f t="shared" ref="F21:F22" si="79">V21+AL21+BB21+BR21</f>
        <v>2060</v>
      </c>
      <c r="G21" s="10">
        <f t="shared" ref="G21:G22" si="80">W21+AM21+BC21+BS21</f>
        <v>3718</v>
      </c>
      <c r="H21" s="10">
        <f t="shared" ref="H21:H22" si="81">X21+AN21+BD21+BT21</f>
        <v>2707</v>
      </c>
      <c r="I21" s="10">
        <f t="shared" ref="I21:I22" si="82">Y21+AO21+BE21+BU21</f>
        <v>808</v>
      </c>
      <c r="J21" s="10">
        <f t="shared" ref="J21:J22" si="83">Z21+AP21+BF21+BV21</f>
        <v>1898</v>
      </c>
      <c r="K21" s="10">
        <f t="shared" ref="K21:K22" si="84">AA21+AQ21+BG21+BW21</f>
        <v>1182</v>
      </c>
      <c r="L21" s="10">
        <f t="shared" ref="L21:L22" si="85">AB21+AR21+BH21+BX21</f>
        <v>382</v>
      </c>
      <c r="M21" s="10">
        <f t="shared" ref="M21:M22" si="86">AC21+AS21+BI21+BY21</f>
        <v>800</v>
      </c>
      <c r="N21" s="10">
        <f t="shared" ref="N21:N22" si="87">AD21+AT21+BJ21+BZ21</f>
        <v>873</v>
      </c>
      <c r="O21" s="10">
        <f t="shared" ref="O21:O22" si="88">AE21+AU21+BK21+CA21</f>
        <v>237</v>
      </c>
      <c r="P21" s="10">
        <f t="shared" ref="P21:P22" si="89">AF21+AV21+BL21+CB21</f>
        <v>636</v>
      </c>
      <c r="Q21" s="4" t="s">
        <v>373</v>
      </c>
      <c r="R21" s="10">
        <v>1784</v>
      </c>
      <c r="S21" s="10">
        <v>1176</v>
      </c>
      <c r="T21" s="10">
        <v>608</v>
      </c>
      <c r="U21" s="26">
        <v>1000</v>
      </c>
      <c r="V21" s="27">
        <v>826</v>
      </c>
      <c r="W21" s="28">
        <v>175</v>
      </c>
      <c r="X21" s="10">
        <v>462</v>
      </c>
      <c r="Y21" s="10">
        <v>231</v>
      </c>
      <c r="Z21" s="10">
        <v>231</v>
      </c>
      <c r="AA21" s="26">
        <v>73</v>
      </c>
      <c r="AB21" s="27">
        <v>38</v>
      </c>
      <c r="AC21" s="28">
        <v>35</v>
      </c>
      <c r="AD21" s="10">
        <v>249</v>
      </c>
      <c r="AE21" s="10">
        <v>81</v>
      </c>
      <c r="AF21" s="10">
        <v>168</v>
      </c>
      <c r="AG21" s="189" t="s">
        <v>373</v>
      </c>
      <c r="AH21" s="189">
        <v>632</v>
      </c>
      <c r="AI21" s="189">
        <v>89</v>
      </c>
      <c r="AJ21" s="189">
        <v>544</v>
      </c>
      <c r="AK21" s="198">
        <v>385</v>
      </c>
      <c r="AL21" s="199">
        <v>65</v>
      </c>
      <c r="AM21" s="200">
        <v>320</v>
      </c>
      <c r="AN21" s="189">
        <v>144</v>
      </c>
      <c r="AO21" s="189">
        <v>8</v>
      </c>
      <c r="AP21" s="189">
        <v>135</v>
      </c>
      <c r="AQ21" s="198">
        <v>83</v>
      </c>
      <c r="AR21" s="199">
        <v>12</v>
      </c>
      <c r="AS21" s="200">
        <v>71</v>
      </c>
      <c r="AT21" s="189">
        <v>21</v>
      </c>
      <c r="AU21" s="189">
        <v>3</v>
      </c>
      <c r="AV21" s="189">
        <v>18</v>
      </c>
      <c r="AW21" s="204" t="s">
        <v>373</v>
      </c>
      <c r="AX21" s="71">
        <v>2250</v>
      </c>
      <c r="AY21" s="71">
        <v>802</v>
      </c>
      <c r="AZ21" s="71">
        <v>1448</v>
      </c>
      <c r="BA21" s="213">
        <v>1697</v>
      </c>
      <c r="BB21" s="214">
        <v>585</v>
      </c>
      <c r="BC21" s="215">
        <v>1112</v>
      </c>
      <c r="BD21" s="71">
        <v>408</v>
      </c>
      <c r="BE21" s="71">
        <v>160</v>
      </c>
      <c r="BF21" s="71">
        <v>248</v>
      </c>
      <c r="BG21" s="213">
        <v>93</v>
      </c>
      <c r="BH21" s="214">
        <v>31</v>
      </c>
      <c r="BI21" s="215">
        <v>62</v>
      </c>
      <c r="BJ21" s="71">
        <v>51</v>
      </c>
      <c r="BK21" s="71">
        <v>26</v>
      </c>
      <c r="BL21" s="71">
        <v>26</v>
      </c>
      <c r="BM21" s="4" t="s">
        <v>373</v>
      </c>
      <c r="BN21" s="10">
        <v>5873</v>
      </c>
      <c r="BO21" s="10">
        <v>1421</v>
      </c>
      <c r="BP21" s="10">
        <v>4452</v>
      </c>
      <c r="BQ21" s="26">
        <v>2695</v>
      </c>
      <c r="BR21" s="27">
        <v>584</v>
      </c>
      <c r="BS21" s="28">
        <v>2111</v>
      </c>
      <c r="BT21" s="10">
        <v>1693</v>
      </c>
      <c r="BU21" s="10">
        <v>409</v>
      </c>
      <c r="BV21" s="10">
        <v>1284</v>
      </c>
      <c r="BW21" s="26">
        <v>933</v>
      </c>
      <c r="BX21" s="27">
        <v>301</v>
      </c>
      <c r="BY21" s="28">
        <v>632</v>
      </c>
      <c r="BZ21" s="10">
        <v>552</v>
      </c>
      <c r="CA21" s="10">
        <v>127</v>
      </c>
      <c r="CB21" s="10">
        <v>424</v>
      </c>
    </row>
    <row r="22" spans="1:80" x14ac:dyDescent="0.2">
      <c r="A22" s="4" t="s">
        <v>374</v>
      </c>
      <c r="B22" s="10">
        <f t="shared" si="75"/>
        <v>650</v>
      </c>
      <c r="C22" s="10">
        <f t="shared" si="76"/>
        <v>257</v>
      </c>
      <c r="D22" s="10">
        <f t="shared" si="77"/>
        <v>390</v>
      </c>
      <c r="E22" s="10">
        <f t="shared" si="78"/>
        <v>437</v>
      </c>
      <c r="F22" s="10">
        <f t="shared" si="79"/>
        <v>219</v>
      </c>
      <c r="G22" s="10">
        <f t="shared" si="80"/>
        <v>218</v>
      </c>
      <c r="H22" s="10">
        <f t="shared" si="81"/>
        <v>135</v>
      </c>
      <c r="I22" s="10">
        <f t="shared" si="82"/>
        <v>33</v>
      </c>
      <c r="J22" s="10">
        <f t="shared" si="83"/>
        <v>104</v>
      </c>
      <c r="K22" s="10">
        <f t="shared" si="84"/>
        <v>59</v>
      </c>
      <c r="L22" s="10">
        <f t="shared" si="85"/>
        <v>6</v>
      </c>
      <c r="M22" s="10">
        <f t="shared" si="86"/>
        <v>51</v>
      </c>
      <c r="N22" s="10">
        <f t="shared" si="87"/>
        <v>18</v>
      </c>
      <c r="O22" s="10">
        <f t="shared" si="88"/>
        <v>0</v>
      </c>
      <c r="P22" s="10">
        <f t="shared" si="89"/>
        <v>18</v>
      </c>
      <c r="Q22" s="4" t="s">
        <v>374</v>
      </c>
      <c r="R22" s="10">
        <v>100</v>
      </c>
      <c r="S22" s="10">
        <v>68</v>
      </c>
      <c r="T22" s="10">
        <v>31</v>
      </c>
      <c r="U22" s="26">
        <v>71</v>
      </c>
      <c r="V22" s="27">
        <v>57</v>
      </c>
      <c r="W22" s="28">
        <v>14</v>
      </c>
      <c r="X22" s="10">
        <v>23</v>
      </c>
      <c r="Y22" s="10">
        <v>12</v>
      </c>
      <c r="Z22" s="10">
        <v>12</v>
      </c>
      <c r="AA22" s="26">
        <v>0</v>
      </c>
      <c r="AB22" s="27">
        <v>0</v>
      </c>
      <c r="AC22" s="28">
        <v>0</v>
      </c>
      <c r="AD22" s="10">
        <v>6</v>
      </c>
      <c r="AE22" s="10">
        <v>0</v>
      </c>
      <c r="AF22" s="10">
        <v>6</v>
      </c>
      <c r="AG22" s="189" t="s">
        <v>374</v>
      </c>
      <c r="AH22" s="189">
        <v>206</v>
      </c>
      <c r="AI22" s="189">
        <v>30</v>
      </c>
      <c r="AJ22" s="189">
        <v>175</v>
      </c>
      <c r="AK22" s="198">
        <v>116</v>
      </c>
      <c r="AL22" s="199">
        <v>19</v>
      </c>
      <c r="AM22" s="200">
        <v>97</v>
      </c>
      <c r="AN22" s="189">
        <v>59</v>
      </c>
      <c r="AO22" s="189">
        <v>8</v>
      </c>
      <c r="AP22" s="189">
        <v>51</v>
      </c>
      <c r="AQ22" s="198">
        <v>22</v>
      </c>
      <c r="AR22" s="199">
        <v>3</v>
      </c>
      <c r="AS22" s="200">
        <v>18</v>
      </c>
      <c r="AT22" s="189">
        <v>9</v>
      </c>
      <c r="AU22" s="189">
        <v>0</v>
      </c>
      <c r="AV22" s="189">
        <v>9</v>
      </c>
      <c r="AW22" s="204" t="s">
        <v>374</v>
      </c>
      <c r="AX22" s="71">
        <v>263</v>
      </c>
      <c r="AY22" s="71">
        <v>159</v>
      </c>
      <c r="AZ22" s="71">
        <v>103</v>
      </c>
      <c r="BA22" s="213">
        <v>228</v>
      </c>
      <c r="BB22" s="214">
        <v>143</v>
      </c>
      <c r="BC22" s="215">
        <v>85</v>
      </c>
      <c r="BD22" s="71">
        <v>25</v>
      </c>
      <c r="BE22" s="71">
        <v>13</v>
      </c>
      <c r="BF22" s="71">
        <v>13</v>
      </c>
      <c r="BG22" s="213">
        <v>7</v>
      </c>
      <c r="BH22" s="214">
        <v>3</v>
      </c>
      <c r="BI22" s="215">
        <v>3</v>
      </c>
      <c r="BJ22" s="71">
        <v>3</v>
      </c>
      <c r="BK22" s="71">
        <v>0</v>
      </c>
      <c r="BL22" s="71">
        <v>3</v>
      </c>
      <c r="BM22" s="4" t="s">
        <v>374</v>
      </c>
      <c r="BN22" s="10">
        <v>81</v>
      </c>
      <c r="BO22" s="10">
        <v>0</v>
      </c>
      <c r="BP22" s="10">
        <v>81</v>
      </c>
      <c r="BQ22" s="26">
        <v>22</v>
      </c>
      <c r="BR22" s="27">
        <v>0</v>
      </c>
      <c r="BS22" s="28">
        <v>22</v>
      </c>
      <c r="BT22" s="10">
        <v>28</v>
      </c>
      <c r="BU22" s="10">
        <v>0</v>
      </c>
      <c r="BV22" s="10">
        <v>28</v>
      </c>
      <c r="BW22" s="26">
        <v>30</v>
      </c>
      <c r="BX22" s="27">
        <v>0</v>
      </c>
      <c r="BY22" s="28">
        <v>30</v>
      </c>
      <c r="BZ22" s="10">
        <v>0</v>
      </c>
      <c r="CA22" s="10">
        <v>0</v>
      </c>
      <c r="CB22" s="10">
        <v>0</v>
      </c>
    </row>
    <row r="23" spans="1:80" x14ac:dyDescent="0.2">
      <c r="B23" s="10"/>
      <c r="C23" s="10"/>
      <c r="D23" s="10"/>
      <c r="E23" s="26"/>
      <c r="F23" s="27"/>
      <c r="G23" s="28"/>
      <c r="H23" s="10"/>
      <c r="I23" s="10"/>
      <c r="J23" s="10"/>
      <c r="K23" s="26"/>
      <c r="L23" s="27"/>
      <c r="M23" s="28"/>
      <c r="N23" s="10"/>
      <c r="O23" s="10"/>
      <c r="P23" s="10"/>
      <c r="R23" s="10"/>
      <c r="S23" s="10"/>
      <c r="T23" s="10"/>
      <c r="U23" s="26"/>
      <c r="V23" s="27"/>
      <c r="W23" s="28"/>
      <c r="X23" s="10"/>
      <c r="Y23" s="10"/>
      <c r="Z23" s="10"/>
      <c r="AA23" s="26"/>
      <c r="AB23" s="27"/>
      <c r="AC23" s="28"/>
      <c r="AD23" s="10"/>
      <c r="AE23" s="10"/>
      <c r="AF23" s="10"/>
      <c r="AG23" s="189"/>
      <c r="AH23" s="189"/>
      <c r="AI23" s="189"/>
      <c r="AJ23" s="189"/>
      <c r="AK23" s="198"/>
      <c r="AL23" s="199"/>
      <c r="AM23" s="200"/>
      <c r="AN23" s="189"/>
      <c r="AO23" s="189"/>
      <c r="AP23" s="189"/>
      <c r="AQ23" s="198"/>
      <c r="AR23" s="199"/>
      <c r="AS23" s="200"/>
      <c r="AT23" s="189"/>
      <c r="AU23" s="189"/>
      <c r="AV23" s="189"/>
      <c r="AW23" s="204"/>
      <c r="AX23" s="71"/>
      <c r="AY23" s="71"/>
      <c r="AZ23" s="71"/>
      <c r="BA23" s="213"/>
      <c r="BB23" s="214"/>
      <c r="BC23" s="215"/>
      <c r="BD23" s="71"/>
      <c r="BE23" s="71"/>
      <c r="BF23" s="71"/>
      <c r="BG23" s="213"/>
      <c r="BH23" s="214"/>
      <c r="BI23" s="215"/>
      <c r="BJ23" s="71"/>
      <c r="BK23" s="71"/>
      <c r="BL23" s="71"/>
      <c r="BN23" s="10"/>
      <c r="BO23" s="10"/>
      <c r="BP23" s="10"/>
      <c r="BQ23" s="26"/>
      <c r="BR23" s="27"/>
      <c r="BS23" s="28"/>
      <c r="BT23" s="10"/>
      <c r="BU23" s="10"/>
      <c r="BV23" s="10"/>
      <c r="BW23" s="26"/>
      <c r="BX23" s="27"/>
      <c r="BY23" s="28"/>
      <c r="BZ23" s="10"/>
      <c r="CA23" s="10"/>
      <c r="CB23" s="10"/>
    </row>
    <row r="24" spans="1:80" x14ac:dyDescent="0.2">
      <c r="A24" s="15" t="s">
        <v>375</v>
      </c>
      <c r="B24" s="10"/>
      <c r="C24" s="10"/>
      <c r="D24" s="10"/>
      <c r="E24" s="26"/>
      <c r="F24" s="27"/>
      <c r="G24" s="28"/>
      <c r="H24" s="10"/>
      <c r="I24" s="10"/>
      <c r="J24" s="10"/>
      <c r="K24" s="26"/>
      <c r="L24" s="27"/>
      <c r="M24" s="28"/>
      <c r="N24" s="10"/>
      <c r="O24" s="10"/>
      <c r="P24" s="10"/>
      <c r="Q24" s="15" t="s">
        <v>375</v>
      </c>
      <c r="R24" s="10"/>
      <c r="S24" s="10"/>
      <c r="T24" s="10"/>
      <c r="U24" s="26"/>
      <c r="V24" s="27"/>
      <c r="W24" s="28"/>
      <c r="X24" s="10"/>
      <c r="Y24" s="10"/>
      <c r="Z24" s="10"/>
      <c r="AA24" s="26"/>
      <c r="AB24" s="27"/>
      <c r="AC24" s="28"/>
      <c r="AD24" s="10"/>
      <c r="AE24" s="10"/>
      <c r="AF24" s="10"/>
      <c r="AG24" s="195" t="s">
        <v>375</v>
      </c>
      <c r="AH24" s="189"/>
      <c r="AI24" s="189"/>
      <c r="AJ24" s="189"/>
      <c r="AK24" s="198"/>
      <c r="AL24" s="199"/>
      <c r="AM24" s="200"/>
      <c r="AN24" s="189"/>
      <c r="AO24" s="189"/>
      <c r="AP24" s="189"/>
      <c r="AQ24" s="198"/>
      <c r="AR24" s="199"/>
      <c r="AS24" s="200"/>
      <c r="AT24" s="189"/>
      <c r="AU24" s="189"/>
      <c r="AV24" s="189"/>
      <c r="AW24" s="210" t="s">
        <v>375</v>
      </c>
      <c r="AX24" s="71"/>
      <c r="AY24" s="71"/>
      <c r="AZ24" s="71"/>
      <c r="BA24" s="213"/>
      <c r="BB24" s="214"/>
      <c r="BC24" s="215"/>
      <c r="BD24" s="71"/>
      <c r="BE24" s="71"/>
      <c r="BF24" s="71"/>
      <c r="BG24" s="213"/>
      <c r="BH24" s="214"/>
      <c r="BI24" s="215"/>
      <c r="BJ24" s="71"/>
      <c r="BK24" s="71"/>
      <c r="BL24" s="71"/>
      <c r="BM24" s="15" t="s">
        <v>375</v>
      </c>
      <c r="BN24" s="10"/>
      <c r="BO24" s="10"/>
      <c r="BP24" s="10"/>
      <c r="BQ24" s="26"/>
      <c r="BR24" s="27"/>
      <c r="BS24" s="28"/>
      <c r="BT24" s="10"/>
      <c r="BU24" s="10"/>
      <c r="BV24" s="10"/>
      <c r="BW24" s="26"/>
      <c r="BX24" s="27"/>
      <c r="BY24" s="28"/>
      <c r="BZ24" s="10"/>
      <c r="CA24" s="10"/>
      <c r="CB24" s="10"/>
    </row>
    <row r="25" spans="1:80" x14ac:dyDescent="0.2">
      <c r="A25" s="4" t="s">
        <v>1</v>
      </c>
      <c r="B25" s="10">
        <f t="shared" ref="B25" si="90">R25+AH25+AX25+BN25</f>
        <v>11187</v>
      </c>
      <c r="C25" s="10">
        <f t="shared" ref="C25" si="91">S25+AI25+AY25+BO25</f>
        <v>3745</v>
      </c>
      <c r="D25" s="10">
        <f t="shared" ref="D25" si="92">T25+AJ25+AZ25+BP25</f>
        <v>7441</v>
      </c>
      <c r="E25" s="10">
        <f t="shared" ref="E25" si="93">U25+AK25+BA25+BQ25</f>
        <v>6215</v>
      </c>
      <c r="F25" s="10">
        <f t="shared" ref="F25" si="94">V25+AL25+BB25+BR25</f>
        <v>2277</v>
      </c>
      <c r="G25" s="10">
        <f t="shared" ref="G25" si="95">W25+AM25+BC25+BS25</f>
        <v>3936</v>
      </c>
      <c r="H25" s="10">
        <f t="shared" ref="H25" si="96">X25+AN25+BD25+BT25</f>
        <v>2843</v>
      </c>
      <c r="I25" s="10">
        <f t="shared" ref="I25" si="97">Y25+AO25+BE25+BU25</f>
        <v>841</v>
      </c>
      <c r="J25" s="10">
        <f t="shared" ref="J25" si="98">Z25+AP25+BF25+BV25</f>
        <v>2001</v>
      </c>
      <c r="K25" s="10">
        <f t="shared" ref="K25" si="99">AA25+AQ25+BG25+BW25</f>
        <v>1241</v>
      </c>
      <c r="L25" s="10">
        <f t="shared" ref="L25" si="100">AB25+AR25+BH25+BX25</f>
        <v>388</v>
      </c>
      <c r="M25" s="10">
        <f t="shared" ref="M25" si="101">AC25+AS25+BI25+BY25</f>
        <v>851</v>
      </c>
      <c r="N25" s="10">
        <f t="shared" ref="N25" si="102">AD25+AT25+BJ25+BZ25</f>
        <v>891</v>
      </c>
      <c r="O25" s="10">
        <f t="shared" ref="O25" si="103">AE25+AU25+BK25+CA25</f>
        <v>237</v>
      </c>
      <c r="P25" s="10">
        <f t="shared" ref="P25" si="104">AF25+AV25+BL25+CB25</f>
        <v>654</v>
      </c>
      <c r="Q25" s="4" t="s">
        <v>1</v>
      </c>
      <c r="R25" s="10">
        <v>1883</v>
      </c>
      <c r="S25" s="10">
        <v>1244</v>
      </c>
      <c r="T25" s="10">
        <v>639</v>
      </c>
      <c r="U25" s="26">
        <v>1071</v>
      </c>
      <c r="V25" s="27">
        <v>882</v>
      </c>
      <c r="W25" s="28">
        <v>189</v>
      </c>
      <c r="X25" s="10">
        <v>485</v>
      </c>
      <c r="Y25" s="10">
        <v>242</v>
      </c>
      <c r="Z25" s="10">
        <v>242</v>
      </c>
      <c r="AA25" s="26">
        <v>73</v>
      </c>
      <c r="AB25" s="27">
        <v>38</v>
      </c>
      <c r="AC25" s="28">
        <v>35</v>
      </c>
      <c r="AD25" s="10">
        <v>255</v>
      </c>
      <c r="AE25" s="10">
        <v>81</v>
      </c>
      <c r="AF25" s="10">
        <v>174</v>
      </c>
      <c r="AG25" s="189" t="s">
        <v>1</v>
      </c>
      <c r="AH25" s="189">
        <v>838</v>
      </c>
      <c r="AI25" s="189">
        <v>119</v>
      </c>
      <c r="AJ25" s="189">
        <v>719</v>
      </c>
      <c r="AK25" s="198">
        <v>501</v>
      </c>
      <c r="AL25" s="199">
        <v>83</v>
      </c>
      <c r="AM25" s="200">
        <v>417</v>
      </c>
      <c r="AN25" s="189">
        <v>203</v>
      </c>
      <c r="AO25" s="189">
        <v>17</v>
      </c>
      <c r="AP25" s="189">
        <v>186</v>
      </c>
      <c r="AQ25" s="198">
        <v>105</v>
      </c>
      <c r="AR25" s="199">
        <v>15</v>
      </c>
      <c r="AS25" s="200">
        <v>89</v>
      </c>
      <c r="AT25" s="189">
        <v>30</v>
      </c>
      <c r="AU25" s="189">
        <v>3</v>
      </c>
      <c r="AV25" s="189">
        <v>27</v>
      </c>
      <c r="AW25" s="204" t="s">
        <v>1</v>
      </c>
      <c r="AX25" s="71">
        <v>2512</v>
      </c>
      <c r="AY25" s="71">
        <v>961</v>
      </c>
      <c r="AZ25" s="71">
        <v>1551</v>
      </c>
      <c r="BA25" s="213">
        <v>1925</v>
      </c>
      <c r="BB25" s="214">
        <v>728</v>
      </c>
      <c r="BC25" s="215">
        <v>1196</v>
      </c>
      <c r="BD25" s="71">
        <v>434</v>
      </c>
      <c r="BE25" s="71">
        <v>173</v>
      </c>
      <c r="BF25" s="71">
        <v>261</v>
      </c>
      <c r="BG25" s="213">
        <v>100</v>
      </c>
      <c r="BH25" s="214">
        <v>34</v>
      </c>
      <c r="BI25" s="215">
        <v>65</v>
      </c>
      <c r="BJ25" s="71">
        <v>54</v>
      </c>
      <c r="BK25" s="71">
        <v>26</v>
      </c>
      <c r="BL25" s="71">
        <v>29</v>
      </c>
      <c r="BM25" s="4" t="s">
        <v>1</v>
      </c>
      <c r="BN25" s="10">
        <v>5954</v>
      </c>
      <c r="BO25" s="10">
        <v>1421</v>
      </c>
      <c r="BP25" s="10">
        <v>4532</v>
      </c>
      <c r="BQ25" s="26">
        <v>2718</v>
      </c>
      <c r="BR25" s="27">
        <v>584</v>
      </c>
      <c r="BS25" s="28">
        <v>2134</v>
      </c>
      <c r="BT25" s="10">
        <v>1721</v>
      </c>
      <c r="BU25" s="10">
        <v>409</v>
      </c>
      <c r="BV25" s="10">
        <v>1312</v>
      </c>
      <c r="BW25" s="26">
        <v>963</v>
      </c>
      <c r="BX25" s="27">
        <v>301</v>
      </c>
      <c r="BY25" s="28">
        <v>662</v>
      </c>
      <c r="BZ25" s="10">
        <v>552</v>
      </c>
      <c r="CA25" s="10">
        <v>127</v>
      </c>
      <c r="CB25" s="10">
        <v>424</v>
      </c>
    </row>
    <row r="26" spans="1:80" x14ac:dyDescent="0.2">
      <c r="A26" s="4" t="s">
        <v>376</v>
      </c>
      <c r="B26" s="10">
        <f t="shared" ref="B26:B32" si="105">R26+AH26+AX26+BN26</f>
        <v>1921</v>
      </c>
      <c r="C26" s="10">
        <f t="shared" ref="C26:C32" si="106">S26+AI26+AY26+BO26</f>
        <v>1001</v>
      </c>
      <c r="D26" s="10">
        <f t="shared" ref="D26:D32" si="107">T26+AJ26+AZ26+BP26</f>
        <v>921</v>
      </c>
      <c r="E26" s="10">
        <f t="shared" ref="E26:E32" si="108">U26+AK26+BA26+BQ26</f>
        <v>1338</v>
      </c>
      <c r="F26" s="10">
        <f t="shared" ref="F26:F32" si="109">V26+AL26+BB26+BR26</f>
        <v>691</v>
      </c>
      <c r="G26" s="10">
        <f t="shared" ref="G26:G32" si="110">W26+AM26+BC26+BS26</f>
        <v>648</v>
      </c>
      <c r="H26" s="10">
        <f t="shared" ref="H26:H32" si="111">X26+AN26+BD26+BT26</f>
        <v>389</v>
      </c>
      <c r="I26" s="10">
        <f t="shared" ref="I26:I32" si="112">Y26+AO26+BE26+BU26</f>
        <v>224</v>
      </c>
      <c r="J26" s="10">
        <f t="shared" ref="J26:J32" si="113">Z26+AP26+BF26+BV26</f>
        <v>165</v>
      </c>
      <c r="K26" s="10">
        <f t="shared" ref="K26:K32" si="114">AA26+AQ26+BG26+BW26</f>
        <v>85</v>
      </c>
      <c r="L26" s="10">
        <f t="shared" ref="L26:L32" si="115">AB26+AR26+BH26+BX26</f>
        <v>16</v>
      </c>
      <c r="M26" s="10">
        <f t="shared" ref="M26:M32" si="116">AC26+AS26+BI26+BY26</f>
        <v>68</v>
      </c>
      <c r="N26" s="10">
        <f t="shared" ref="N26:N32" si="117">AD26+AT26+BJ26+BZ26</f>
        <v>109</v>
      </c>
      <c r="O26" s="10">
        <f t="shared" ref="O26:O32" si="118">AE26+AU26+BK26+CA26</f>
        <v>68</v>
      </c>
      <c r="P26" s="10">
        <f t="shared" ref="P26:P32" si="119">AF26+AV26+BL26+CB26</f>
        <v>41</v>
      </c>
      <c r="Q26" s="4" t="s">
        <v>376</v>
      </c>
      <c r="R26" s="10">
        <v>542</v>
      </c>
      <c r="S26" s="10">
        <v>425</v>
      </c>
      <c r="T26" s="10">
        <v>118</v>
      </c>
      <c r="U26" s="26">
        <v>335</v>
      </c>
      <c r="V26" s="27">
        <v>302</v>
      </c>
      <c r="W26" s="28">
        <v>33</v>
      </c>
      <c r="X26" s="10">
        <v>156</v>
      </c>
      <c r="Y26" s="10">
        <v>98</v>
      </c>
      <c r="Z26" s="10">
        <v>58</v>
      </c>
      <c r="AA26" s="26">
        <v>11</v>
      </c>
      <c r="AB26" s="27">
        <v>7</v>
      </c>
      <c r="AC26" s="28">
        <v>4</v>
      </c>
      <c r="AD26" s="10">
        <v>41</v>
      </c>
      <c r="AE26" s="10">
        <v>17</v>
      </c>
      <c r="AF26" s="10">
        <v>23</v>
      </c>
      <c r="AG26" s="189" t="s">
        <v>376</v>
      </c>
      <c r="AH26" s="189">
        <v>233</v>
      </c>
      <c r="AI26" s="189">
        <v>47</v>
      </c>
      <c r="AJ26" s="189">
        <v>186</v>
      </c>
      <c r="AK26" s="198">
        <v>162</v>
      </c>
      <c r="AL26" s="199">
        <v>32</v>
      </c>
      <c r="AM26" s="200">
        <v>130</v>
      </c>
      <c r="AN26" s="189">
        <v>25</v>
      </c>
      <c r="AO26" s="189">
        <v>8</v>
      </c>
      <c r="AP26" s="189">
        <v>17</v>
      </c>
      <c r="AQ26" s="198">
        <v>37</v>
      </c>
      <c r="AR26" s="199">
        <v>6</v>
      </c>
      <c r="AS26" s="200">
        <v>31</v>
      </c>
      <c r="AT26" s="189">
        <v>9</v>
      </c>
      <c r="AU26" s="189">
        <v>0</v>
      </c>
      <c r="AV26" s="189">
        <v>9</v>
      </c>
      <c r="AW26" s="204" t="s">
        <v>376</v>
      </c>
      <c r="AX26" s="71">
        <v>660</v>
      </c>
      <c r="AY26" s="71">
        <v>354</v>
      </c>
      <c r="AZ26" s="71">
        <v>306</v>
      </c>
      <c r="BA26" s="213">
        <v>527</v>
      </c>
      <c r="BB26" s="214">
        <v>267</v>
      </c>
      <c r="BC26" s="215">
        <v>260</v>
      </c>
      <c r="BD26" s="71">
        <v>109</v>
      </c>
      <c r="BE26" s="71">
        <v>76</v>
      </c>
      <c r="BF26" s="71">
        <v>34</v>
      </c>
      <c r="BG26" s="213">
        <v>7</v>
      </c>
      <c r="BH26" s="214">
        <v>3</v>
      </c>
      <c r="BI26" s="215">
        <v>3</v>
      </c>
      <c r="BJ26" s="71">
        <v>17</v>
      </c>
      <c r="BK26" s="71">
        <v>9</v>
      </c>
      <c r="BL26" s="71">
        <v>9</v>
      </c>
      <c r="BM26" s="4" t="s">
        <v>376</v>
      </c>
      <c r="BN26" s="10">
        <v>486</v>
      </c>
      <c r="BO26" s="10">
        <v>175</v>
      </c>
      <c r="BP26" s="10">
        <v>311</v>
      </c>
      <c r="BQ26" s="26">
        <v>314</v>
      </c>
      <c r="BR26" s="27">
        <v>90</v>
      </c>
      <c r="BS26" s="28">
        <v>225</v>
      </c>
      <c r="BT26" s="10">
        <v>99</v>
      </c>
      <c r="BU26" s="10">
        <v>42</v>
      </c>
      <c r="BV26" s="10">
        <v>56</v>
      </c>
      <c r="BW26" s="26">
        <v>30</v>
      </c>
      <c r="BX26" s="27">
        <v>0</v>
      </c>
      <c r="BY26" s="28">
        <v>30</v>
      </c>
      <c r="BZ26" s="10">
        <v>42</v>
      </c>
      <c r="CA26" s="10">
        <v>42</v>
      </c>
      <c r="CB26" s="10">
        <v>0</v>
      </c>
    </row>
    <row r="27" spans="1:80" x14ac:dyDescent="0.2">
      <c r="B27" s="110">
        <f>B26*100/B25</f>
        <v>17.171717171717173</v>
      </c>
      <c r="C27" s="110">
        <f t="shared" ref="C27:P27" si="120">C26*100/C25</f>
        <v>26.728971962616821</v>
      </c>
      <c r="D27" s="110">
        <f t="shared" si="120"/>
        <v>12.377368633248219</v>
      </c>
      <c r="E27" s="110">
        <f t="shared" si="120"/>
        <v>21.528559935639581</v>
      </c>
      <c r="F27" s="110">
        <f t="shared" si="120"/>
        <v>30.346947738252087</v>
      </c>
      <c r="G27" s="110">
        <f t="shared" si="120"/>
        <v>16.463414634146343</v>
      </c>
      <c r="H27" s="110">
        <f t="shared" si="120"/>
        <v>13.682729511079845</v>
      </c>
      <c r="I27" s="110">
        <f t="shared" si="120"/>
        <v>26.634958382877528</v>
      </c>
      <c r="J27" s="110">
        <f t="shared" si="120"/>
        <v>8.2458770614692654</v>
      </c>
      <c r="K27" s="110">
        <f t="shared" si="120"/>
        <v>6.8493150684931505</v>
      </c>
      <c r="L27" s="110">
        <f t="shared" si="120"/>
        <v>4.1237113402061851</v>
      </c>
      <c r="M27" s="110">
        <f t="shared" si="120"/>
        <v>7.9905992949471214</v>
      </c>
      <c r="N27" s="110">
        <f t="shared" si="120"/>
        <v>12.233445566778901</v>
      </c>
      <c r="O27" s="110">
        <f t="shared" si="120"/>
        <v>28.691983122362871</v>
      </c>
      <c r="P27" s="110">
        <f t="shared" si="120"/>
        <v>6.2691131498470947</v>
      </c>
      <c r="R27" s="10"/>
      <c r="S27" s="10"/>
      <c r="T27" s="10"/>
      <c r="U27" s="26"/>
      <c r="V27" s="27"/>
      <c r="W27" s="28"/>
      <c r="X27" s="10"/>
      <c r="Y27" s="10"/>
      <c r="Z27" s="10"/>
      <c r="AA27" s="26"/>
      <c r="AB27" s="27"/>
      <c r="AC27" s="28"/>
      <c r="AD27" s="10"/>
      <c r="AE27" s="10"/>
      <c r="AF27" s="10"/>
      <c r="AG27" s="189"/>
      <c r="AH27" s="189"/>
      <c r="AI27" s="189"/>
      <c r="AJ27" s="189"/>
      <c r="AK27" s="198"/>
      <c r="AL27" s="199"/>
      <c r="AM27" s="200"/>
      <c r="AN27" s="189"/>
      <c r="AO27" s="189"/>
      <c r="AP27" s="189"/>
      <c r="AQ27" s="198"/>
      <c r="AR27" s="199"/>
      <c r="AS27" s="200"/>
      <c r="AT27" s="189"/>
      <c r="AU27" s="189"/>
      <c r="AV27" s="189"/>
      <c r="AW27" s="204"/>
      <c r="AX27" s="71"/>
      <c r="AY27" s="71"/>
      <c r="AZ27" s="71"/>
      <c r="BA27" s="213"/>
      <c r="BB27" s="214"/>
      <c r="BC27" s="215"/>
      <c r="BD27" s="71"/>
      <c r="BE27" s="71"/>
      <c r="BF27" s="71"/>
      <c r="BG27" s="213"/>
      <c r="BH27" s="214"/>
      <c r="BI27" s="215"/>
      <c r="BJ27" s="71"/>
      <c r="BK27" s="71"/>
      <c r="BL27" s="71"/>
      <c r="BN27" s="10"/>
      <c r="BO27" s="10"/>
      <c r="BP27" s="10"/>
      <c r="BQ27" s="26"/>
      <c r="BR27" s="27"/>
      <c r="BS27" s="28"/>
      <c r="BT27" s="10"/>
      <c r="BU27" s="10"/>
      <c r="BV27" s="10"/>
      <c r="BW27" s="26"/>
      <c r="BX27" s="27"/>
      <c r="BY27" s="28"/>
      <c r="BZ27" s="10"/>
      <c r="CA27" s="10"/>
      <c r="CB27" s="10"/>
    </row>
    <row r="28" spans="1:80" x14ac:dyDescent="0.2">
      <c r="A28" s="4" t="s">
        <v>377</v>
      </c>
      <c r="B28" s="10">
        <f t="shared" si="105"/>
        <v>6030</v>
      </c>
      <c r="C28" s="10">
        <f t="shared" si="106"/>
        <v>1896</v>
      </c>
      <c r="D28" s="10">
        <f t="shared" si="107"/>
        <v>4134</v>
      </c>
      <c r="E28" s="10">
        <f t="shared" si="108"/>
        <v>3159</v>
      </c>
      <c r="F28" s="10">
        <f t="shared" si="109"/>
        <v>1169</v>
      </c>
      <c r="G28" s="10">
        <f t="shared" si="110"/>
        <v>1991</v>
      </c>
      <c r="H28" s="10">
        <f t="shared" si="111"/>
        <v>1661</v>
      </c>
      <c r="I28" s="10">
        <f t="shared" si="112"/>
        <v>394</v>
      </c>
      <c r="J28" s="10">
        <f t="shared" si="113"/>
        <v>1265</v>
      </c>
      <c r="K28" s="10">
        <f t="shared" si="114"/>
        <v>641</v>
      </c>
      <c r="L28" s="10">
        <f t="shared" si="115"/>
        <v>223</v>
      </c>
      <c r="M28" s="10">
        <f t="shared" si="116"/>
        <v>418</v>
      </c>
      <c r="N28" s="10">
        <f t="shared" si="117"/>
        <v>567</v>
      </c>
      <c r="O28" s="10">
        <f t="shared" si="118"/>
        <v>108</v>
      </c>
      <c r="P28" s="10">
        <f t="shared" si="119"/>
        <v>459</v>
      </c>
      <c r="Q28" s="4" t="s">
        <v>377</v>
      </c>
      <c r="R28" s="10">
        <v>997</v>
      </c>
      <c r="S28" s="10">
        <v>665</v>
      </c>
      <c r="T28" s="10">
        <v>332</v>
      </c>
      <c r="U28" s="26">
        <v>594</v>
      </c>
      <c r="V28" s="27">
        <v>481</v>
      </c>
      <c r="W28" s="28">
        <v>113</v>
      </c>
      <c r="X28" s="10">
        <v>231</v>
      </c>
      <c r="Y28" s="10">
        <v>115</v>
      </c>
      <c r="Z28" s="10">
        <v>115</v>
      </c>
      <c r="AA28" s="26">
        <v>38</v>
      </c>
      <c r="AB28" s="27">
        <v>22</v>
      </c>
      <c r="AC28" s="28">
        <v>16</v>
      </c>
      <c r="AD28" s="10">
        <v>133</v>
      </c>
      <c r="AE28" s="10">
        <v>46</v>
      </c>
      <c r="AF28" s="10">
        <v>87</v>
      </c>
      <c r="AG28" s="189" t="s">
        <v>377</v>
      </c>
      <c r="AH28" s="189">
        <v>452</v>
      </c>
      <c r="AI28" s="189">
        <v>59</v>
      </c>
      <c r="AJ28" s="189">
        <v>393</v>
      </c>
      <c r="AK28" s="198">
        <v>278</v>
      </c>
      <c r="AL28" s="199">
        <v>42</v>
      </c>
      <c r="AM28" s="200">
        <v>236</v>
      </c>
      <c r="AN28" s="189">
        <v>110</v>
      </c>
      <c r="AO28" s="189">
        <v>8</v>
      </c>
      <c r="AP28" s="189">
        <v>101</v>
      </c>
      <c r="AQ28" s="198">
        <v>43</v>
      </c>
      <c r="AR28" s="199">
        <v>6</v>
      </c>
      <c r="AS28" s="200">
        <v>37</v>
      </c>
      <c r="AT28" s="189">
        <v>21</v>
      </c>
      <c r="AU28" s="189">
        <v>3</v>
      </c>
      <c r="AV28" s="189">
        <v>18</v>
      </c>
      <c r="AW28" s="204" t="s">
        <v>377</v>
      </c>
      <c r="AX28" s="71">
        <v>1290</v>
      </c>
      <c r="AY28" s="71">
        <v>451</v>
      </c>
      <c r="AZ28" s="71">
        <v>839</v>
      </c>
      <c r="BA28" s="213">
        <v>962</v>
      </c>
      <c r="BB28" s="214">
        <v>332</v>
      </c>
      <c r="BC28" s="215">
        <v>631</v>
      </c>
      <c r="BD28" s="71">
        <v>248</v>
      </c>
      <c r="BE28" s="71">
        <v>88</v>
      </c>
      <c r="BF28" s="71">
        <v>160</v>
      </c>
      <c r="BG28" s="213">
        <v>48</v>
      </c>
      <c r="BH28" s="214">
        <v>14</v>
      </c>
      <c r="BI28" s="215">
        <v>34</v>
      </c>
      <c r="BJ28" s="71">
        <v>31</v>
      </c>
      <c r="BK28" s="71">
        <v>17</v>
      </c>
      <c r="BL28" s="71">
        <v>14</v>
      </c>
      <c r="BM28" s="4" t="s">
        <v>377</v>
      </c>
      <c r="BN28" s="10">
        <v>3291</v>
      </c>
      <c r="BO28" s="10">
        <v>721</v>
      </c>
      <c r="BP28" s="10">
        <v>2570</v>
      </c>
      <c r="BQ28" s="26">
        <v>1325</v>
      </c>
      <c r="BR28" s="27">
        <v>314</v>
      </c>
      <c r="BS28" s="28">
        <v>1011</v>
      </c>
      <c r="BT28" s="10">
        <v>1072</v>
      </c>
      <c r="BU28" s="10">
        <v>183</v>
      </c>
      <c r="BV28" s="10">
        <v>889</v>
      </c>
      <c r="BW28" s="26">
        <v>512</v>
      </c>
      <c r="BX28" s="27">
        <v>181</v>
      </c>
      <c r="BY28" s="28">
        <v>331</v>
      </c>
      <c r="BZ28" s="10">
        <v>382</v>
      </c>
      <c r="CA28" s="10">
        <v>42</v>
      </c>
      <c r="CB28" s="10">
        <v>340</v>
      </c>
    </row>
    <row r="29" spans="1:80" x14ac:dyDescent="0.2">
      <c r="A29" s="4" t="s">
        <v>378</v>
      </c>
      <c r="B29" s="10">
        <f t="shared" si="105"/>
        <v>2352</v>
      </c>
      <c r="C29" s="10">
        <f t="shared" si="106"/>
        <v>674</v>
      </c>
      <c r="D29" s="10">
        <f t="shared" si="107"/>
        <v>1677</v>
      </c>
      <c r="E29" s="10">
        <f t="shared" si="108"/>
        <v>1316</v>
      </c>
      <c r="F29" s="10">
        <f t="shared" si="109"/>
        <v>335</v>
      </c>
      <c r="G29" s="10">
        <f t="shared" si="110"/>
        <v>981</v>
      </c>
      <c r="H29" s="10">
        <f t="shared" si="111"/>
        <v>618</v>
      </c>
      <c r="I29" s="10">
        <f t="shared" si="112"/>
        <v>160</v>
      </c>
      <c r="J29" s="10">
        <f t="shared" si="113"/>
        <v>458</v>
      </c>
      <c r="K29" s="10">
        <f t="shared" si="114"/>
        <v>253</v>
      </c>
      <c r="L29" s="10">
        <f t="shared" si="115"/>
        <v>119</v>
      </c>
      <c r="M29" s="10">
        <f t="shared" si="116"/>
        <v>132</v>
      </c>
      <c r="N29" s="10">
        <f t="shared" si="117"/>
        <v>166</v>
      </c>
      <c r="O29" s="10">
        <f t="shared" si="118"/>
        <v>59</v>
      </c>
      <c r="P29" s="10">
        <f t="shared" si="119"/>
        <v>106</v>
      </c>
      <c r="Q29" s="4" t="s">
        <v>378</v>
      </c>
      <c r="R29" s="10">
        <v>279</v>
      </c>
      <c r="S29" s="10">
        <v>136</v>
      </c>
      <c r="T29" s="10">
        <v>144</v>
      </c>
      <c r="U29" s="26">
        <v>109</v>
      </c>
      <c r="V29" s="27">
        <v>80</v>
      </c>
      <c r="W29" s="28">
        <v>28</v>
      </c>
      <c r="X29" s="10">
        <v>81</v>
      </c>
      <c r="Y29" s="10">
        <v>29</v>
      </c>
      <c r="Z29" s="10">
        <v>52</v>
      </c>
      <c r="AA29" s="26">
        <v>15</v>
      </c>
      <c r="AB29" s="27">
        <v>9</v>
      </c>
      <c r="AC29" s="28">
        <v>5</v>
      </c>
      <c r="AD29" s="10">
        <v>75</v>
      </c>
      <c r="AE29" s="10">
        <v>17</v>
      </c>
      <c r="AF29" s="10">
        <v>58</v>
      </c>
      <c r="AG29" s="189" t="s">
        <v>378</v>
      </c>
      <c r="AH29" s="189">
        <v>131</v>
      </c>
      <c r="AI29" s="189">
        <v>12</v>
      </c>
      <c r="AJ29" s="189">
        <v>118</v>
      </c>
      <c r="AK29" s="198">
        <v>51</v>
      </c>
      <c r="AL29" s="199">
        <v>9</v>
      </c>
      <c r="AM29" s="200">
        <v>42</v>
      </c>
      <c r="AN29" s="189">
        <v>68</v>
      </c>
      <c r="AO29" s="189">
        <v>0</v>
      </c>
      <c r="AP29" s="189">
        <v>68</v>
      </c>
      <c r="AQ29" s="198">
        <v>12</v>
      </c>
      <c r="AR29" s="199">
        <v>3</v>
      </c>
      <c r="AS29" s="200">
        <v>9</v>
      </c>
      <c r="AT29" s="189">
        <v>0</v>
      </c>
      <c r="AU29" s="189">
        <v>0</v>
      </c>
      <c r="AV29" s="189">
        <v>0</v>
      </c>
      <c r="AW29" s="204" t="s">
        <v>378</v>
      </c>
      <c r="AX29" s="71">
        <v>422</v>
      </c>
      <c r="AY29" s="71">
        <v>132</v>
      </c>
      <c r="AZ29" s="71">
        <v>290</v>
      </c>
      <c r="BA29" s="213">
        <v>325</v>
      </c>
      <c r="BB29" s="214">
        <v>111</v>
      </c>
      <c r="BC29" s="215">
        <v>215</v>
      </c>
      <c r="BD29" s="71">
        <v>46</v>
      </c>
      <c r="BE29" s="71">
        <v>4</v>
      </c>
      <c r="BF29" s="71">
        <v>42</v>
      </c>
      <c r="BG29" s="213">
        <v>45</v>
      </c>
      <c r="BH29" s="214">
        <v>17</v>
      </c>
      <c r="BI29" s="215">
        <v>28</v>
      </c>
      <c r="BJ29" s="71">
        <v>6</v>
      </c>
      <c r="BK29" s="71">
        <v>0</v>
      </c>
      <c r="BL29" s="71">
        <v>6</v>
      </c>
      <c r="BM29" s="4" t="s">
        <v>378</v>
      </c>
      <c r="BN29" s="10">
        <v>1520</v>
      </c>
      <c r="BO29" s="10">
        <v>394</v>
      </c>
      <c r="BP29" s="10">
        <v>1125</v>
      </c>
      <c r="BQ29" s="26">
        <v>831</v>
      </c>
      <c r="BR29" s="27">
        <v>135</v>
      </c>
      <c r="BS29" s="28">
        <v>696</v>
      </c>
      <c r="BT29" s="10">
        <v>423</v>
      </c>
      <c r="BU29" s="10">
        <v>127</v>
      </c>
      <c r="BV29" s="10">
        <v>296</v>
      </c>
      <c r="BW29" s="26">
        <v>181</v>
      </c>
      <c r="BX29" s="27">
        <v>90</v>
      </c>
      <c r="BY29" s="28">
        <v>90</v>
      </c>
      <c r="BZ29" s="10">
        <v>85</v>
      </c>
      <c r="CA29" s="10">
        <v>42</v>
      </c>
      <c r="CB29" s="10">
        <v>42</v>
      </c>
    </row>
    <row r="30" spans="1:80" x14ac:dyDescent="0.2">
      <c r="A30" s="4" t="s">
        <v>379</v>
      </c>
      <c r="B30" s="10">
        <f t="shared" si="105"/>
        <v>649</v>
      </c>
      <c r="C30" s="10">
        <f t="shared" si="106"/>
        <v>151</v>
      </c>
      <c r="D30" s="10">
        <f t="shared" si="107"/>
        <v>498</v>
      </c>
      <c r="E30" s="10">
        <f t="shared" si="108"/>
        <v>268</v>
      </c>
      <c r="F30" s="10">
        <f t="shared" si="109"/>
        <v>79</v>
      </c>
      <c r="G30" s="10">
        <f t="shared" si="110"/>
        <v>189</v>
      </c>
      <c r="H30" s="10">
        <f t="shared" si="111"/>
        <v>114</v>
      </c>
      <c r="I30" s="10">
        <f t="shared" si="112"/>
        <v>42</v>
      </c>
      <c r="J30" s="10">
        <f t="shared" si="113"/>
        <v>71</v>
      </c>
      <c r="K30" s="10">
        <f t="shared" si="114"/>
        <v>226</v>
      </c>
      <c r="L30" s="10">
        <f t="shared" si="115"/>
        <v>30</v>
      </c>
      <c r="M30" s="10">
        <f t="shared" si="116"/>
        <v>196</v>
      </c>
      <c r="N30" s="10">
        <f t="shared" si="117"/>
        <v>42</v>
      </c>
      <c r="O30" s="10">
        <f t="shared" si="118"/>
        <v>0</v>
      </c>
      <c r="P30" s="10">
        <f t="shared" si="119"/>
        <v>42</v>
      </c>
      <c r="Q30" s="4" t="s">
        <v>379</v>
      </c>
      <c r="R30" s="10">
        <v>44</v>
      </c>
      <c r="S30" s="10">
        <v>14</v>
      </c>
      <c r="T30" s="10">
        <v>30</v>
      </c>
      <c r="U30" s="26">
        <v>24</v>
      </c>
      <c r="V30" s="27">
        <v>14</v>
      </c>
      <c r="W30" s="28">
        <v>9</v>
      </c>
      <c r="X30" s="10">
        <v>12</v>
      </c>
      <c r="Y30" s="10">
        <v>0</v>
      </c>
      <c r="Z30" s="10">
        <v>12</v>
      </c>
      <c r="AA30" s="26">
        <v>9</v>
      </c>
      <c r="AB30" s="27">
        <v>0</v>
      </c>
      <c r="AC30" s="28">
        <v>9</v>
      </c>
      <c r="AD30" s="10">
        <v>0</v>
      </c>
      <c r="AE30" s="10">
        <v>0</v>
      </c>
      <c r="AF30" s="10">
        <v>0</v>
      </c>
      <c r="AG30" s="189" t="s">
        <v>379</v>
      </c>
      <c r="AH30" s="189">
        <v>15</v>
      </c>
      <c r="AI30" s="189">
        <v>0</v>
      </c>
      <c r="AJ30" s="189">
        <v>15</v>
      </c>
      <c r="AK30" s="198">
        <v>9</v>
      </c>
      <c r="AL30" s="199">
        <v>0</v>
      </c>
      <c r="AM30" s="200">
        <v>9</v>
      </c>
      <c r="AN30" s="189">
        <v>0</v>
      </c>
      <c r="AO30" s="189">
        <v>0</v>
      </c>
      <c r="AP30" s="189">
        <v>0</v>
      </c>
      <c r="AQ30" s="198">
        <v>6</v>
      </c>
      <c r="AR30" s="199">
        <v>0</v>
      </c>
      <c r="AS30" s="200">
        <v>6</v>
      </c>
      <c r="AT30" s="189">
        <v>0</v>
      </c>
      <c r="AU30" s="189">
        <v>0</v>
      </c>
      <c r="AV30" s="189">
        <v>0</v>
      </c>
      <c r="AW30" s="204" t="s">
        <v>379</v>
      </c>
      <c r="AX30" s="71">
        <v>95</v>
      </c>
      <c r="AY30" s="71">
        <v>20</v>
      </c>
      <c r="AZ30" s="71">
        <v>75</v>
      </c>
      <c r="BA30" s="213">
        <v>78</v>
      </c>
      <c r="BB30" s="214">
        <v>20</v>
      </c>
      <c r="BC30" s="215">
        <v>59</v>
      </c>
      <c r="BD30" s="71">
        <v>17</v>
      </c>
      <c r="BE30" s="71">
        <v>0</v>
      </c>
      <c r="BF30" s="71">
        <v>17</v>
      </c>
      <c r="BG30" s="213">
        <v>0</v>
      </c>
      <c r="BH30" s="214">
        <v>0</v>
      </c>
      <c r="BI30" s="215">
        <v>0</v>
      </c>
      <c r="BJ30" s="71">
        <v>0</v>
      </c>
      <c r="BK30" s="71">
        <v>0</v>
      </c>
      <c r="BL30" s="71">
        <v>0</v>
      </c>
      <c r="BM30" s="4" t="s">
        <v>379</v>
      </c>
      <c r="BN30" s="10">
        <v>495</v>
      </c>
      <c r="BO30" s="10">
        <v>117</v>
      </c>
      <c r="BP30" s="10">
        <v>378</v>
      </c>
      <c r="BQ30" s="26">
        <v>157</v>
      </c>
      <c r="BR30" s="27">
        <v>45</v>
      </c>
      <c r="BS30" s="28">
        <v>112</v>
      </c>
      <c r="BT30" s="10">
        <v>85</v>
      </c>
      <c r="BU30" s="10">
        <v>42</v>
      </c>
      <c r="BV30" s="10">
        <v>42</v>
      </c>
      <c r="BW30" s="26">
        <v>211</v>
      </c>
      <c r="BX30" s="27">
        <v>30</v>
      </c>
      <c r="BY30" s="28">
        <v>181</v>
      </c>
      <c r="BZ30" s="10">
        <v>42</v>
      </c>
      <c r="CA30" s="10">
        <v>0</v>
      </c>
      <c r="CB30" s="10">
        <v>42</v>
      </c>
    </row>
    <row r="31" spans="1:80" x14ac:dyDescent="0.2">
      <c r="A31" s="4" t="s">
        <v>380</v>
      </c>
      <c r="B31" s="10">
        <f t="shared" si="105"/>
        <v>130</v>
      </c>
      <c r="C31" s="10">
        <f t="shared" si="106"/>
        <v>18</v>
      </c>
      <c r="D31" s="10">
        <f t="shared" si="107"/>
        <v>111</v>
      </c>
      <c r="E31" s="10">
        <f t="shared" si="108"/>
        <v>63</v>
      </c>
      <c r="F31" s="10">
        <f t="shared" si="109"/>
        <v>0</v>
      </c>
      <c r="G31" s="10">
        <f t="shared" si="110"/>
        <v>63</v>
      </c>
      <c r="H31" s="10">
        <f t="shared" si="111"/>
        <v>55</v>
      </c>
      <c r="I31" s="10">
        <f t="shared" si="112"/>
        <v>18</v>
      </c>
      <c r="J31" s="10">
        <f t="shared" si="113"/>
        <v>36</v>
      </c>
      <c r="K31" s="10">
        <f t="shared" si="114"/>
        <v>6</v>
      </c>
      <c r="L31" s="10">
        <f t="shared" si="115"/>
        <v>0</v>
      </c>
      <c r="M31" s="10">
        <f t="shared" si="116"/>
        <v>6</v>
      </c>
      <c r="N31" s="10">
        <f t="shared" si="117"/>
        <v>6</v>
      </c>
      <c r="O31" s="10">
        <f t="shared" si="118"/>
        <v>0</v>
      </c>
      <c r="P31" s="10">
        <f t="shared" si="119"/>
        <v>6</v>
      </c>
      <c r="Q31" s="4" t="s">
        <v>380</v>
      </c>
      <c r="R31" s="10">
        <v>11</v>
      </c>
      <c r="S31" s="10">
        <v>0</v>
      </c>
      <c r="T31" s="10">
        <v>11</v>
      </c>
      <c r="U31" s="26">
        <v>5</v>
      </c>
      <c r="V31" s="27">
        <v>0</v>
      </c>
      <c r="W31" s="28">
        <v>5</v>
      </c>
      <c r="X31" s="10">
        <v>0</v>
      </c>
      <c r="Y31" s="10">
        <v>0</v>
      </c>
      <c r="Z31" s="10">
        <v>0</v>
      </c>
      <c r="AA31" s="26">
        <v>0</v>
      </c>
      <c r="AB31" s="27">
        <v>0</v>
      </c>
      <c r="AC31" s="28">
        <v>0</v>
      </c>
      <c r="AD31" s="10">
        <v>6</v>
      </c>
      <c r="AE31" s="10">
        <v>0</v>
      </c>
      <c r="AF31" s="10">
        <v>6</v>
      </c>
      <c r="AG31" s="189" t="s">
        <v>380</v>
      </c>
      <c r="AH31" s="189">
        <v>6</v>
      </c>
      <c r="AI31" s="189">
        <v>0</v>
      </c>
      <c r="AJ31" s="189">
        <v>6</v>
      </c>
      <c r="AK31" s="198">
        <v>0</v>
      </c>
      <c r="AL31" s="199">
        <v>0</v>
      </c>
      <c r="AM31" s="200">
        <v>0</v>
      </c>
      <c r="AN31" s="189">
        <v>0</v>
      </c>
      <c r="AO31" s="189">
        <v>0</v>
      </c>
      <c r="AP31" s="189">
        <v>0</v>
      </c>
      <c r="AQ31" s="198">
        <v>6</v>
      </c>
      <c r="AR31" s="199">
        <v>0</v>
      </c>
      <c r="AS31" s="200">
        <v>6</v>
      </c>
      <c r="AT31" s="189">
        <v>0</v>
      </c>
      <c r="AU31" s="189">
        <v>0</v>
      </c>
      <c r="AV31" s="189">
        <v>0</v>
      </c>
      <c r="AW31" s="204" t="s">
        <v>380</v>
      </c>
      <c r="AX31" s="71">
        <v>26</v>
      </c>
      <c r="AY31" s="71">
        <v>4</v>
      </c>
      <c r="AZ31" s="71">
        <v>21</v>
      </c>
      <c r="BA31" s="213">
        <v>13</v>
      </c>
      <c r="BB31" s="214">
        <v>0</v>
      </c>
      <c r="BC31" s="215">
        <v>13</v>
      </c>
      <c r="BD31" s="71">
        <v>13</v>
      </c>
      <c r="BE31" s="71">
        <v>4</v>
      </c>
      <c r="BF31" s="71">
        <v>8</v>
      </c>
      <c r="BG31" s="213">
        <v>0</v>
      </c>
      <c r="BH31" s="214">
        <v>0</v>
      </c>
      <c r="BI31" s="215">
        <v>0</v>
      </c>
      <c r="BJ31" s="71">
        <v>0</v>
      </c>
      <c r="BK31" s="71">
        <v>0</v>
      </c>
      <c r="BL31" s="71">
        <v>0</v>
      </c>
      <c r="BM31" s="4" t="s">
        <v>380</v>
      </c>
      <c r="BN31" s="10">
        <v>87</v>
      </c>
      <c r="BO31" s="10">
        <v>14</v>
      </c>
      <c r="BP31" s="10">
        <v>73</v>
      </c>
      <c r="BQ31" s="26">
        <v>45</v>
      </c>
      <c r="BR31" s="27">
        <v>0</v>
      </c>
      <c r="BS31" s="28">
        <v>45</v>
      </c>
      <c r="BT31" s="10">
        <v>42</v>
      </c>
      <c r="BU31" s="10">
        <v>14</v>
      </c>
      <c r="BV31" s="10">
        <v>28</v>
      </c>
      <c r="BW31" s="26">
        <v>0</v>
      </c>
      <c r="BX31" s="27">
        <v>0</v>
      </c>
      <c r="BY31" s="28">
        <v>0</v>
      </c>
      <c r="BZ31" s="10">
        <v>0</v>
      </c>
      <c r="CA31" s="10">
        <v>0</v>
      </c>
      <c r="CB31" s="10">
        <v>0</v>
      </c>
    </row>
    <row r="32" spans="1:80" x14ac:dyDescent="0.2">
      <c r="A32" s="4" t="s">
        <v>381</v>
      </c>
      <c r="B32" s="10">
        <f t="shared" si="105"/>
        <v>105</v>
      </c>
      <c r="C32" s="10">
        <f t="shared" si="106"/>
        <v>5</v>
      </c>
      <c r="D32" s="10">
        <f t="shared" si="107"/>
        <v>101</v>
      </c>
      <c r="E32" s="10">
        <f t="shared" si="108"/>
        <v>70</v>
      </c>
      <c r="F32" s="10">
        <f t="shared" si="109"/>
        <v>5</v>
      </c>
      <c r="G32" s="10">
        <f t="shared" si="110"/>
        <v>65</v>
      </c>
      <c r="H32" s="10">
        <f t="shared" si="111"/>
        <v>6</v>
      </c>
      <c r="I32" s="10">
        <f t="shared" si="112"/>
        <v>0</v>
      </c>
      <c r="J32" s="10">
        <f t="shared" si="113"/>
        <v>6</v>
      </c>
      <c r="K32" s="10">
        <f t="shared" si="114"/>
        <v>30</v>
      </c>
      <c r="L32" s="10">
        <f t="shared" si="115"/>
        <v>0</v>
      </c>
      <c r="M32" s="10">
        <f t="shared" si="116"/>
        <v>30</v>
      </c>
      <c r="N32" s="10">
        <f t="shared" si="117"/>
        <v>0</v>
      </c>
      <c r="O32" s="10">
        <f t="shared" si="118"/>
        <v>0</v>
      </c>
      <c r="P32" s="10">
        <f t="shared" si="119"/>
        <v>0</v>
      </c>
      <c r="Q32" s="4" t="s">
        <v>381</v>
      </c>
      <c r="R32" s="10">
        <v>10</v>
      </c>
      <c r="S32" s="10">
        <v>5</v>
      </c>
      <c r="T32" s="10">
        <v>6</v>
      </c>
      <c r="U32" s="26">
        <v>5</v>
      </c>
      <c r="V32" s="27">
        <v>5</v>
      </c>
      <c r="W32" s="28">
        <v>0</v>
      </c>
      <c r="X32" s="10">
        <v>6</v>
      </c>
      <c r="Y32" s="10">
        <v>0</v>
      </c>
      <c r="Z32" s="10">
        <v>6</v>
      </c>
      <c r="AA32" s="26">
        <v>0</v>
      </c>
      <c r="AB32" s="27">
        <v>0</v>
      </c>
      <c r="AC32" s="28">
        <v>0</v>
      </c>
      <c r="AD32" s="10">
        <v>0</v>
      </c>
      <c r="AE32" s="10">
        <v>0</v>
      </c>
      <c r="AF32" s="10">
        <v>0</v>
      </c>
      <c r="AG32" s="189" t="s">
        <v>381</v>
      </c>
      <c r="AH32" s="189">
        <v>0</v>
      </c>
      <c r="AI32" s="189">
        <v>0</v>
      </c>
      <c r="AJ32" s="189">
        <v>0</v>
      </c>
      <c r="AK32" s="198">
        <v>0</v>
      </c>
      <c r="AL32" s="199">
        <v>0</v>
      </c>
      <c r="AM32" s="200">
        <v>0</v>
      </c>
      <c r="AN32" s="189">
        <v>0</v>
      </c>
      <c r="AO32" s="189">
        <v>0</v>
      </c>
      <c r="AP32" s="189">
        <v>0</v>
      </c>
      <c r="AQ32" s="198">
        <v>0</v>
      </c>
      <c r="AR32" s="199">
        <v>0</v>
      </c>
      <c r="AS32" s="200">
        <v>0</v>
      </c>
      <c r="AT32" s="189">
        <v>0</v>
      </c>
      <c r="AU32" s="189">
        <v>0</v>
      </c>
      <c r="AV32" s="189">
        <v>0</v>
      </c>
      <c r="AW32" s="204" t="s">
        <v>381</v>
      </c>
      <c r="AX32" s="71">
        <v>20</v>
      </c>
      <c r="AY32" s="71">
        <v>0</v>
      </c>
      <c r="AZ32" s="71">
        <v>20</v>
      </c>
      <c r="BA32" s="213">
        <v>20</v>
      </c>
      <c r="BB32" s="214">
        <v>0</v>
      </c>
      <c r="BC32" s="215">
        <v>20</v>
      </c>
      <c r="BD32" s="71">
        <v>0</v>
      </c>
      <c r="BE32" s="71">
        <v>0</v>
      </c>
      <c r="BF32" s="71">
        <v>0</v>
      </c>
      <c r="BG32" s="213">
        <v>0</v>
      </c>
      <c r="BH32" s="214">
        <v>0</v>
      </c>
      <c r="BI32" s="215">
        <v>0</v>
      </c>
      <c r="BJ32" s="71">
        <v>0</v>
      </c>
      <c r="BK32" s="71">
        <v>0</v>
      </c>
      <c r="BL32" s="71">
        <v>0</v>
      </c>
      <c r="BM32" s="4" t="s">
        <v>381</v>
      </c>
      <c r="BN32" s="10">
        <v>75</v>
      </c>
      <c r="BO32" s="10">
        <v>0</v>
      </c>
      <c r="BP32" s="10">
        <v>75</v>
      </c>
      <c r="BQ32" s="26">
        <v>45</v>
      </c>
      <c r="BR32" s="27">
        <v>0</v>
      </c>
      <c r="BS32" s="28">
        <v>45</v>
      </c>
      <c r="BT32" s="10">
        <v>0</v>
      </c>
      <c r="BU32" s="10">
        <v>0</v>
      </c>
      <c r="BV32" s="10">
        <v>0</v>
      </c>
      <c r="BW32" s="26">
        <v>30</v>
      </c>
      <c r="BX32" s="27">
        <v>0</v>
      </c>
      <c r="BY32" s="28">
        <v>30</v>
      </c>
      <c r="BZ32" s="10">
        <v>0</v>
      </c>
      <c r="CA32" s="10">
        <v>0</v>
      </c>
      <c r="CB32" s="10">
        <v>0</v>
      </c>
    </row>
    <row r="33" spans="1:80" x14ac:dyDescent="0.2">
      <c r="A33" s="4" t="s">
        <v>236</v>
      </c>
      <c r="B33" s="4">
        <v>0.9</v>
      </c>
      <c r="C33" s="4">
        <v>0.8</v>
      </c>
      <c r="D33" s="4">
        <v>1.2</v>
      </c>
      <c r="E33" s="29">
        <v>0.9</v>
      </c>
      <c r="F33" s="16">
        <v>0.8</v>
      </c>
      <c r="G33" s="30">
        <v>1.2</v>
      </c>
      <c r="H33" s="4">
        <v>0.9</v>
      </c>
      <c r="I33" s="4">
        <v>0.7</v>
      </c>
      <c r="J33" s="4">
        <v>1.2</v>
      </c>
      <c r="K33" s="34">
        <v>1.3</v>
      </c>
      <c r="L33" s="35">
        <v>1</v>
      </c>
      <c r="M33" s="6">
        <v>1.6</v>
      </c>
      <c r="N33" s="4">
        <v>1.2</v>
      </c>
      <c r="O33" s="4">
        <v>1</v>
      </c>
      <c r="P33" s="4">
        <v>1.3</v>
      </c>
      <c r="Q33" s="4" t="s">
        <v>236</v>
      </c>
      <c r="R33" s="4">
        <v>0.9</v>
      </c>
      <c r="S33" s="4">
        <v>0.8</v>
      </c>
      <c r="T33" s="4">
        <v>1.2</v>
      </c>
      <c r="U33" s="29">
        <v>0.9</v>
      </c>
      <c r="V33" s="16">
        <v>0.8</v>
      </c>
      <c r="W33" s="30">
        <v>1.2</v>
      </c>
      <c r="X33" s="4">
        <v>0.9</v>
      </c>
      <c r="Y33" s="4">
        <v>0.7</v>
      </c>
      <c r="Z33" s="4">
        <v>1.2</v>
      </c>
      <c r="AA33" s="34">
        <v>1.3</v>
      </c>
      <c r="AB33" s="35">
        <v>1</v>
      </c>
      <c r="AC33" s="6">
        <v>1.6</v>
      </c>
      <c r="AD33" s="4">
        <v>1.2</v>
      </c>
      <c r="AE33" s="4">
        <v>1</v>
      </c>
      <c r="AF33" s="4">
        <v>1.3</v>
      </c>
      <c r="AG33" s="189" t="s">
        <v>236</v>
      </c>
      <c r="AH33" s="189">
        <v>0.9</v>
      </c>
      <c r="AI33" s="189">
        <v>0.7</v>
      </c>
      <c r="AJ33" s="189">
        <v>1</v>
      </c>
      <c r="AK33" s="201">
        <v>0.8</v>
      </c>
      <c r="AL33" s="202">
        <v>0.7</v>
      </c>
      <c r="AM33" s="203">
        <v>0.8</v>
      </c>
      <c r="AN33" s="189">
        <v>1.2</v>
      </c>
      <c r="AO33" s="189">
        <v>0.5</v>
      </c>
      <c r="AP33" s="189">
        <v>1.3</v>
      </c>
      <c r="AQ33" s="201">
        <v>1.1000000000000001</v>
      </c>
      <c r="AR33" s="202">
        <v>0.8</v>
      </c>
      <c r="AS33" s="203">
        <v>1.1000000000000001</v>
      </c>
      <c r="AT33" s="189">
        <v>0.7</v>
      </c>
      <c r="AU33" s="189">
        <v>1</v>
      </c>
      <c r="AV33" s="189">
        <v>0.7</v>
      </c>
      <c r="AW33" s="239" t="s">
        <v>236</v>
      </c>
      <c r="AX33" s="239">
        <v>1</v>
      </c>
      <c r="AY33" s="239">
        <v>0.8</v>
      </c>
      <c r="AZ33" s="239">
        <v>1.2</v>
      </c>
      <c r="BA33" s="243">
        <v>1</v>
      </c>
      <c r="BB33" s="244">
        <v>0.8</v>
      </c>
      <c r="BC33" s="245">
        <v>1.2</v>
      </c>
      <c r="BD33" s="239">
        <v>1</v>
      </c>
      <c r="BE33" s="239">
        <v>0.7</v>
      </c>
      <c r="BF33" s="239">
        <v>1.3</v>
      </c>
      <c r="BG33" s="243">
        <v>1.4</v>
      </c>
      <c r="BH33" s="244">
        <v>1.4</v>
      </c>
      <c r="BI33" s="245">
        <v>1.4</v>
      </c>
      <c r="BJ33" s="239">
        <v>0.8</v>
      </c>
      <c r="BK33" s="239">
        <v>0.7</v>
      </c>
      <c r="BL33" s="239">
        <v>0.9</v>
      </c>
      <c r="BM33" s="4" t="s">
        <v>236</v>
      </c>
      <c r="BN33" s="4">
        <v>1.4</v>
      </c>
      <c r="BO33" s="4">
        <v>1.3</v>
      </c>
      <c r="BP33" s="4">
        <v>1.5</v>
      </c>
      <c r="BQ33" s="34">
        <v>1.4</v>
      </c>
      <c r="BR33" s="35">
        <v>1.2</v>
      </c>
      <c r="BS33" s="6">
        <v>1.5</v>
      </c>
      <c r="BT33" s="4">
        <v>1.4</v>
      </c>
      <c r="BU33" s="4">
        <v>1.5</v>
      </c>
      <c r="BV33" s="4">
        <v>1.3</v>
      </c>
      <c r="BW33" s="34">
        <v>1.8</v>
      </c>
      <c r="BX33" s="35">
        <v>1.5</v>
      </c>
      <c r="BY33" s="6">
        <v>1.9</v>
      </c>
      <c r="BZ33" s="4">
        <v>1.2</v>
      </c>
      <c r="CA33" s="4">
        <v>1</v>
      </c>
      <c r="CB33" s="4">
        <v>1.3</v>
      </c>
    </row>
    <row r="34" spans="1:80" ht="15" x14ac:dyDescent="0.25">
      <c r="A34" s="2" t="s">
        <v>500</v>
      </c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2" t="s">
        <v>500</v>
      </c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2" t="s">
        <v>500</v>
      </c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4"/>
      <c r="AV34" s="94"/>
      <c r="AW34" s="2" t="s">
        <v>500</v>
      </c>
      <c r="AX34" s="94"/>
      <c r="AY34" s="94"/>
      <c r="AZ34" s="94"/>
      <c r="BA34" s="94"/>
      <c r="BB34" s="94"/>
      <c r="BC34" s="94"/>
      <c r="BD34" s="94"/>
      <c r="BE34" s="94"/>
      <c r="BF34" s="94"/>
      <c r="BG34" s="94"/>
      <c r="BH34" s="112"/>
      <c r="BI34" s="112"/>
      <c r="BJ34" s="112"/>
      <c r="BK34" s="112"/>
      <c r="BL34" s="112"/>
      <c r="BM34" s="2" t="s">
        <v>500</v>
      </c>
      <c r="BN34" s="94"/>
      <c r="BO34" s="94"/>
      <c r="BP34" s="94"/>
      <c r="BQ34" s="94"/>
      <c r="BR34" s="94"/>
      <c r="BS34" s="94"/>
      <c r="BT34" s="94"/>
      <c r="BU34" s="94"/>
      <c r="BV34" s="94"/>
      <c r="BW34" s="94"/>
      <c r="BX34" s="94"/>
      <c r="BY34" s="94"/>
      <c r="BZ34" s="94"/>
      <c r="CA34" s="94"/>
      <c r="CB34" s="94"/>
    </row>
    <row r="35" spans="1:80" ht="15" x14ac:dyDescent="0.25">
      <c r="A35" s="3" t="s">
        <v>501</v>
      </c>
      <c r="Q35" s="3" t="s">
        <v>501</v>
      </c>
      <c r="AG35" s="3" t="s">
        <v>501</v>
      </c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 s="3" t="s">
        <v>501</v>
      </c>
      <c r="AX35"/>
      <c r="AY35"/>
      <c r="AZ35"/>
      <c r="BA35"/>
      <c r="BB35"/>
      <c r="BC35"/>
      <c r="BD35"/>
      <c r="BE35"/>
      <c r="BF35"/>
      <c r="BG35"/>
      <c r="BH35" s="63"/>
      <c r="BI35" s="63"/>
      <c r="BJ35" s="63"/>
      <c r="BK35" s="63"/>
      <c r="BL35" s="63"/>
      <c r="BM35" s="3" t="s">
        <v>610</v>
      </c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</row>
    <row r="39" spans="1:80" x14ac:dyDescent="0.2">
      <c r="A39" s="4" t="s">
        <v>909</v>
      </c>
    </row>
    <row r="40" spans="1:80" x14ac:dyDescent="0.2">
      <c r="B40" s="4" t="s">
        <v>1</v>
      </c>
      <c r="C40" s="4" t="s">
        <v>497</v>
      </c>
      <c r="D40" s="4" t="s">
        <v>907</v>
      </c>
    </row>
    <row r="41" spans="1:80" x14ac:dyDescent="0.2">
      <c r="A41" s="4" t="s">
        <v>1</v>
      </c>
      <c r="B41" s="110">
        <v>17.171717171717173</v>
      </c>
      <c r="C41" s="110">
        <v>26.728971962616821</v>
      </c>
      <c r="D41" s="110">
        <v>12.377368633248219</v>
      </c>
    </row>
    <row r="42" spans="1:80" x14ac:dyDescent="0.2">
      <c r="A42" s="4" t="s">
        <v>4</v>
      </c>
      <c r="B42" s="110">
        <v>21.528559935639581</v>
      </c>
      <c r="C42" s="110">
        <v>30.346947738252087</v>
      </c>
      <c r="D42" s="110">
        <v>16.463414634146343</v>
      </c>
    </row>
    <row r="43" spans="1:80" x14ac:dyDescent="0.2">
      <c r="A43" s="4" t="s">
        <v>5</v>
      </c>
      <c r="B43" s="110">
        <v>13.682729511079845</v>
      </c>
      <c r="C43" s="110">
        <v>26.634958382877528</v>
      </c>
      <c r="D43" s="110">
        <v>8.2458770614692654</v>
      </c>
    </row>
    <row r="44" spans="1:80" x14ac:dyDescent="0.2">
      <c r="A44" s="4" t="s">
        <v>6</v>
      </c>
      <c r="B44" s="110">
        <v>6.8493150684931505</v>
      </c>
      <c r="C44" s="110">
        <v>4.1237113402061851</v>
      </c>
      <c r="D44" s="110">
        <v>7.9905992949471214</v>
      </c>
    </row>
    <row r="45" spans="1:80" x14ac:dyDescent="0.2">
      <c r="A45" s="4" t="s">
        <v>7</v>
      </c>
      <c r="B45" s="110">
        <v>12.233445566778901</v>
      </c>
      <c r="C45" s="110">
        <v>28.691983122362871</v>
      </c>
      <c r="D45" s="110">
        <v>6.2691131498470947</v>
      </c>
    </row>
  </sheetData>
  <mergeCells count="25">
    <mergeCell ref="B2:D2"/>
    <mergeCell ref="E2:G2"/>
    <mergeCell ref="H2:J2"/>
    <mergeCell ref="K2:M2"/>
    <mergeCell ref="N2:P2"/>
    <mergeCell ref="R2:T2"/>
    <mergeCell ref="U2:W2"/>
    <mergeCell ref="X2:Z2"/>
    <mergeCell ref="AA2:AC2"/>
    <mergeCell ref="AD2:AF2"/>
    <mergeCell ref="AH2:AJ2"/>
    <mergeCell ref="AK2:AM2"/>
    <mergeCell ref="AN2:AP2"/>
    <mergeCell ref="AQ2:AS2"/>
    <mergeCell ref="AT2:AV2"/>
    <mergeCell ref="AX2:AZ2"/>
    <mergeCell ref="BA2:BC2"/>
    <mergeCell ref="BD2:BF2"/>
    <mergeCell ref="BG2:BI2"/>
    <mergeCell ref="BJ2:BL2"/>
    <mergeCell ref="BN2:BP2"/>
    <mergeCell ref="BQ2:BS2"/>
    <mergeCell ref="BT2:BV2"/>
    <mergeCell ref="BW2:BY2"/>
    <mergeCell ref="BZ2:CB2"/>
  </mergeCells>
  <pageMargins left="0.7" right="0.7" top="0.75" bottom="0.75" header="0.3" footer="0.3"/>
  <pageSetup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54"/>
  <sheetViews>
    <sheetView view="pageBreakPreview" topLeftCell="B33" zoomScaleNormal="100" zoomScaleSheetLayoutView="100" workbookViewId="0">
      <selection activeCell="AK49" sqref="AK49:AL54"/>
    </sheetView>
  </sheetViews>
  <sheetFormatPr defaultColWidth="5.140625" defaultRowHeight="11.25" x14ac:dyDescent="0.2"/>
  <cols>
    <col min="1" max="1" width="13" style="4" customWidth="1"/>
    <col min="2" max="2" width="7.5703125" style="4" customWidth="1"/>
    <col min="3" max="16384" width="5.140625" style="4"/>
  </cols>
  <sheetData>
    <row r="1" spans="1:80" ht="15" x14ac:dyDescent="0.25">
      <c r="A1" s="4" t="s">
        <v>849</v>
      </c>
      <c r="Q1" s="4" t="s">
        <v>530</v>
      </c>
      <c r="AG1" s="232" t="s">
        <v>760</v>
      </c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 s="4" t="s">
        <v>761</v>
      </c>
      <c r="BM1" s="204" t="s">
        <v>765</v>
      </c>
      <c r="BN1" s="71"/>
      <c r="BO1" s="71"/>
      <c r="BP1" s="71"/>
      <c r="BQ1" s="71"/>
      <c r="BR1" s="71"/>
      <c r="BS1" s="71"/>
      <c r="BT1" s="71"/>
      <c r="BU1" s="71"/>
      <c r="BV1" s="71"/>
      <c r="BW1" s="71"/>
      <c r="BX1" s="71"/>
      <c r="BY1" s="71"/>
      <c r="BZ1" s="71"/>
      <c r="CA1" s="71"/>
      <c r="CB1" s="71"/>
    </row>
    <row r="2" spans="1:80" x14ac:dyDescent="0.2">
      <c r="A2" s="5"/>
      <c r="B2" s="278" t="s">
        <v>1</v>
      </c>
      <c r="C2" s="278"/>
      <c r="D2" s="278"/>
      <c r="E2" s="278" t="s">
        <v>4</v>
      </c>
      <c r="F2" s="278"/>
      <c r="G2" s="278"/>
      <c r="H2" s="278" t="s">
        <v>5</v>
      </c>
      <c r="I2" s="278"/>
      <c r="J2" s="278"/>
      <c r="K2" s="278" t="s">
        <v>6</v>
      </c>
      <c r="L2" s="278"/>
      <c r="M2" s="278"/>
      <c r="N2" s="278" t="s">
        <v>7</v>
      </c>
      <c r="O2" s="278"/>
      <c r="P2" s="279"/>
      <c r="Q2" s="5"/>
      <c r="R2" s="278" t="s">
        <v>1</v>
      </c>
      <c r="S2" s="278"/>
      <c r="T2" s="278"/>
      <c r="U2" s="278" t="s">
        <v>4</v>
      </c>
      <c r="V2" s="278"/>
      <c r="W2" s="278"/>
      <c r="X2" s="278" t="s">
        <v>5</v>
      </c>
      <c r="Y2" s="278"/>
      <c r="Z2" s="278"/>
      <c r="AA2" s="278" t="s">
        <v>6</v>
      </c>
      <c r="AB2" s="278"/>
      <c r="AC2" s="278"/>
      <c r="AD2" s="278" t="s">
        <v>7</v>
      </c>
      <c r="AE2" s="278"/>
      <c r="AF2" s="279"/>
      <c r="AG2" s="190"/>
      <c r="AH2" s="296" t="s">
        <v>1</v>
      </c>
      <c r="AI2" s="296"/>
      <c r="AJ2" s="296"/>
      <c r="AK2" s="296" t="s">
        <v>4</v>
      </c>
      <c r="AL2" s="296"/>
      <c r="AM2" s="296"/>
      <c r="AN2" s="296" t="s">
        <v>5</v>
      </c>
      <c r="AO2" s="296"/>
      <c r="AP2" s="296"/>
      <c r="AQ2" s="296" t="s">
        <v>6</v>
      </c>
      <c r="AR2" s="296"/>
      <c r="AS2" s="296"/>
      <c r="AT2" s="296" t="s">
        <v>7</v>
      </c>
      <c r="AU2" s="296"/>
      <c r="AV2" s="297"/>
      <c r="AW2" s="5"/>
      <c r="AX2" s="278" t="s">
        <v>1</v>
      </c>
      <c r="AY2" s="278"/>
      <c r="AZ2" s="278"/>
      <c r="BA2" s="278" t="s">
        <v>4</v>
      </c>
      <c r="BB2" s="278"/>
      <c r="BC2" s="278"/>
      <c r="BD2" s="278" t="s">
        <v>5</v>
      </c>
      <c r="BE2" s="278"/>
      <c r="BF2" s="278"/>
      <c r="BG2" s="278" t="s">
        <v>6</v>
      </c>
      <c r="BH2" s="278"/>
      <c r="BI2" s="278"/>
      <c r="BJ2" s="278" t="s">
        <v>7</v>
      </c>
      <c r="BK2" s="278"/>
      <c r="BL2" s="279"/>
      <c r="BM2" s="205"/>
      <c r="BN2" s="294" t="s">
        <v>1</v>
      </c>
      <c r="BO2" s="294"/>
      <c r="BP2" s="294"/>
      <c r="BQ2" s="294" t="s">
        <v>4</v>
      </c>
      <c r="BR2" s="294"/>
      <c r="BS2" s="294"/>
      <c r="BT2" s="294" t="s">
        <v>5</v>
      </c>
      <c r="BU2" s="294"/>
      <c r="BV2" s="294"/>
      <c r="BW2" s="294" t="s">
        <v>6</v>
      </c>
      <c r="BX2" s="294"/>
      <c r="BY2" s="294"/>
      <c r="BZ2" s="294" t="s">
        <v>7</v>
      </c>
      <c r="CA2" s="294"/>
      <c r="CB2" s="295"/>
    </row>
    <row r="3" spans="1:80" x14ac:dyDescent="0.2">
      <c r="A3" s="6" t="s">
        <v>600</v>
      </c>
      <c r="B3" s="7" t="s">
        <v>1</v>
      </c>
      <c r="C3" s="7" t="s">
        <v>497</v>
      </c>
      <c r="D3" s="7" t="s">
        <v>498</v>
      </c>
      <c r="E3" s="7" t="s">
        <v>1</v>
      </c>
      <c r="F3" s="7" t="s">
        <v>497</v>
      </c>
      <c r="G3" s="7" t="s">
        <v>498</v>
      </c>
      <c r="H3" s="7" t="s">
        <v>1</v>
      </c>
      <c r="I3" s="7" t="s">
        <v>497</v>
      </c>
      <c r="J3" s="7" t="s">
        <v>498</v>
      </c>
      <c r="K3" s="7" t="s">
        <v>1</v>
      </c>
      <c r="L3" s="7" t="s">
        <v>497</v>
      </c>
      <c r="M3" s="7" t="s">
        <v>498</v>
      </c>
      <c r="N3" s="7" t="s">
        <v>1</v>
      </c>
      <c r="O3" s="7" t="s">
        <v>497</v>
      </c>
      <c r="P3" s="8" t="s">
        <v>498</v>
      </c>
      <c r="Q3" s="6" t="s">
        <v>600</v>
      </c>
      <c r="R3" s="7" t="s">
        <v>1</v>
      </c>
      <c r="S3" s="7" t="s">
        <v>497</v>
      </c>
      <c r="T3" s="7" t="s">
        <v>498</v>
      </c>
      <c r="U3" s="7" t="s">
        <v>1</v>
      </c>
      <c r="V3" s="7" t="s">
        <v>497</v>
      </c>
      <c r="W3" s="7" t="s">
        <v>498</v>
      </c>
      <c r="X3" s="7" t="s">
        <v>1</v>
      </c>
      <c r="Y3" s="7" t="s">
        <v>497</v>
      </c>
      <c r="Z3" s="7" t="s">
        <v>498</v>
      </c>
      <c r="AA3" s="7" t="s">
        <v>1</v>
      </c>
      <c r="AB3" s="7" t="s">
        <v>497</v>
      </c>
      <c r="AC3" s="7" t="s">
        <v>498</v>
      </c>
      <c r="AD3" s="7" t="s">
        <v>1</v>
      </c>
      <c r="AE3" s="7" t="s">
        <v>497</v>
      </c>
      <c r="AF3" s="8" t="s">
        <v>498</v>
      </c>
      <c r="AG3" s="109" t="s">
        <v>600</v>
      </c>
      <c r="AH3" s="193" t="s">
        <v>1</v>
      </c>
      <c r="AI3" s="193" t="s">
        <v>497</v>
      </c>
      <c r="AJ3" s="193" t="s">
        <v>601</v>
      </c>
      <c r="AK3" s="193" t="s">
        <v>1</v>
      </c>
      <c r="AL3" s="193" t="s">
        <v>497</v>
      </c>
      <c r="AM3" s="193" t="s">
        <v>601</v>
      </c>
      <c r="AN3" s="193" t="s">
        <v>1</v>
      </c>
      <c r="AO3" s="193" t="s">
        <v>497</v>
      </c>
      <c r="AP3" s="193" t="s">
        <v>601</v>
      </c>
      <c r="AQ3" s="193" t="s">
        <v>1</v>
      </c>
      <c r="AR3" s="193" t="s">
        <v>497</v>
      </c>
      <c r="AS3" s="193" t="s">
        <v>601</v>
      </c>
      <c r="AT3" s="193" t="s">
        <v>1</v>
      </c>
      <c r="AU3" s="193" t="s">
        <v>497</v>
      </c>
      <c r="AV3" s="194" t="s">
        <v>601</v>
      </c>
      <c r="AW3" s="6" t="s">
        <v>600</v>
      </c>
      <c r="AX3" s="45" t="s">
        <v>1</v>
      </c>
      <c r="AY3" s="45" t="s">
        <v>497</v>
      </c>
      <c r="AZ3" s="45" t="s">
        <v>742</v>
      </c>
      <c r="BA3" s="45" t="s">
        <v>1</v>
      </c>
      <c r="BB3" s="45" t="s">
        <v>497</v>
      </c>
      <c r="BC3" s="45" t="s">
        <v>742</v>
      </c>
      <c r="BD3" s="45" t="s">
        <v>1</v>
      </c>
      <c r="BE3" s="45" t="s">
        <v>497</v>
      </c>
      <c r="BF3" s="45" t="s">
        <v>742</v>
      </c>
      <c r="BG3" s="45" t="s">
        <v>1</v>
      </c>
      <c r="BH3" s="45" t="s">
        <v>497</v>
      </c>
      <c r="BI3" s="45" t="s">
        <v>742</v>
      </c>
      <c r="BJ3" s="45" t="s">
        <v>1</v>
      </c>
      <c r="BK3" s="45" t="s">
        <v>497</v>
      </c>
      <c r="BL3" s="46" t="s">
        <v>742</v>
      </c>
      <c r="BM3" s="208" t="s">
        <v>600</v>
      </c>
      <c r="BN3" s="209" t="s">
        <v>1</v>
      </c>
      <c r="BO3" s="209" t="s">
        <v>497</v>
      </c>
      <c r="BP3" s="209" t="s">
        <v>498</v>
      </c>
      <c r="BQ3" s="209" t="s">
        <v>1</v>
      </c>
      <c r="BR3" s="209" t="s">
        <v>497</v>
      </c>
      <c r="BS3" s="209" t="s">
        <v>498</v>
      </c>
      <c r="BT3" s="209" t="s">
        <v>1</v>
      </c>
      <c r="BU3" s="209" t="s">
        <v>497</v>
      </c>
      <c r="BV3" s="209" t="s">
        <v>498</v>
      </c>
      <c r="BW3" s="209" t="s">
        <v>1</v>
      </c>
      <c r="BX3" s="209" t="s">
        <v>497</v>
      </c>
      <c r="BY3" s="209" t="s">
        <v>498</v>
      </c>
      <c r="BZ3" s="209" t="s">
        <v>1</v>
      </c>
      <c r="CA3" s="209" t="s">
        <v>497</v>
      </c>
      <c r="CB3" s="209" t="s">
        <v>498</v>
      </c>
    </row>
    <row r="4" spans="1:80" x14ac:dyDescent="0.2">
      <c r="A4" s="15" t="s">
        <v>591</v>
      </c>
      <c r="E4" s="25"/>
      <c r="F4" s="9"/>
      <c r="G4" s="5"/>
      <c r="K4" s="25"/>
      <c r="L4" s="9"/>
      <c r="M4" s="5"/>
      <c r="Q4" s="15" t="s">
        <v>591</v>
      </c>
      <c r="U4" s="25"/>
      <c r="V4" s="9"/>
      <c r="W4" s="5"/>
      <c r="AA4" s="25"/>
      <c r="AB4" s="9"/>
      <c r="AC4" s="5"/>
      <c r="AG4" s="195" t="s">
        <v>591</v>
      </c>
      <c r="AH4" s="189"/>
      <c r="AI4" s="189"/>
      <c r="AJ4" s="189"/>
      <c r="AK4" s="196"/>
      <c r="AL4" s="197"/>
      <c r="AM4" s="190"/>
      <c r="AN4" s="189"/>
      <c r="AO4" s="189"/>
      <c r="AP4" s="189"/>
      <c r="AQ4" s="196"/>
      <c r="AR4" s="197"/>
      <c r="AS4" s="190"/>
      <c r="AT4" s="189"/>
      <c r="AU4" s="189"/>
      <c r="AV4" s="189"/>
      <c r="AW4" s="15" t="s">
        <v>762</v>
      </c>
      <c r="AX4" s="10"/>
      <c r="AY4" s="10"/>
      <c r="AZ4" s="10"/>
      <c r="BA4" s="223"/>
      <c r="BB4" s="224"/>
      <c r="BC4" s="225"/>
      <c r="BD4" s="10"/>
      <c r="BE4" s="10"/>
      <c r="BF4" s="10"/>
      <c r="BG4" s="223"/>
      <c r="BH4" s="224"/>
      <c r="BI4" s="225"/>
      <c r="BJ4" s="10"/>
      <c r="BK4" s="10"/>
      <c r="BL4" s="10"/>
      <c r="BM4" s="210" t="s">
        <v>762</v>
      </c>
      <c r="BN4" s="71"/>
      <c r="BO4" s="71"/>
      <c r="BP4" s="71"/>
      <c r="BQ4" s="211"/>
      <c r="BR4" s="70"/>
      <c r="BS4" s="212"/>
      <c r="BT4" s="71"/>
      <c r="BU4" s="71"/>
      <c r="BV4" s="71"/>
      <c r="BW4" s="211"/>
      <c r="BX4" s="70"/>
      <c r="BY4" s="212"/>
      <c r="BZ4" s="71"/>
      <c r="CA4" s="71"/>
      <c r="CB4" s="71"/>
    </row>
    <row r="5" spans="1:80" x14ac:dyDescent="0.2">
      <c r="A5" s="4" t="s">
        <v>1</v>
      </c>
      <c r="B5" s="10">
        <f t="shared" ref="B5" si="0">R5+AH5+AX5+BN5</f>
        <v>11187</v>
      </c>
      <c r="C5" s="10">
        <f t="shared" ref="C5" si="1">S5+AI5+AY5+BO5</f>
        <v>3745</v>
      </c>
      <c r="D5" s="10">
        <f t="shared" ref="D5" si="2">T5+AJ5+AZ5+BP5</f>
        <v>7441</v>
      </c>
      <c r="E5" s="10">
        <f t="shared" ref="E5" si="3">U5+AK5+BA5+BQ5</f>
        <v>6215</v>
      </c>
      <c r="F5" s="10">
        <f t="shared" ref="F5" si="4">V5+AL5+BB5+BR5</f>
        <v>2277</v>
      </c>
      <c r="G5" s="10">
        <f t="shared" ref="G5" si="5">W5+AM5+BC5+BS5</f>
        <v>3936</v>
      </c>
      <c r="H5" s="10">
        <f t="shared" ref="H5" si="6">X5+AN5+BD5+BT5</f>
        <v>2843</v>
      </c>
      <c r="I5" s="10">
        <f t="shared" ref="I5" si="7">Y5+AO5+BE5+BU5</f>
        <v>841</v>
      </c>
      <c r="J5" s="10">
        <f t="shared" ref="J5" si="8">Z5+AP5+BF5+BV5</f>
        <v>2001</v>
      </c>
      <c r="K5" s="10">
        <f t="shared" ref="K5" si="9">AA5+AQ5+BG5+BW5</f>
        <v>1241</v>
      </c>
      <c r="L5" s="10">
        <f t="shared" ref="L5" si="10">AB5+AR5+BH5+BX5</f>
        <v>388</v>
      </c>
      <c r="M5" s="10">
        <f t="shared" ref="M5" si="11">AC5+AS5+BI5+BY5</f>
        <v>851</v>
      </c>
      <c r="N5" s="10">
        <f t="shared" ref="N5" si="12">AD5+AT5+BJ5+BZ5</f>
        <v>891</v>
      </c>
      <c r="O5" s="10">
        <f t="shared" ref="O5" si="13">AE5+AU5+BK5+CA5</f>
        <v>237</v>
      </c>
      <c r="P5" s="10">
        <f t="shared" ref="P5" si="14">AF5+AV5+BL5+CB5</f>
        <v>654</v>
      </c>
      <c r="Q5" s="4" t="s">
        <v>1</v>
      </c>
      <c r="R5" s="10">
        <v>1883</v>
      </c>
      <c r="S5" s="10">
        <v>1244</v>
      </c>
      <c r="T5" s="10">
        <v>639</v>
      </c>
      <c r="U5" s="26">
        <v>1071</v>
      </c>
      <c r="V5" s="27">
        <v>882</v>
      </c>
      <c r="W5" s="28">
        <v>189</v>
      </c>
      <c r="X5" s="10">
        <v>485</v>
      </c>
      <c r="Y5" s="10">
        <v>242</v>
      </c>
      <c r="Z5" s="10">
        <v>242</v>
      </c>
      <c r="AA5" s="26">
        <v>73</v>
      </c>
      <c r="AB5" s="27">
        <v>38</v>
      </c>
      <c r="AC5" s="28">
        <v>35</v>
      </c>
      <c r="AD5" s="10">
        <v>255</v>
      </c>
      <c r="AE5" s="10">
        <v>81</v>
      </c>
      <c r="AF5" s="10">
        <v>174</v>
      </c>
      <c r="AG5" s="189" t="s">
        <v>1</v>
      </c>
      <c r="AH5" s="189">
        <v>838</v>
      </c>
      <c r="AI5" s="189">
        <v>119</v>
      </c>
      <c r="AJ5" s="189">
        <v>719</v>
      </c>
      <c r="AK5" s="198">
        <v>501</v>
      </c>
      <c r="AL5" s="199">
        <v>83</v>
      </c>
      <c r="AM5" s="200">
        <v>417</v>
      </c>
      <c r="AN5" s="189">
        <v>203</v>
      </c>
      <c r="AO5" s="189">
        <v>17</v>
      </c>
      <c r="AP5" s="189">
        <v>186</v>
      </c>
      <c r="AQ5" s="198">
        <v>105</v>
      </c>
      <c r="AR5" s="199">
        <v>15</v>
      </c>
      <c r="AS5" s="200">
        <v>89</v>
      </c>
      <c r="AT5" s="189">
        <v>30</v>
      </c>
      <c r="AU5" s="189">
        <v>3</v>
      </c>
      <c r="AV5" s="189">
        <v>27</v>
      </c>
      <c r="AW5" s="4" t="s">
        <v>1</v>
      </c>
      <c r="AX5" s="10">
        <v>5954</v>
      </c>
      <c r="AY5" s="10">
        <v>1421</v>
      </c>
      <c r="AZ5" s="10">
        <v>4532</v>
      </c>
      <c r="BA5" s="26">
        <v>2718</v>
      </c>
      <c r="BB5" s="27">
        <v>584</v>
      </c>
      <c r="BC5" s="28">
        <v>2134</v>
      </c>
      <c r="BD5" s="10">
        <v>1721</v>
      </c>
      <c r="BE5" s="10">
        <v>409</v>
      </c>
      <c r="BF5" s="10">
        <v>1312</v>
      </c>
      <c r="BG5" s="26">
        <v>963</v>
      </c>
      <c r="BH5" s="27">
        <v>301</v>
      </c>
      <c r="BI5" s="28">
        <v>662</v>
      </c>
      <c r="BJ5" s="10">
        <v>552</v>
      </c>
      <c r="BK5" s="10">
        <v>127</v>
      </c>
      <c r="BL5" s="10">
        <v>424</v>
      </c>
      <c r="BM5" s="204" t="s">
        <v>1</v>
      </c>
      <c r="BN5" s="71">
        <v>2512</v>
      </c>
      <c r="BO5" s="71">
        <v>961</v>
      </c>
      <c r="BP5" s="71">
        <v>1551</v>
      </c>
      <c r="BQ5" s="213">
        <v>1925</v>
      </c>
      <c r="BR5" s="214">
        <v>728</v>
      </c>
      <c r="BS5" s="215">
        <v>1196</v>
      </c>
      <c r="BT5" s="71">
        <v>434</v>
      </c>
      <c r="BU5" s="71">
        <v>173</v>
      </c>
      <c r="BV5" s="71">
        <v>261</v>
      </c>
      <c r="BW5" s="213">
        <v>100</v>
      </c>
      <c r="BX5" s="214">
        <v>34</v>
      </c>
      <c r="BY5" s="215">
        <v>65</v>
      </c>
      <c r="BZ5" s="71">
        <v>54</v>
      </c>
      <c r="CA5" s="71">
        <v>26</v>
      </c>
      <c r="CB5" s="71">
        <v>29</v>
      </c>
    </row>
    <row r="6" spans="1:80" x14ac:dyDescent="0.2">
      <c r="A6" s="4" t="s">
        <v>382</v>
      </c>
      <c r="B6" s="10">
        <f t="shared" ref="B6:B7" si="15">R6+AH6+AX6+BN6</f>
        <v>10260</v>
      </c>
      <c r="C6" s="10">
        <f t="shared" ref="C6:C7" si="16">S6+AI6+AY6+BO6</f>
        <v>3304</v>
      </c>
      <c r="D6" s="10">
        <f t="shared" ref="D6:D7" si="17">T6+AJ6+AZ6+BP6</f>
        <v>6956</v>
      </c>
      <c r="E6" s="10">
        <f t="shared" ref="E6:E7" si="18">U6+AK6+BA6+BQ6</f>
        <v>5478</v>
      </c>
      <c r="F6" s="10">
        <f t="shared" ref="F6:F7" si="19">V6+AL6+BB6+BR6</f>
        <v>1891</v>
      </c>
      <c r="G6" s="10">
        <f t="shared" ref="G6:G7" si="20">W6+AM6+BC6+BS6</f>
        <v>3588</v>
      </c>
      <c r="H6" s="10">
        <f t="shared" ref="H6:H7" si="21">X6+AN6+BD6+BT6</f>
        <v>2706</v>
      </c>
      <c r="I6" s="10">
        <f t="shared" ref="I6:I7" si="22">Y6+AO6+BE6+BU6</f>
        <v>811</v>
      </c>
      <c r="J6" s="10">
        <f t="shared" ref="J6:J7" si="23">Z6+AP6+BF6+BV6</f>
        <v>1895</v>
      </c>
      <c r="K6" s="10">
        <f t="shared" ref="K6:K7" si="24">AA6+AQ6+BG6+BW6</f>
        <v>1201</v>
      </c>
      <c r="L6" s="10">
        <f t="shared" ref="L6:L7" si="25">AB6+AR6+BH6+BX6</f>
        <v>374</v>
      </c>
      <c r="M6" s="10">
        <f t="shared" ref="M6:M7" si="26">AC6+AS6+BI6+BY6</f>
        <v>827</v>
      </c>
      <c r="N6" s="10">
        <f t="shared" ref="N6:N7" si="27">AD6+AT6+BJ6+BZ6</f>
        <v>877</v>
      </c>
      <c r="O6" s="10">
        <f t="shared" ref="O6:O7" si="28">AE6+AU6+BK6+CA6</f>
        <v>228</v>
      </c>
      <c r="P6" s="10">
        <f t="shared" ref="P6:P7" si="29">AF6+AV6+BL6+CB6</f>
        <v>648</v>
      </c>
      <c r="Q6" s="4" t="s">
        <v>382</v>
      </c>
      <c r="R6" s="10">
        <v>1734</v>
      </c>
      <c r="S6" s="10">
        <v>1119</v>
      </c>
      <c r="T6" s="10">
        <v>615</v>
      </c>
      <c r="U6" s="26">
        <v>929</v>
      </c>
      <c r="V6" s="27">
        <v>760</v>
      </c>
      <c r="W6" s="28">
        <v>170</v>
      </c>
      <c r="X6" s="10">
        <v>479</v>
      </c>
      <c r="Y6" s="10">
        <v>242</v>
      </c>
      <c r="Z6" s="10">
        <v>237</v>
      </c>
      <c r="AA6" s="26">
        <v>71</v>
      </c>
      <c r="AB6" s="27">
        <v>36</v>
      </c>
      <c r="AC6" s="28">
        <v>35</v>
      </c>
      <c r="AD6" s="10">
        <v>255</v>
      </c>
      <c r="AE6" s="10">
        <v>81</v>
      </c>
      <c r="AF6" s="10">
        <v>174</v>
      </c>
      <c r="AG6" s="189" t="s">
        <v>382</v>
      </c>
      <c r="AH6" s="189">
        <v>635</v>
      </c>
      <c r="AI6" s="189">
        <v>80</v>
      </c>
      <c r="AJ6" s="189">
        <v>555</v>
      </c>
      <c r="AK6" s="198">
        <v>408</v>
      </c>
      <c r="AL6" s="199">
        <v>74</v>
      </c>
      <c r="AM6" s="200">
        <v>334</v>
      </c>
      <c r="AN6" s="189">
        <v>127</v>
      </c>
      <c r="AO6" s="189">
        <v>0</v>
      </c>
      <c r="AP6" s="189">
        <v>127</v>
      </c>
      <c r="AQ6" s="198">
        <v>77</v>
      </c>
      <c r="AR6" s="199">
        <v>6</v>
      </c>
      <c r="AS6" s="200">
        <v>71</v>
      </c>
      <c r="AT6" s="189">
        <v>24</v>
      </c>
      <c r="AU6" s="189">
        <v>0</v>
      </c>
      <c r="AV6" s="189">
        <v>24</v>
      </c>
      <c r="AW6" s="4" t="s">
        <v>382</v>
      </c>
      <c r="AX6" s="10">
        <v>5709</v>
      </c>
      <c r="AY6" s="10">
        <v>1309</v>
      </c>
      <c r="AZ6" s="10">
        <v>4400</v>
      </c>
      <c r="BA6" s="26">
        <v>2516</v>
      </c>
      <c r="BB6" s="27">
        <v>472</v>
      </c>
      <c r="BC6" s="28">
        <v>2044</v>
      </c>
      <c r="BD6" s="10">
        <v>1679</v>
      </c>
      <c r="BE6" s="10">
        <v>409</v>
      </c>
      <c r="BF6" s="10">
        <v>1270</v>
      </c>
      <c r="BG6" s="26">
        <v>963</v>
      </c>
      <c r="BH6" s="27">
        <v>301</v>
      </c>
      <c r="BI6" s="28">
        <v>662</v>
      </c>
      <c r="BJ6" s="10">
        <v>552</v>
      </c>
      <c r="BK6" s="10">
        <v>127</v>
      </c>
      <c r="BL6" s="10">
        <v>424</v>
      </c>
      <c r="BM6" s="204" t="s">
        <v>382</v>
      </c>
      <c r="BN6" s="71">
        <v>2182</v>
      </c>
      <c r="BO6" s="71">
        <v>796</v>
      </c>
      <c r="BP6" s="71">
        <v>1386</v>
      </c>
      <c r="BQ6" s="213">
        <v>1625</v>
      </c>
      <c r="BR6" s="214">
        <v>585</v>
      </c>
      <c r="BS6" s="215">
        <v>1040</v>
      </c>
      <c r="BT6" s="71">
        <v>421</v>
      </c>
      <c r="BU6" s="71">
        <v>160</v>
      </c>
      <c r="BV6" s="71">
        <v>261</v>
      </c>
      <c r="BW6" s="213">
        <v>90</v>
      </c>
      <c r="BX6" s="214">
        <v>31</v>
      </c>
      <c r="BY6" s="215">
        <v>59</v>
      </c>
      <c r="BZ6" s="71">
        <v>46</v>
      </c>
      <c r="CA6" s="71">
        <v>20</v>
      </c>
      <c r="CB6" s="71">
        <v>26</v>
      </c>
    </row>
    <row r="7" spans="1:80" x14ac:dyDescent="0.2">
      <c r="A7" s="4" t="s">
        <v>383</v>
      </c>
      <c r="B7" s="10">
        <f t="shared" si="15"/>
        <v>926</v>
      </c>
      <c r="C7" s="10">
        <f t="shared" si="16"/>
        <v>439</v>
      </c>
      <c r="D7" s="10">
        <f t="shared" si="17"/>
        <v>487</v>
      </c>
      <c r="E7" s="10">
        <f t="shared" si="18"/>
        <v>736</v>
      </c>
      <c r="F7" s="10">
        <f t="shared" si="19"/>
        <v>387</v>
      </c>
      <c r="G7" s="10">
        <f t="shared" si="20"/>
        <v>348</v>
      </c>
      <c r="H7" s="10">
        <f t="shared" si="21"/>
        <v>137</v>
      </c>
      <c r="I7" s="10">
        <f t="shared" si="22"/>
        <v>30</v>
      </c>
      <c r="J7" s="10">
        <f t="shared" si="23"/>
        <v>107</v>
      </c>
      <c r="K7" s="10">
        <f t="shared" si="24"/>
        <v>40</v>
      </c>
      <c r="L7" s="10">
        <f t="shared" si="25"/>
        <v>14</v>
      </c>
      <c r="M7" s="10">
        <f t="shared" si="26"/>
        <v>25</v>
      </c>
      <c r="N7" s="10">
        <f t="shared" si="27"/>
        <v>15</v>
      </c>
      <c r="O7" s="10">
        <f t="shared" si="28"/>
        <v>9</v>
      </c>
      <c r="P7" s="10">
        <f t="shared" si="29"/>
        <v>6</v>
      </c>
      <c r="Q7" s="4" t="s">
        <v>383</v>
      </c>
      <c r="R7" s="10">
        <v>149</v>
      </c>
      <c r="S7" s="10">
        <v>124</v>
      </c>
      <c r="T7" s="10">
        <v>25</v>
      </c>
      <c r="U7" s="26">
        <v>142</v>
      </c>
      <c r="V7" s="27">
        <v>123</v>
      </c>
      <c r="W7" s="28">
        <v>19</v>
      </c>
      <c r="X7" s="10">
        <v>6</v>
      </c>
      <c r="Y7" s="10">
        <v>0</v>
      </c>
      <c r="Z7" s="10">
        <v>6</v>
      </c>
      <c r="AA7" s="26">
        <v>2</v>
      </c>
      <c r="AB7" s="27">
        <v>2</v>
      </c>
      <c r="AC7" s="28">
        <v>0</v>
      </c>
      <c r="AD7" s="10">
        <v>0</v>
      </c>
      <c r="AE7" s="10">
        <v>0</v>
      </c>
      <c r="AF7" s="10">
        <v>0</v>
      </c>
      <c r="AG7" s="189" t="s">
        <v>383</v>
      </c>
      <c r="AH7" s="189">
        <v>202</v>
      </c>
      <c r="AI7" s="189">
        <v>38</v>
      </c>
      <c r="AJ7" s="189">
        <v>164</v>
      </c>
      <c r="AK7" s="198">
        <v>93</v>
      </c>
      <c r="AL7" s="199">
        <v>9</v>
      </c>
      <c r="AM7" s="200">
        <v>83</v>
      </c>
      <c r="AN7" s="189">
        <v>76</v>
      </c>
      <c r="AO7" s="189">
        <v>17</v>
      </c>
      <c r="AP7" s="189">
        <v>59</v>
      </c>
      <c r="AQ7" s="198">
        <v>28</v>
      </c>
      <c r="AR7" s="199">
        <v>9</v>
      </c>
      <c r="AS7" s="200">
        <v>18</v>
      </c>
      <c r="AT7" s="189">
        <v>6</v>
      </c>
      <c r="AU7" s="189">
        <v>3</v>
      </c>
      <c r="AV7" s="189">
        <v>3</v>
      </c>
      <c r="AW7" s="4" t="s">
        <v>383</v>
      </c>
      <c r="AX7" s="10">
        <v>244</v>
      </c>
      <c r="AY7" s="10">
        <v>112</v>
      </c>
      <c r="AZ7" s="10">
        <v>132</v>
      </c>
      <c r="BA7" s="26">
        <v>202</v>
      </c>
      <c r="BB7" s="27">
        <v>112</v>
      </c>
      <c r="BC7" s="28">
        <v>90</v>
      </c>
      <c r="BD7" s="10">
        <v>42</v>
      </c>
      <c r="BE7" s="10">
        <v>0</v>
      </c>
      <c r="BF7" s="10">
        <v>42</v>
      </c>
      <c r="BG7" s="26">
        <v>0</v>
      </c>
      <c r="BH7" s="27">
        <v>0</v>
      </c>
      <c r="BI7" s="28">
        <v>0</v>
      </c>
      <c r="BJ7" s="10">
        <v>0</v>
      </c>
      <c r="BK7" s="10">
        <v>0</v>
      </c>
      <c r="BL7" s="10">
        <v>0</v>
      </c>
      <c r="BM7" s="204" t="s">
        <v>383</v>
      </c>
      <c r="BN7" s="71">
        <v>331</v>
      </c>
      <c r="BO7" s="71">
        <v>165</v>
      </c>
      <c r="BP7" s="71">
        <v>166</v>
      </c>
      <c r="BQ7" s="213">
        <v>299</v>
      </c>
      <c r="BR7" s="214">
        <v>143</v>
      </c>
      <c r="BS7" s="215">
        <v>156</v>
      </c>
      <c r="BT7" s="71">
        <v>13</v>
      </c>
      <c r="BU7" s="71">
        <v>13</v>
      </c>
      <c r="BV7" s="71">
        <v>0</v>
      </c>
      <c r="BW7" s="213">
        <v>10</v>
      </c>
      <c r="BX7" s="214">
        <v>3</v>
      </c>
      <c r="BY7" s="215">
        <v>7</v>
      </c>
      <c r="BZ7" s="71">
        <v>9</v>
      </c>
      <c r="CA7" s="71">
        <v>6</v>
      </c>
      <c r="CB7" s="71">
        <v>3</v>
      </c>
    </row>
    <row r="8" spans="1:80" x14ac:dyDescent="0.2">
      <c r="B8" s="10"/>
      <c r="C8" s="10"/>
      <c r="D8" s="10"/>
      <c r="E8" s="26"/>
      <c r="F8" s="27"/>
      <c r="G8" s="28"/>
      <c r="H8" s="10"/>
      <c r="I8" s="10"/>
      <c r="J8" s="10"/>
      <c r="K8" s="26"/>
      <c r="L8" s="27"/>
      <c r="M8" s="28"/>
      <c r="N8" s="10"/>
      <c r="O8" s="10"/>
      <c r="P8" s="10"/>
      <c r="R8" s="10"/>
      <c r="S8" s="10"/>
      <c r="T8" s="10"/>
      <c r="U8" s="26"/>
      <c r="V8" s="27"/>
      <c r="W8" s="28"/>
      <c r="X8" s="10"/>
      <c r="Y8" s="10"/>
      <c r="Z8" s="10"/>
      <c r="AA8" s="26"/>
      <c r="AB8" s="27"/>
      <c r="AC8" s="28"/>
      <c r="AD8" s="10"/>
      <c r="AE8" s="10"/>
      <c r="AF8" s="10"/>
      <c r="AG8" s="189"/>
      <c r="AH8" s="189"/>
      <c r="AI8" s="189"/>
      <c r="AJ8" s="189"/>
      <c r="AK8" s="198"/>
      <c r="AL8" s="199"/>
      <c r="AM8" s="200"/>
      <c r="AN8" s="189"/>
      <c r="AO8" s="189"/>
      <c r="AP8" s="189"/>
      <c r="AQ8" s="198"/>
      <c r="AR8" s="199"/>
      <c r="AS8" s="200"/>
      <c r="AT8" s="189"/>
      <c r="AU8" s="189"/>
      <c r="AV8" s="189"/>
      <c r="AX8" s="10"/>
      <c r="AY8" s="10"/>
      <c r="AZ8" s="10"/>
      <c r="BA8" s="26"/>
      <c r="BB8" s="27"/>
      <c r="BC8" s="28"/>
      <c r="BD8" s="10"/>
      <c r="BE8" s="10"/>
      <c r="BF8" s="10"/>
      <c r="BG8" s="26"/>
      <c r="BH8" s="27"/>
      <c r="BI8" s="28"/>
      <c r="BJ8" s="10"/>
      <c r="BK8" s="10"/>
      <c r="BL8" s="10"/>
      <c r="BM8" s="204"/>
      <c r="BN8" s="71"/>
      <c r="BO8" s="71"/>
      <c r="BP8" s="71"/>
      <c r="BQ8" s="213"/>
      <c r="BR8" s="214"/>
      <c r="BS8" s="215"/>
      <c r="BT8" s="71"/>
      <c r="BU8" s="71"/>
      <c r="BV8" s="71"/>
      <c r="BW8" s="213"/>
      <c r="BX8" s="214"/>
      <c r="BY8" s="215"/>
      <c r="BZ8" s="71"/>
      <c r="CA8" s="71"/>
      <c r="CB8" s="71"/>
    </row>
    <row r="9" spans="1:80" x14ac:dyDescent="0.2">
      <c r="A9" s="15" t="s">
        <v>384</v>
      </c>
      <c r="B9" s="10"/>
      <c r="C9" s="10"/>
      <c r="D9" s="10"/>
      <c r="E9" s="26"/>
      <c r="F9" s="27"/>
      <c r="G9" s="28"/>
      <c r="H9" s="10"/>
      <c r="I9" s="10"/>
      <c r="J9" s="10"/>
      <c r="K9" s="26"/>
      <c r="L9" s="27"/>
      <c r="M9" s="28"/>
      <c r="N9" s="10"/>
      <c r="O9" s="10"/>
      <c r="P9" s="10"/>
      <c r="Q9" s="15" t="s">
        <v>384</v>
      </c>
      <c r="R9" s="10"/>
      <c r="S9" s="10"/>
      <c r="T9" s="10"/>
      <c r="U9" s="26"/>
      <c r="V9" s="27"/>
      <c r="W9" s="28"/>
      <c r="X9" s="10"/>
      <c r="Y9" s="10"/>
      <c r="Z9" s="10"/>
      <c r="AA9" s="26"/>
      <c r="AB9" s="27"/>
      <c r="AC9" s="28"/>
      <c r="AD9" s="10"/>
      <c r="AE9" s="10"/>
      <c r="AF9" s="10"/>
      <c r="AG9" s="195" t="s">
        <v>384</v>
      </c>
      <c r="AH9" s="189"/>
      <c r="AI9" s="189"/>
      <c r="AJ9" s="189"/>
      <c r="AK9" s="198"/>
      <c r="AL9" s="199"/>
      <c r="AM9" s="200"/>
      <c r="AN9" s="189"/>
      <c r="AO9" s="189"/>
      <c r="AP9" s="189"/>
      <c r="AQ9" s="198"/>
      <c r="AR9" s="199"/>
      <c r="AS9" s="200"/>
      <c r="AT9" s="189"/>
      <c r="AU9" s="189"/>
      <c r="AV9" s="189"/>
      <c r="AW9" s="15" t="s">
        <v>384</v>
      </c>
      <c r="AX9" s="10"/>
      <c r="AY9" s="10"/>
      <c r="AZ9" s="10"/>
      <c r="BA9" s="26"/>
      <c r="BB9" s="27"/>
      <c r="BC9" s="28"/>
      <c r="BD9" s="10"/>
      <c r="BE9" s="10"/>
      <c r="BF9" s="10"/>
      <c r="BG9" s="26"/>
      <c r="BH9" s="27"/>
      <c r="BI9" s="28"/>
      <c r="BJ9" s="10"/>
      <c r="BK9" s="10"/>
      <c r="BL9" s="10"/>
      <c r="BM9" s="210" t="s">
        <v>384</v>
      </c>
      <c r="BN9" s="71"/>
      <c r="BO9" s="71"/>
      <c r="BP9" s="71"/>
      <c r="BQ9" s="213"/>
      <c r="BR9" s="214"/>
      <c r="BS9" s="215"/>
      <c r="BT9" s="71"/>
      <c r="BU9" s="71"/>
      <c r="BV9" s="71"/>
      <c r="BW9" s="213"/>
      <c r="BX9" s="214"/>
      <c r="BY9" s="215"/>
      <c r="BZ9" s="71"/>
      <c r="CA9" s="71"/>
      <c r="CB9" s="71"/>
    </row>
    <row r="10" spans="1:80" x14ac:dyDescent="0.2">
      <c r="A10" s="4" t="s">
        <v>1</v>
      </c>
      <c r="B10" s="10">
        <f t="shared" ref="B10" si="30">R10+AH10+AX10+BN10</f>
        <v>11187</v>
      </c>
      <c r="C10" s="10">
        <f t="shared" ref="C10" si="31">S10+AI10+AY10+BO10</f>
        <v>3745</v>
      </c>
      <c r="D10" s="10">
        <f t="shared" ref="D10" si="32">T10+AJ10+AZ10+BP10</f>
        <v>7441</v>
      </c>
      <c r="E10" s="10">
        <f t="shared" ref="E10" si="33">U10+AK10+BA10+BQ10</f>
        <v>6215</v>
      </c>
      <c r="F10" s="10">
        <f t="shared" ref="F10" si="34">V10+AL10+BB10+BR10</f>
        <v>2277</v>
      </c>
      <c r="G10" s="10">
        <f t="shared" ref="G10" si="35">W10+AM10+BC10+BS10</f>
        <v>3936</v>
      </c>
      <c r="H10" s="10">
        <f t="shared" ref="H10" si="36">X10+AN10+BD10+BT10</f>
        <v>2843</v>
      </c>
      <c r="I10" s="10">
        <f t="shared" ref="I10" si="37">Y10+AO10+BE10+BU10</f>
        <v>841</v>
      </c>
      <c r="J10" s="10">
        <f t="shared" ref="J10" si="38">Z10+AP10+BF10+BV10</f>
        <v>2001</v>
      </c>
      <c r="K10" s="10">
        <f t="shared" ref="K10" si="39">AA10+AQ10+BG10+BW10</f>
        <v>1241</v>
      </c>
      <c r="L10" s="10">
        <f t="shared" ref="L10" si="40">AB10+AR10+BH10+BX10</f>
        <v>388</v>
      </c>
      <c r="M10" s="10">
        <f t="shared" ref="M10" si="41">AC10+AS10+BI10+BY10</f>
        <v>851</v>
      </c>
      <c r="N10" s="10">
        <f t="shared" ref="N10" si="42">AD10+AT10+BJ10+BZ10</f>
        <v>891</v>
      </c>
      <c r="O10" s="10">
        <f t="shared" ref="O10" si="43">AE10+AU10+BK10+CA10</f>
        <v>237</v>
      </c>
      <c r="P10" s="10">
        <f t="shared" ref="P10" si="44">AF10+AV10+BL10+CB10</f>
        <v>654</v>
      </c>
      <c r="Q10" s="4" t="s">
        <v>1</v>
      </c>
      <c r="R10" s="10">
        <v>1883</v>
      </c>
      <c r="S10" s="10">
        <v>1244</v>
      </c>
      <c r="T10" s="10">
        <v>639</v>
      </c>
      <c r="U10" s="26">
        <v>1071</v>
      </c>
      <c r="V10" s="27">
        <v>882</v>
      </c>
      <c r="W10" s="28">
        <v>189</v>
      </c>
      <c r="X10" s="10">
        <v>485</v>
      </c>
      <c r="Y10" s="10">
        <v>242</v>
      </c>
      <c r="Z10" s="10">
        <v>242</v>
      </c>
      <c r="AA10" s="26">
        <v>73</v>
      </c>
      <c r="AB10" s="27">
        <v>38</v>
      </c>
      <c r="AC10" s="28">
        <v>35</v>
      </c>
      <c r="AD10" s="10">
        <v>255</v>
      </c>
      <c r="AE10" s="10">
        <v>81</v>
      </c>
      <c r="AF10" s="10">
        <v>174</v>
      </c>
      <c r="AG10" s="189" t="s">
        <v>1</v>
      </c>
      <c r="AH10" s="189">
        <v>838</v>
      </c>
      <c r="AI10" s="189">
        <v>119</v>
      </c>
      <c r="AJ10" s="189">
        <v>719</v>
      </c>
      <c r="AK10" s="198">
        <v>501</v>
      </c>
      <c r="AL10" s="199">
        <v>83</v>
      </c>
      <c r="AM10" s="200">
        <v>417</v>
      </c>
      <c r="AN10" s="189">
        <v>203</v>
      </c>
      <c r="AO10" s="189">
        <v>17</v>
      </c>
      <c r="AP10" s="189">
        <v>186</v>
      </c>
      <c r="AQ10" s="198">
        <v>105</v>
      </c>
      <c r="AR10" s="199">
        <v>15</v>
      </c>
      <c r="AS10" s="200">
        <v>89</v>
      </c>
      <c r="AT10" s="189">
        <v>30</v>
      </c>
      <c r="AU10" s="189">
        <v>3</v>
      </c>
      <c r="AV10" s="189">
        <v>27</v>
      </c>
      <c r="AW10" s="4" t="s">
        <v>1</v>
      </c>
      <c r="AX10" s="10">
        <v>5954</v>
      </c>
      <c r="AY10" s="10">
        <v>1421</v>
      </c>
      <c r="AZ10" s="10">
        <v>4532</v>
      </c>
      <c r="BA10" s="26">
        <v>2718</v>
      </c>
      <c r="BB10" s="27">
        <v>584</v>
      </c>
      <c r="BC10" s="28">
        <v>2134</v>
      </c>
      <c r="BD10" s="10">
        <v>1721</v>
      </c>
      <c r="BE10" s="10">
        <v>409</v>
      </c>
      <c r="BF10" s="10">
        <v>1312</v>
      </c>
      <c r="BG10" s="26">
        <v>963</v>
      </c>
      <c r="BH10" s="27">
        <v>301</v>
      </c>
      <c r="BI10" s="28">
        <v>662</v>
      </c>
      <c r="BJ10" s="10">
        <v>552</v>
      </c>
      <c r="BK10" s="10">
        <v>127</v>
      </c>
      <c r="BL10" s="10">
        <v>424</v>
      </c>
      <c r="BM10" s="204" t="s">
        <v>1</v>
      </c>
      <c r="BN10" s="71">
        <v>2512</v>
      </c>
      <c r="BO10" s="71">
        <v>961</v>
      </c>
      <c r="BP10" s="71">
        <v>1551</v>
      </c>
      <c r="BQ10" s="213">
        <v>1925</v>
      </c>
      <c r="BR10" s="214">
        <v>728</v>
      </c>
      <c r="BS10" s="215">
        <v>1196</v>
      </c>
      <c r="BT10" s="71">
        <v>434</v>
      </c>
      <c r="BU10" s="71">
        <v>173</v>
      </c>
      <c r="BV10" s="71">
        <v>261</v>
      </c>
      <c r="BW10" s="213">
        <v>100</v>
      </c>
      <c r="BX10" s="214">
        <v>34</v>
      </c>
      <c r="BY10" s="215">
        <v>65</v>
      </c>
      <c r="BZ10" s="71">
        <v>54</v>
      </c>
      <c r="CA10" s="71">
        <v>26</v>
      </c>
      <c r="CB10" s="71">
        <v>29</v>
      </c>
    </row>
    <row r="11" spans="1:80" x14ac:dyDescent="0.2">
      <c r="A11" s="4" t="s">
        <v>385</v>
      </c>
      <c r="B11" s="10">
        <f t="shared" ref="B11:B13" si="45">R11+AH11+AX11+BN11</f>
        <v>5532</v>
      </c>
      <c r="C11" s="10">
        <f t="shared" ref="C11" si="46">S11+AI11+AY11+BO11</f>
        <v>1614</v>
      </c>
      <c r="D11" s="10">
        <f t="shared" ref="D11" si="47">T11+AJ11+AZ11+BP11</f>
        <v>3918</v>
      </c>
      <c r="E11" s="10">
        <f t="shared" ref="E11" si="48">U11+AK11+BA11+BQ11</f>
        <v>2146</v>
      </c>
      <c r="F11" s="10">
        <f t="shared" ref="F11" si="49">V11+AL11+BB11+BR11</f>
        <v>699</v>
      </c>
      <c r="G11" s="10">
        <f t="shared" ref="G11" si="50">W11+AM11+BC11+BS11</f>
        <v>1448</v>
      </c>
      <c r="H11" s="10">
        <f t="shared" ref="H11" si="51">X11+AN11+BD11+BT11</f>
        <v>1820</v>
      </c>
      <c r="I11" s="10">
        <f t="shared" ref="I11" si="52">Y11+AO11+BE11+BU11</f>
        <v>485</v>
      </c>
      <c r="J11" s="10">
        <f t="shared" ref="J11" si="53">Z11+AP11+BF11+BV11</f>
        <v>1335</v>
      </c>
      <c r="K11" s="10">
        <f t="shared" ref="K11" si="54">AA11+AQ11+BG11+BW11</f>
        <v>889</v>
      </c>
      <c r="L11" s="10">
        <f t="shared" ref="L11" si="55">AB11+AR11+BH11+BX11</f>
        <v>292</v>
      </c>
      <c r="M11" s="10">
        <f t="shared" ref="M11" si="56">AC11+AS11+BI11+BY11</f>
        <v>598</v>
      </c>
      <c r="N11" s="10">
        <f t="shared" ref="N11" si="57">AD11+AT11+BJ11+BZ11</f>
        <v>678</v>
      </c>
      <c r="O11" s="10">
        <f t="shared" ref="O11" si="58">AE11+AU11+BK11+CA11</f>
        <v>140</v>
      </c>
      <c r="P11" s="10">
        <f t="shared" ref="P11" si="59">AF11+AV11+BL11+CB11</f>
        <v>538</v>
      </c>
      <c r="Q11" s="4" t="s">
        <v>385</v>
      </c>
      <c r="R11" s="10">
        <v>1071</v>
      </c>
      <c r="S11" s="10">
        <v>619</v>
      </c>
      <c r="T11" s="10">
        <v>452</v>
      </c>
      <c r="U11" s="26">
        <v>462</v>
      </c>
      <c r="V11" s="27">
        <v>373</v>
      </c>
      <c r="W11" s="28">
        <v>90</v>
      </c>
      <c r="X11" s="10">
        <v>364</v>
      </c>
      <c r="Y11" s="10">
        <v>173</v>
      </c>
      <c r="Z11" s="10">
        <v>190</v>
      </c>
      <c r="AA11" s="26">
        <v>60</v>
      </c>
      <c r="AB11" s="27">
        <v>27</v>
      </c>
      <c r="AC11" s="28">
        <v>33</v>
      </c>
      <c r="AD11" s="10">
        <v>185</v>
      </c>
      <c r="AE11" s="10">
        <v>46</v>
      </c>
      <c r="AF11" s="10">
        <v>139</v>
      </c>
      <c r="AG11" s="189" t="s">
        <v>385</v>
      </c>
      <c r="AH11" s="189">
        <v>179</v>
      </c>
      <c r="AI11" s="189">
        <v>9</v>
      </c>
      <c r="AJ11" s="189">
        <v>170</v>
      </c>
      <c r="AK11" s="198">
        <v>120</v>
      </c>
      <c r="AL11" s="199">
        <v>9</v>
      </c>
      <c r="AM11" s="200">
        <v>111</v>
      </c>
      <c r="AN11" s="189">
        <v>34</v>
      </c>
      <c r="AO11" s="189">
        <v>0</v>
      </c>
      <c r="AP11" s="189">
        <v>34</v>
      </c>
      <c r="AQ11" s="198">
        <v>25</v>
      </c>
      <c r="AR11" s="199">
        <v>0</v>
      </c>
      <c r="AS11" s="200">
        <v>25</v>
      </c>
      <c r="AT11" s="189">
        <v>0</v>
      </c>
      <c r="AU11" s="189">
        <v>0</v>
      </c>
      <c r="AV11" s="189">
        <v>0</v>
      </c>
      <c r="AW11" s="4" t="s">
        <v>385</v>
      </c>
      <c r="AX11" s="10">
        <v>3429</v>
      </c>
      <c r="AY11" s="10">
        <v>745</v>
      </c>
      <c r="AZ11" s="10">
        <v>2684</v>
      </c>
      <c r="BA11" s="26">
        <v>1011</v>
      </c>
      <c r="BB11" s="27">
        <v>180</v>
      </c>
      <c r="BC11" s="28">
        <v>831</v>
      </c>
      <c r="BD11" s="10">
        <v>1199</v>
      </c>
      <c r="BE11" s="10">
        <v>240</v>
      </c>
      <c r="BF11" s="10">
        <v>959</v>
      </c>
      <c r="BG11" s="26">
        <v>752</v>
      </c>
      <c r="BH11" s="27">
        <v>241</v>
      </c>
      <c r="BI11" s="28">
        <v>512</v>
      </c>
      <c r="BJ11" s="10">
        <v>467</v>
      </c>
      <c r="BK11" s="10">
        <v>85</v>
      </c>
      <c r="BL11" s="10">
        <v>382</v>
      </c>
      <c r="BM11" s="204" t="s">
        <v>385</v>
      </c>
      <c r="BN11" s="71">
        <v>853</v>
      </c>
      <c r="BO11" s="71">
        <v>241</v>
      </c>
      <c r="BP11" s="71">
        <v>612</v>
      </c>
      <c r="BQ11" s="213">
        <v>553</v>
      </c>
      <c r="BR11" s="214">
        <v>137</v>
      </c>
      <c r="BS11" s="215">
        <v>416</v>
      </c>
      <c r="BT11" s="71">
        <v>223</v>
      </c>
      <c r="BU11" s="71">
        <v>72</v>
      </c>
      <c r="BV11" s="71">
        <v>152</v>
      </c>
      <c r="BW11" s="213">
        <v>52</v>
      </c>
      <c r="BX11" s="214">
        <v>24</v>
      </c>
      <c r="BY11" s="215">
        <v>28</v>
      </c>
      <c r="BZ11" s="71">
        <v>26</v>
      </c>
      <c r="CA11" s="71">
        <v>9</v>
      </c>
      <c r="CB11" s="71">
        <v>17</v>
      </c>
    </row>
    <row r="12" spans="1:80" x14ac:dyDescent="0.2">
      <c r="B12" s="110">
        <f>B11*100/B10</f>
        <v>49.450254759989271</v>
      </c>
      <c r="C12" s="110">
        <f t="shared" ref="C12:P12" si="60">C11*100/C10</f>
        <v>43.097463284379174</v>
      </c>
      <c r="D12" s="110">
        <f t="shared" si="60"/>
        <v>52.654213143394706</v>
      </c>
      <c r="E12" s="110">
        <f t="shared" si="60"/>
        <v>34.529364440868868</v>
      </c>
      <c r="F12" s="110">
        <f t="shared" si="60"/>
        <v>30.698287220026351</v>
      </c>
      <c r="G12" s="110">
        <f t="shared" si="60"/>
        <v>36.788617886178862</v>
      </c>
      <c r="H12" s="110">
        <f t="shared" si="60"/>
        <v>64.016883573689768</v>
      </c>
      <c r="I12" s="110">
        <f t="shared" si="60"/>
        <v>57.669441141498218</v>
      </c>
      <c r="J12" s="110">
        <f t="shared" si="60"/>
        <v>66.716641679160418</v>
      </c>
      <c r="K12" s="110">
        <f t="shared" si="60"/>
        <v>71.635777598710717</v>
      </c>
      <c r="L12" s="110">
        <f t="shared" si="60"/>
        <v>75.257731958762889</v>
      </c>
      <c r="M12" s="110">
        <f t="shared" si="60"/>
        <v>70.270270270270274</v>
      </c>
      <c r="N12" s="110">
        <f t="shared" si="60"/>
        <v>76.094276094276097</v>
      </c>
      <c r="O12" s="110">
        <f t="shared" si="60"/>
        <v>59.071729957805907</v>
      </c>
      <c r="P12" s="110">
        <f t="shared" si="60"/>
        <v>82.26299694189602</v>
      </c>
      <c r="R12" s="10"/>
      <c r="S12" s="10"/>
      <c r="T12" s="10"/>
      <c r="U12" s="26"/>
      <c r="V12" s="27"/>
      <c r="W12" s="28"/>
      <c r="X12" s="10"/>
      <c r="Y12" s="10"/>
      <c r="Z12" s="10"/>
      <c r="AA12" s="26"/>
      <c r="AB12" s="27"/>
      <c r="AC12" s="28"/>
      <c r="AD12" s="10"/>
      <c r="AE12" s="10"/>
      <c r="AF12" s="10"/>
      <c r="AG12" s="189"/>
      <c r="AH12" s="189"/>
      <c r="AI12" s="189"/>
      <c r="AJ12" s="189"/>
      <c r="AK12" s="198"/>
      <c r="AL12" s="199"/>
      <c r="AM12" s="200"/>
      <c r="AN12" s="189"/>
      <c r="AO12" s="189"/>
      <c r="AP12" s="189"/>
      <c r="AQ12" s="198"/>
      <c r="AR12" s="199"/>
      <c r="AS12" s="200"/>
      <c r="AT12" s="189"/>
      <c r="AU12" s="189"/>
      <c r="AV12" s="189"/>
      <c r="AX12" s="10"/>
      <c r="AY12" s="10"/>
      <c r="AZ12" s="10"/>
      <c r="BA12" s="26"/>
      <c r="BB12" s="27"/>
      <c r="BC12" s="28"/>
      <c r="BD12" s="10"/>
      <c r="BE12" s="10"/>
      <c r="BF12" s="10"/>
      <c r="BG12" s="26"/>
      <c r="BH12" s="27"/>
      <c r="BI12" s="28"/>
      <c r="BJ12" s="10"/>
      <c r="BK12" s="10"/>
      <c r="BL12" s="10"/>
      <c r="BM12" s="204"/>
      <c r="BN12" s="71"/>
      <c r="BO12" s="71"/>
      <c r="BP12" s="71"/>
      <c r="BQ12" s="213"/>
      <c r="BR12" s="214"/>
      <c r="BS12" s="215"/>
      <c r="BT12" s="71"/>
      <c r="BU12" s="71"/>
      <c r="BV12" s="71"/>
      <c r="BW12" s="213"/>
      <c r="BX12" s="214"/>
      <c r="BY12" s="215"/>
      <c r="BZ12" s="71"/>
      <c r="CA12" s="71"/>
      <c r="CB12" s="71"/>
    </row>
    <row r="13" spans="1:80" x14ac:dyDescent="0.2">
      <c r="A13" s="4" t="s">
        <v>386</v>
      </c>
      <c r="B13" s="10">
        <f t="shared" si="45"/>
        <v>4729</v>
      </c>
      <c r="C13" s="10">
        <f t="shared" ref="C13" si="61">S13+AI13+AY13+BO13</f>
        <v>1690</v>
      </c>
      <c r="D13" s="10">
        <f t="shared" ref="D13" si="62">T13+AJ13+AZ13+BP13</f>
        <v>3037</v>
      </c>
      <c r="E13" s="10">
        <f t="shared" ref="E13" si="63">U13+AK13+BA13+BQ13</f>
        <v>3332</v>
      </c>
      <c r="F13" s="10">
        <f t="shared" ref="F13" si="64">V13+AL13+BB13+BR13</f>
        <v>1193</v>
      </c>
      <c r="G13" s="10">
        <f t="shared" ref="G13" si="65">W13+AM13+BC13+BS13</f>
        <v>2139</v>
      </c>
      <c r="H13" s="10">
        <f t="shared" ref="H13" si="66">X13+AN13+BD13+BT13</f>
        <v>886</v>
      </c>
      <c r="I13" s="10">
        <f t="shared" ref="I13" si="67">Y13+AO13+BE13+BU13</f>
        <v>326</v>
      </c>
      <c r="J13" s="10">
        <f t="shared" ref="J13" si="68">Z13+AP13+BF13+BV13</f>
        <v>558</v>
      </c>
      <c r="K13" s="10">
        <f t="shared" ref="K13" si="69">AA13+AQ13+BG13+BW13</f>
        <v>312</v>
      </c>
      <c r="L13" s="10">
        <f t="shared" ref="L13" si="70">AB13+AR13+BH13+BX13</f>
        <v>82</v>
      </c>
      <c r="M13" s="10">
        <f t="shared" ref="M13" si="71">AC13+AS13+BI13+BY13</f>
        <v>229</v>
      </c>
      <c r="N13" s="10">
        <f t="shared" ref="N13" si="72">AD13+AT13+BJ13+BZ13</f>
        <v>198</v>
      </c>
      <c r="O13" s="10">
        <f t="shared" ref="O13" si="73">AE13+AU13+BK13+CA13</f>
        <v>88</v>
      </c>
      <c r="P13" s="10">
        <f t="shared" ref="P13" si="74">AF13+AV13+BL13+CB13</f>
        <v>110</v>
      </c>
      <c r="Q13" s="4" t="s">
        <v>386</v>
      </c>
      <c r="R13" s="10">
        <v>663</v>
      </c>
      <c r="S13" s="10">
        <v>500</v>
      </c>
      <c r="T13" s="10">
        <v>163</v>
      </c>
      <c r="U13" s="26">
        <v>467</v>
      </c>
      <c r="V13" s="27">
        <v>387</v>
      </c>
      <c r="W13" s="28">
        <v>80</v>
      </c>
      <c r="X13" s="10">
        <v>115</v>
      </c>
      <c r="Y13" s="10">
        <v>69</v>
      </c>
      <c r="Z13" s="10">
        <v>46</v>
      </c>
      <c r="AA13" s="26">
        <v>11</v>
      </c>
      <c r="AB13" s="27">
        <v>9</v>
      </c>
      <c r="AC13" s="28">
        <v>2</v>
      </c>
      <c r="AD13" s="10">
        <v>69</v>
      </c>
      <c r="AE13" s="10">
        <v>35</v>
      </c>
      <c r="AF13" s="10">
        <v>35</v>
      </c>
      <c r="AG13" s="189" t="s">
        <v>386</v>
      </c>
      <c r="AH13" s="189">
        <v>457</v>
      </c>
      <c r="AI13" s="189">
        <v>71</v>
      </c>
      <c r="AJ13" s="189">
        <v>385</v>
      </c>
      <c r="AK13" s="198">
        <v>287</v>
      </c>
      <c r="AL13" s="199">
        <v>65</v>
      </c>
      <c r="AM13" s="200">
        <v>222</v>
      </c>
      <c r="AN13" s="189">
        <v>93</v>
      </c>
      <c r="AO13" s="189">
        <v>0</v>
      </c>
      <c r="AP13" s="189">
        <v>93</v>
      </c>
      <c r="AQ13" s="198">
        <v>52</v>
      </c>
      <c r="AR13" s="199">
        <v>6</v>
      </c>
      <c r="AS13" s="200">
        <v>46</v>
      </c>
      <c r="AT13" s="189">
        <v>24</v>
      </c>
      <c r="AU13" s="189">
        <v>0</v>
      </c>
      <c r="AV13" s="189">
        <v>24</v>
      </c>
      <c r="AW13" s="4" t="s">
        <v>386</v>
      </c>
      <c r="AX13" s="10">
        <v>2280</v>
      </c>
      <c r="AY13" s="10">
        <v>564</v>
      </c>
      <c r="AZ13" s="10">
        <v>1716</v>
      </c>
      <c r="BA13" s="26">
        <v>1505</v>
      </c>
      <c r="BB13" s="27">
        <v>292</v>
      </c>
      <c r="BC13" s="28">
        <v>1213</v>
      </c>
      <c r="BD13" s="10">
        <v>480</v>
      </c>
      <c r="BE13" s="10">
        <v>169</v>
      </c>
      <c r="BF13" s="10">
        <v>310</v>
      </c>
      <c r="BG13" s="26">
        <v>211</v>
      </c>
      <c r="BH13" s="27">
        <v>60</v>
      </c>
      <c r="BI13" s="28">
        <v>150</v>
      </c>
      <c r="BJ13" s="10">
        <v>85</v>
      </c>
      <c r="BK13" s="10">
        <v>42</v>
      </c>
      <c r="BL13" s="10">
        <v>42</v>
      </c>
      <c r="BM13" s="204" t="s">
        <v>386</v>
      </c>
      <c r="BN13" s="71">
        <v>1329</v>
      </c>
      <c r="BO13" s="71">
        <v>555</v>
      </c>
      <c r="BP13" s="71">
        <v>773</v>
      </c>
      <c r="BQ13" s="213">
        <v>1073</v>
      </c>
      <c r="BR13" s="214">
        <v>449</v>
      </c>
      <c r="BS13" s="215">
        <v>624</v>
      </c>
      <c r="BT13" s="71">
        <v>198</v>
      </c>
      <c r="BU13" s="71">
        <v>88</v>
      </c>
      <c r="BV13" s="71">
        <v>109</v>
      </c>
      <c r="BW13" s="213">
        <v>38</v>
      </c>
      <c r="BX13" s="214">
        <v>7</v>
      </c>
      <c r="BY13" s="215">
        <v>31</v>
      </c>
      <c r="BZ13" s="71">
        <v>20</v>
      </c>
      <c r="CA13" s="71">
        <v>11</v>
      </c>
      <c r="CB13" s="71">
        <v>9</v>
      </c>
    </row>
    <row r="14" spans="1:80" x14ac:dyDescent="0.2">
      <c r="A14" s="4" t="s">
        <v>383</v>
      </c>
      <c r="B14" s="10">
        <f t="shared" ref="B14" si="75">R14+AH14+AX14+BN14</f>
        <v>926</v>
      </c>
      <c r="C14" s="10">
        <f t="shared" ref="C14" si="76">S14+AI14+AY14+BO14</f>
        <v>439</v>
      </c>
      <c r="D14" s="10">
        <f t="shared" ref="D14" si="77">T14+AJ14+AZ14+BP14</f>
        <v>487</v>
      </c>
      <c r="E14" s="10">
        <f t="shared" ref="E14" si="78">U14+AK14+BA14+BQ14</f>
        <v>736</v>
      </c>
      <c r="F14" s="10">
        <f t="shared" ref="F14" si="79">V14+AL14+BB14+BR14</f>
        <v>387</v>
      </c>
      <c r="G14" s="10">
        <f t="shared" ref="G14" si="80">W14+AM14+BC14+BS14</f>
        <v>348</v>
      </c>
      <c r="H14" s="10">
        <f t="shared" ref="H14" si="81">X14+AN14+BD14+BT14</f>
        <v>137</v>
      </c>
      <c r="I14" s="10">
        <f t="shared" ref="I14" si="82">Y14+AO14+BE14+BU14</f>
        <v>30</v>
      </c>
      <c r="J14" s="10">
        <f t="shared" ref="J14" si="83">Z14+AP14+BF14+BV14</f>
        <v>107</v>
      </c>
      <c r="K14" s="10">
        <f t="shared" ref="K14" si="84">AA14+AQ14+BG14+BW14</f>
        <v>40</v>
      </c>
      <c r="L14" s="10">
        <f t="shared" ref="L14" si="85">AB14+AR14+BH14+BX14</f>
        <v>14</v>
      </c>
      <c r="M14" s="10">
        <f t="shared" ref="M14" si="86">AC14+AS14+BI14+BY14</f>
        <v>25</v>
      </c>
      <c r="N14" s="10">
        <f t="shared" ref="N14" si="87">AD14+AT14+BJ14+BZ14</f>
        <v>15</v>
      </c>
      <c r="O14" s="10">
        <f t="shared" ref="O14" si="88">AE14+AU14+BK14+CA14</f>
        <v>9</v>
      </c>
      <c r="P14" s="10">
        <f t="shared" ref="P14" si="89">AF14+AV14+BL14+CB14</f>
        <v>6</v>
      </c>
      <c r="Q14" s="4" t="s">
        <v>383</v>
      </c>
      <c r="R14" s="10">
        <v>149</v>
      </c>
      <c r="S14" s="10">
        <v>124</v>
      </c>
      <c r="T14" s="10">
        <v>25</v>
      </c>
      <c r="U14" s="26">
        <v>142</v>
      </c>
      <c r="V14" s="27">
        <v>123</v>
      </c>
      <c r="W14" s="28">
        <v>19</v>
      </c>
      <c r="X14" s="10">
        <v>6</v>
      </c>
      <c r="Y14" s="10">
        <v>0</v>
      </c>
      <c r="Z14" s="10">
        <v>6</v>
      </c>
      <c r="AA14" s="26">
        <v>2</v>
      </c>
      <c r="AB14" s="27">
        <v>2</v>
      </c>
      <c r="AC14" s="28">
        <v>0</v>
      </c>
      <c r="AD14" s="10">
        <v>0</v>
      </c>
      <c r="AE14" s="10">
        <v>0</v>
      </c>
      <c r="AF14" s="10">
        <v>0</v>
      </c>
      <c r="AG14" s="189" t="s">
        <v>383</v>
      </c>
      <c r="AH14" s="189">
        <v>202</v>
      </c>
      <c r="AI14" s="189">
        <v>38</v>
      </c>
      <c r="AJ14" s="189">
        <v>164</v>
      </c>
      <c r="AK14" s="198">
        <v>93</v>
      </c>
      <c r="AL14" s="199">
        <v>9</v>
      </c>
      <c r="AM14" s="200">
        <v>83</v>
      </c>
      <c r="AN14" s="189">
        <v>76</v>
      </c>
      <c r="AO14" s="189">
        <v>17</v>
      </c>
      <c r="AP14" s="189">
        <v>59</v>
      </c>
      <c r="AQ14" s="198">
        <v>28</v>
      </c>
      <c r="AR14" s="199">
        <v>9</v>
      </c>
      <c r="AS14" s="200">
        <v>18</v>
      </c>
      <c r="AT14" s="189">
        <v>6</v>
      </c>
      <c r="AU14" s="189">
        <v>3</v>
      </c>
      <c r="AV14" s="189">
        <v>3</v>
      </c>
      <c r="AW14" s="4" t="s">
        <v>383</v>
      </c>
      <c r="AX14" s="10">
        <v>244</v>
      </c>
      <c r="AY14" s="10">
        <v>112</v>
      </c>
      <c r="AZ14" s="10">
        <v>132</v>
      </c>
      <c r="BA14" s="26">
        <v>202</v>
      </c>
      <c r="BB14" s="27">
        <v>112</v>
      </c>
      <c r="BC14" s="28">
        <v>90</v>
      </c>
      <c r="BD14" s="10">
        <v>42</v>
      </c>
      <c r="BE14" s="10">
        <v>0</v>
      </c>
      <c r="BF14" s="10">
        <v>42</v>
      </c>
      <c r="BG14" s="26">
        <v>0</v>
      </c>
      <c r="BH14" s="27">
        <v>0</v>
      </c>
      <c r="BI14" s="28">
        <v>0</v>
      </c>
      <c r="BJ14" s="10">
        <v>0</v>
      </c>
      <c r="BK14" s="10">
        <v>0</v>
      </c>
      <c r="BL14" s="10">
        <v>0</v>
      </c>
      <c r="BM14" s="204" t="s">
        <v>383</v>
      </c>
      <c r="BN14" s="71">
        <v>331</v>
      </c>
      <c r="BO14" s="71">
        <v>165</v>
      </c>
      <c r="BP14" s="71">
        <v>166</v>
      </c>
      <c r="BQ14" s="213">
        <v>299</v>
      </c>
      <c r="BR14" s="214">
        <v>143</v>
      </c>
      <c r="BS14" s="215">
        <v>156</v>
      </c>
      <c r="BT14" s="71">
        <v>13</v>
      </c>
      <c r="BU14" s="71">
        <v>13</v>
      </c>
      <c r="BV14" s="71">
        <v>0</v>
      </c>
      <c r="BW14" s="213">
        <v>10</v>
      </c>
      <c r="BX14" s="214">
        <v>3</v>
      </c>
      <c r="BY14" s="215">
        <v>7</v>
      </c>
      <c r="BZ14" s="71">
        <v>9</v>
      </c>
      <c r="CA14" s="71">
        <v>6</v>
      </c>
      <c r="CB14" s="71">
        <v>3</v>
      </c>
    </row>
    <row r="15" spans="1:80" x14ac:dyDescent="0.2">
      <c r="B15" s="10"/>
      <c r="C15" s="10"/>
      <c r="D15" s="10"/>
      <c r="E15" s="26"/>
      <c r="F15" s="27"/>
      <c r="G15" s="28"/>
      <c r="H15" s="10"/>
      <c r="I15" s="10"/>
      <c r="J15" s="10"/>
      <c r="K15" s="26"/>
      <c r="L15" s="27"/>
      <c r="M15" s="28"/>
      <c r="N15" s="10"/>
      <c r="O15" s="10"/>
      <c r="P15" s="10"/>
      <c r="R15" s="10"/>
      <c r="S15" s="10"/>
      <c r="T15" s="10"/>
      <c r="U15" s="26"/>
      <c r="V15" s="27"/>
      <c r="W15" s="28"/>
      <c r="X15" s="10"/>
      <c r="Y15" s="10"/>
      <c r="Z15" s="10"/>
      <c r="AA15" s="26"/>
      <c r="AB15" s="27"/>
      <c r="AC15" s="28"/>
      <c r="AD15" s="10"/>
      <c r="AE15" s="10"/>
      <c r="AF15" s="10"/>
      <c r="AG15" s="189"/>
      <c r="AH15" s="189"/>
      <c r="AI15" s="189"/>
      <c r="AJ15" s="189"/>
      <c r="AK15" s="198"/>
      <c r="AL15" s="199"/>
      <c r="AM15" s="200"/>
      <c r="AN15" s="189"/>
      <c r="AO15" s="189"/>
      <c r="AP15" s="189"/>
      <c r="AQ15" s="198"/>
      <c r="AR15" s="199"/>
      <c r="AS15" s="200"/>
      <c r="AT15" s="189"/>
      <c r="AU15" s="189"/>
      <c r="AV15" s="189"/>
      <c r="AX15" s="10"/>
      <c r="AY15" s="10"/>
      <c r="AZ15" s="10"/>
      <c r="BA15" s="26"/>
      <c r="BB15" s="27"/>
      <c r="BC15" s="28"/>
      <c r="BD15" s="10"/>
      <c r="BE15" s="10"/>
      <c r="BF15" s="10"/>
      <c r="BG15" s="26"/>
      <c r="BH15" s="27"/>
      <c r="BI15" s="28"/>
      <c r="BJ15" s="10"/>
      <c r="BK15" s="10"/>
      <c r="BL15" s="10"/>
      <c r="BM15" s="204"/>
      <c r="BN15" s="71"/>
      <c r="BO15" s="71"/>
      <c r="BP15" s="71"/>
      <c r="BQ15" s="213"/>
      <c r="BR15" s="214"/>
      <c r="BS15" s="215"/>
      <c r="BT15" s="71"/>
      <c r="BU15" s="71"/>
      <c r="BV15" s="71"/>
      <c r="BW15" s="213"/>
      <c r="BX15" s="214"/>
      <c r="BY15" s="215"/>
      <c r="BZ15" s="71"/>
      <c r="CA15" s="71"/>
      <c r="CB15" s="71"/>
    </row>
    <row r="16" spans="1:80" x14ac:dyDescent="0.2">
      <c r="A16" s="15" t="s">
        <v>590</v>
      </c>
      <c r="B16" s="10"/>
      <c r="C16" s="10"/>
      <c r="D16" s="10"/>
      <c r="E16" s="26"/>
      <c r="F16" s="27"/>
      <c r="G16" s="28"/>
      <c r="H16" s="10"/>
      <c r="I16" s="10"/>
      <c r="J16" s="10"/>
      <c r="K16" s="26"/>
      <c r="L16" s="27"/>
      <c r="M16" s="28"/>
      <c r="N16" s="10"/>
      <c r="O16" s="10"/>
      <c r="P16" s="10"/>
      <c r="Q16" s="15" t="s">
        <v>590</v>
      </c>
      <c r="R16" s="10"/>
      <c r="S16" s="10"/>
      <c r="T16" s="10"/>
      <c r="U16" s="26"/>
      <c r="V16" s="27"/>
      <c r="W16" s="28"/>
      <c r="X16" s="10"/>
      <c r="Y16" s="10"/>
      <c r="Z16" s="10"/>
      <c r="AA16" s="26"/>
      <c r="AB16" s="27"/>
      <c r="AC16" s="28"/>
      <c r="AD16" s="10"/>
      <c r="AE16" s="10"/>
      <c r="AF16" s="10"/>
      <c r="AG16" s="195" t="s">
        <v>590</v>
      </c>
      <c r="AH16" s="189"/>
      <c r="AI16" s="189"/>
      <c r="AJ16" s="189"/>
      <c r="AK16" s="198"/>
      <c r="AL16" s="199"/>
      <c r="AM16" s="200"/>
      <c r="AN16" s="189"/>
      <c r="AO16" s="189"/>
      <c r="AP16" s="189"/>
      <c r="AQ16" s="198"/>
      <c r="AR16" s="199"/>
      <c r="AS16" s="200"/>
      <c r="AT16" s="189"/>
      <c r="AU16" s="189"/>
      <c r="AV16" s="189"/>
      <c r="AW16" s="15" t="s">
        <v>764</v>
      </c>
      <c r="AX16" s="10"/>
      <c r="AY16" s="10"/>
      <c r="AZ16" s="10"/>
      <c r="BA16" s="26"/>
      <c r="BB16" s="27"/>
      <c r="BC16" s="28"/>
      <c r="BD16" s="10"/>
      <c r="BE16" s="10"/>
      <c r="BF16" s="10"/>
      <c r="BG16" s="26"/>
      <c r="BH16" s="27"/>
      <c r="BI16" s="28"/>
      <c r="BJ16" s="10"/>
      <c r="BK16" s="10"/>
      <c r="BL16" s="10"/>
      <c r="BM16" s="210" t="s">
        <v>764</v>
      </c>
      <c r="BN16" s="71"/>
      <c r="BO16" s="71"/>
      <c r="BP16" s="71"/>
      <c r="BQ16" s="213"/>
      <c r="BR16" s="214"/>
      <c r="BS16" s="215"/>
      <c r="BT16" s="71"/>
      <c r="BU16" s="71"/>
      <c r="BV16" s="71"/>
      <c r="BW16" s="213"/>
      <c r="BX16" s="214"/>
      <c r="BY16" s="215"/>
      <c r="BZ16" s="71"/>
      <c r="CA16" s="71"/>
      <c r="CB16" s="71"/>
    </row>
    <row r="17" spans="1:80" x14ac:dyDescent="0.2">
      <c r="A17" s="4" t="s">
        <v>1</v>
      </c>
      <c r="B17" s="10">
        <f t="shared" ref="B17" si="90">R17+AH17+AX17+BN17</f>
        <v>11187</v>
      </c>
      <c r="C17" s="10">
        <f t="shared" ref="C17" si="91">S17+AI17+AY17+BO17</f>
        <v>3745</v>
      </c>
      <c r="D17" s="10">
        <f t="shared" ref="D17" si="92">T17+AJ17+AZ17+BP17</f>
        <v>7441</v>
      </c>
      <c r="E17" s="10">
        <f t="shared" ref="E17" si="93">U17+AK17+BA17+BQ17</f>
        <v>6215</v>
      </c>
      <c r="F17" s="10">
        <f t="shared" ref="F17" si="94">V17+AL17+BB17+BR17</f>
        <v>2277</v>
      </c>
      <c r="G17" s="10">
        <f t="shared" ref="G17" si="95">W17+AM17+BC17+BS17</f>
        <v>3936</v>
      </c>
      <c r="H17" s="10">
        <f t="shared" ref="H17" si="96">X17+AN17+BD17+BT17</f>
        <v>2843</v>
      </c>
      <c r="I17" s="10">
        <f t="shared" ref="I17" si="97">Y17+AO17+BE17+BU17</f>
        <v>841</v>
      </c>
      <c r="J17" s="10">
        <f t="shared" ref="J17" si="98">Z17+AP17+BF17+BV17</f>
        <v>2001</v>
      </c>
      <c r="K17" s="10">
        <f t="shared" ref="K17" si="99">AA17+AQ17+BG17+BW17</f>
        <v>1241</v>
      </c>
      <c r="L17" s="10">
        <f t="shared" ref="L17" si="100">AB17+AR17+BH17+BX17</f>
        <v>388</v>
      </c>
      <c r="M17" s="10">
        <f t="shared" ref="M17" si="101">AC17+AS17+BI17+BY17</f>
        <v>851</v>
      </c>
      <c r="N17" s="10">
        <f t="shared" ref="N17" si="102">AD17+AT17+BJ17+BZ17</f>
        <v>891</v>
      </c>
      <c r="O17" s="10">
        <f t="shared" ref="O17" si="103">AE17+AU17+BK17+CA17</f>
        <v>237</v>
      </c>
      <c r="P17" s="10">
        <f t="shared" ref="P17" si="104">AF17+AV17+BL17+CB17</f>
        <v>654</v>
      </c>
      <c r="Q17" s="4" t="s">
        <v>1</v>
      </c>
      <c r="R17" s="10">
        <v>1883</v>
      </c>
      <c r="S17" s="10">
        <v>1244</v>
      </c>
      <c r="T17" s="10">
        <v>639</v>
      </c>
      <c r="U17" s="26">
        <v>1071</v>
      </c>
      <c r="V17" s="27">
        <v>882</v>
      </c>
      <c r="W17" s="28">
        <v>189</v>
      </c>
      <c r="X17" s="10">
        <v>485</v>
      </c>
      <c r="Y17" s="10">
        <v>242</v>
      </c>
      <c r="Z17" s="10">
        <v>242</v>
      </c>
      <c r="AA17" s="26">
        <v>73</v>
      </c>
      <c r="AB17" s="27">
        <v>38</v>
      </c>
      <c r="AC17" s="28">
        <v>35</v>
      </c>
      <c r="AD17" s="10">
        <v>255</v>
      </c>
      <c r="AE17" s="10">
        <v>81</v>
      </c>
      <c r="AF17" s="10">
        <v>174</v>
      </c>
      <c r="AG17" s="189" t="s">
        <v>1</v>
      </c>
      <c r="AH17" s="189">
        <v>838</v>
      </c>
      <c r="AI17" s="189">
        <v>119</v>
      </c>
      <c r="AJ17" s="189">
        <v>719</v>
      </c>
      <c r="AK17" s="198">
        <v>501</v>
      </c>
      <c r="AL17" s="199">
        <v>83</v>
      </c>
      <c r="AM17" s="200">
        <v>417</v>
      </c>
      <c r="AN17" s="189">
        <v>203</v>
      </c>
      <c r="AO17" s="189">
        <v>17</v>
      </c>
      <c r="AP17" s="189">
        <v>186</v>
      </c>
      <c r="AQ17" s="198">
        <v>105</v>
      </c>
      <c r="AR17" s="199">
        <v>15</v>
      </c>
      <c r="AS17" s="200">
        <v>89</v>
      </c>
      <c r="AT17" s="189">
        <v>30</v>
      </c>
      <c r="AU17" s="189">
        <v>3</v>
      </c>
      <c r="AV17" s="189">
        <v>27</v>
      </c>
      <c r="AW17" s="4" t="s">
        <v>1</v>
      </c>
      <c r="AX17" s="10">
        <v>5954</v>
      </c>
      <c r="AY17" s="10">
        <v>1421</v>
      </c>
      <c r="AZ17" s="10">
        <v>4532</v>
      </c>
      <c r="BA17" s="26">
        <v>2718</v>
      </c>
      <c r="BB17" s="27">
        <v>584</v>
      </c>
      <c r="BC17" s="28">
        <v>2134</v>
      </c>
      <c r="BD17" s="10">
        <v>1721</v>
      </c>
      <c r="BE17" s="10">
        <v>409</v>
      </c>
      <c r="BF17" s="10">
        <v>1312</v>
      </c>
      <c r="BG17" s="26">
        <v>963</v>
      </c>
      <c r="BH17" s="27">
        <v>301</v>
      </c>
      <c r="BI17" s="28">
        <v>662</v>
      </c>
      <c r="BJ17" s="10">
        <v>552</v>
      </c>
      <c r="BK17" s="10">
        <v>127</v>
      </c>
      <c r="BL17" s="10">
        <v>424</v>
      </c>
      <c r="BM17" s="204" t="s">
        <v>1</v>
      </c>
      <c r="BN17" s="71">
        <v>2512</v>
      </c>
      <c r="BO17" s="71">
        <v>961</v>
      </c>
      <c r="BP17" s="71">
        <v>1551</v>
      </c>
      <c r="BQ17" s="213">
        <v>1925</v>
      </c>
      <c r="BR17" s="214">
        <v>728</v>
      </c>
      <c r="BS17" s="215">
        <v>1196</v>
      </c>
      <c r="BT17" s="71">
        <v>434</v>
      </c>
      <c r="BU17" s="71">
        <v>173</v>
      </c>
      <c r="BV17" s="71">
        <v>261</v>
      </c>
      <c r="BW17" s="213">
        <v>100</v>
      </c>
      <c r="BX17" s="214">
        <v>34</v>
      </c>
      <c r="BY17" s="215">
        <v>65</v>
      </c>
      <c r="BZ17" s="71">
        <v>54</v>
      </c>
      <c r="CA17" s="71">
        <v>26</v>
      </c>
      <c r="CB17" s="71">
        <v>29</v>
      </c>
    </row>
    <row r="18" spans="1:80" x14ac:dyDescent="0.2">
      <c r="A18" s="4" t="s">
        <v>387</v>
      </c>
      <c r="B18" s="10">
        <f t="shared" ref="B18:B21" si="105">R18+AH18+AX18+BN18</f>
        <v>5005</v>
      </c>
      <c r="C18" s="10">
        <f t="shared" ref="C18:C21" si="106">S18+AI18+AY18+BO18</f>
        <v>1433</v>
      </c>
      <c r="D18" s="10">
        <f t="shared" ref="D18:D21" si="107">T18+AJ18+AZ18+BP18</f>
        <v>3571</v>
      </c>
      <c r="E18" s="10">
        <f t="shared" ref="E18:E21" si="108">U18+AK18+BA18+BQ18</f>
        <v>2134</v>
      </c>
      <c r="F18" s="10">
        <f t="shared" ref="F18:F21" si="109">V18+AL18+BB18+BR18</f>
        <v>546</v>
      </c>
      <c r="G18" s="10">
        <f t="shared" ref="G18:G21" si="110">W18+AM18+BC18+BS18</f>
        <v>1588</v>
      </c>
      <c r="H18" s="10">
        <f t="shared" ref="H18:H21" si="111">X18+AN18+BD18+BT18</f>
        <v>1537</v>
      </c>
      <c r="I18" s="10">
        <f t="shared" ref="I18:I21" si="112">Y18+AO18+BE18+BU18</f>
        <v>424</v>
      </c>
      <c r="J18" s="10">
        <f t="shared" ref="J18:J21" si="113">Z18+AP18+BF18+BV18</f>
        <v>1113</v>
      </c>
      <c r="K18" s="10">
        <f t="shared" ref="K18:K21" si="114">AA18+AQ18+BG18+BW18</f>
        <v>850</v>
      </c>
      <c r="L18" s="10">
        <f t="shared" ref="L18:L21" si="115">AB18+AR18+BH18+BX18</f>
        <v>312</v>
      </c>
      <c r="M18" s="10">
        <f t="shared" ref="M18:M21" si="116">AC18+AS18+BI18+BY18</f>
        <v>538</v>
      </c>
      <c r="N18" s="10">
        <f t="shared" ref="N18:N21" si="117">AD18+AT18+BJ18+BZ18</f>
        <v>485</v>
      </c>
      <c r="O18" s="10">
        <f t="shared" ref="O18:O21" si="118">AE18+AU18+BK18+CA18</f>
        <v>153</v>
      </c>
      <c r="P18" s="10">
        <f t="shared" ref="P18:P21" si="119">AF18+AV18+BL18+CB18</f>
        <v>332</v>
      </c>
      <c r="Q18" s="4" t="s">
        <v>387</v>
      </c>
      <c r="R18" s="10">
        <v>133</v>
      </c>
      <c r="S18" s="10">
        <v>73</v>
      </c>
      <c r="T18" s="10">
        <v>59</v>
      </c>
      <c r="U18" s="26">
        <v>24</v>
      </c>
      <c r="V18" s="27">
        <v>24</v>
      </c>
      <c r="W18" s="28">
        <v>0</v>
      </c>
      <c r="X18" s="10">
        <v>52</v>
      </c>
      <c r="Y18" s="10">
        <v>23</v>
      </c>
      <c r="Z18" s="10">
        <v>29</v>
      </c>
      <c r="AA18" s="26">
        <v>11</v>
      </c>
      <c r="AB18" s="27">
        <v>4</v>
      </c>
      <c r="AC18" s="28">
        <v>7</v>
      </c>
      <c r="AD18" s="10">
        <v>46</v>
      </c>
      <c r="AE18" s="10">
        <v>23</v>
      </c>
      <c r="AF18" s="10">
        <v>23</v>
      </c>
      <c r="AG18" s="189" t="s">
        <v>387</v>
      </c>
      <c r="AH18" s="189">
        <v>55</v>
      </c>
      <c r="AI18" s="189">
        <v>14</v>
      </c>
      <c r="AJ18" s="189">
        <v>41</v>
      </c>
      <c r="AK18" s="198">
        <v>28</v>
      </c>
      <c r="AL18" s="199">
        <v>14</v>
      </c>
      <c r="AM18" s="200">
        <v>14</v>
      </c>
      <c r="AN18" s="189">
        <v>8</v>
      </c>
      <c r="AO18" s="189">
        <v>0</v>
      </c>
      <c r="AP18" s="189">
        <v>8</v>
      </c>
      <c r="AQ18" s="198">
        <v>12</v>
      </c>
      <c r="AR18" s="199">
        <v>0</v>
      </c>
      <c r="AS18" s="200">
        <v>12</v>
      </c>
      <c r="AT18" s="189">
        <v>6</v>
      </c>
      <c r="AU18" s="189">
        <v>0</v>
      </c>
      <c r="AV18" s="189">
        <v>6</v>
      </c>
      <c r="AW18" s="4" t="s">
        <v>387</v>
      </c>
      <c r="AX18" s="10">
        <v>4520</v>
      </c>
      <c r="AY18" s="10">
        <v>1244</v>
      </c>
      <c r="AZ18" s="10">
        <v>3276</v>
      </c>
      <c r="BA18" s="26">
        <v>1887</v>
      </c>
      <c r="BB18" s="27">
        <v>449</v>
      </c>
      <c r="BC18" s="28">
        <v>1437</v>
      </c>
      <c r="BD18" s="10">
        <v>1397</v>
      </c>
      <c r="BE18" s="10">
        <v>367</v>
      </c>
      <c r="BF18" s="10">
        <v>1030</v>
      </c>
      <c r="BG18" s="26">
        <v>813</v>
      </c>
      <c r="BH18" s="27">
        <v>301</v>
      </c>
      <c r="BI18" s="28">
        <v>512</v>
      </c>
      <c r="BJ18" s="10">
        <v>424</v>
      </c>
      <c r="BK18" s="10">
        <v>127</v>
      </c>
      <c r="BL18" s="10">
        <v>297</v>
      </c>
      <c r="BM18" s="204" t="s">
        <v>387</v>
      </c>
      <c r="BN18" s="71">
        <v>297</v>
      </c>
      <c r="BO18" s="71">
        <v>102</v>
      </c>
      <c r="BP18" s="71">
        <v>195</v>
      </c>
      <c r="BQ18" s="213">
        <v>195</v>
      </c>
      <c r="BR18" s="214">
        <v>59</v>
      </c>
      <c r="BS18" s="215">
        <v>137</v>
      </c>
      <c r="BT18" s="71">
        <v>80</v>
      </c>
      <c r="BU18" s="71">
        <v>34</v>
      </c>
      <c r="BV18" s="71">
        <v>46</v>
      </c>
      <c r="BW18" s="213">
        <v>14</v>
      </c>
      <c r="BX18" s="214">
        <v>7</v>
      </c>
      <c r="BY18" s="215">
        <v>7</v>
      </c>
      <c r="BZ18" s="71">
        <v>9</v>
      </c>
      <c r="CA18" s="71">
        <v>3</v>
      </c>
      <c r="CB18" s="71">
        <v>6</v>
      </c>
    </row>
    <row r="19" spans="1:80" x14ac:dyDescent="0.2">
      <c r="A19" s="4" t="s">
        <v>388</v>
      </c>
      <c r="B19" s="10">
        <f t="shared" si="105"/>
        <v>2020</v>
      </c>
      <c r="C19" s="10">
        <f t="shared" si="106"/>
        <v>643</v>
      </c>
      <c r="D19" s="10">
        <f t="shared" si="107"/>
        <v>1378</v>
      </c>
      <c r="E19" s="10">
        <f t="shared" si="108"/>
        <v>1376</v>
      </c>
      <c r="F19" s="10">
        <f t="shared" si="109"/>
        <v>478</v>
      </c>
      <c r="G19" s="10">
        <f t="shared" si="110"/>
        <v>898</v>
      </c>
      <c r="H19" s="10">
        <f t="shared" si="111"/>
        <v>420</v>
      </c>
      <c r="I19" s="10">
        <f t="shared" si="112"/>
        <v>129</v>
      </c>
      <c r="J19" s="10">
        <f t="shared" si="113"/>
        <v>291</v>
      </c>
      <c r="K19" s="10">
        <f t="shared" si="114"/>
        <v>156</v>
      </c>
      <c r="L19" s="10">
        <f t="shared" si="115"/>
        <v>30</v>
      </c>
      <c r="M19" s="10">
        <f t="shared" si="116"/>
        <v>126</v>
      </c>
      <c r="N19" s="10">
        <f t="shared" si="117"/>
        <v>70</v>
      </c>
      <c r="O19" s="10">
        <f t="shared" si="118"/>
        <v>6</v>
      </c>
      <c r="P19" s="10">
        <f t="shared" si="119"/>
        <v>64</v>
      </c>
      <c r="Q19" s="4" t="s">
        <v>388</v>
      </c>
      <c r="R19" s="10">
        <v>343</v>
      </c>
      <c r="S19" s="10">
        <v>231</v>
      </c>
      <c r="T19" s="10">
        <v>113</v>
      </c>
      <c r="U19" s="26">
        <v>217</v>
      </c>
      <c r="V19" s="27">
        <v>189</v>
      </c>
      <c r="W19" s="28">
        <v>28</v>
      </c>
      <c r="X19" s="10">
        <v>75</v>
      </c>
      <c r="Y19" s="10">
        <v>35</v>
      </c>
      <c r="Z19" s="10">
        <v>40</v>
      </c>
      <c r="AA19" s="26">
        <v>11</v>
      </c>
      <c r="AB19" s="27">
        <v>7</v>
      </c>
      <c r="AC19" s="28">
        <v>4</v>
      </c>
      <c r="AD19" s="10">
        <v>41</v>
      </c>
      <c r="AE19" s="10">
        <v>0</v>
      </c>
      <c r="AF19" s="10">
        <v>41</v>
      </c>
      <c r="AG19" s="189" t="s">
        <v>388</v>
      </c>
      <c r="AH19" s="189">
        <v>301</v>
      </c>
      <c r="AI19" s="189">
        <v>50</v>
      </c>
      <c r="AJ19" s="189">
        <v>251</v>
      </c>
      <c r="AK19" s="198">
        <v>199</v>
      </c>
      <c r="AL19" s="199">
        <v>33</v>
      </c>
      <c r="AM19" s="200">
        <v>167</v>
      </c>
      <c r="AN19" s="189">
        <v>59</v>
      </c>
      <c r="AO19" s="189">
        <v>8</v>
      </c>
      <c r="AP19" s="189">
        <v>51</v>
      </c>
      <c r="AQ19" s="198">
        <v>37</v>
      </c>
      <c r="AR19" s="199">
        <v>9</v>
      </c>
      <c r="AS19" s="200">
        <v>28</v>
      </c>
      <c r="AT19" s="189">
        <v>6</v>
      </c>
      <c r="AU19" s="189">
        <v>0</v>
      </c>
      <c r="AV19" s="189">
        <v>6</v>
      </c>
      <c r="AW19" s="4" t="s">
        <v>388</v>
      </c>
      <c r="AX19" s="10">
        <v>398</v>
      </c>
      <c r="AY19" s="10">
        <v>37</v>
      </c>
      <c r="AZ19" s="10">
        <v>361</v>
      </c>
      <c r="BA19" s="26">
        <v>225</v>
      </c>
      <c r="BB19" s="27">
        <v>22</v>
      </c>
      <c r="BC19" s="28">
        <v>202</v>
      </c>
      <c r="BD19" s="10">
        <v>113</v>
      </c>
      <c r="BE19" s="10">
        <v>14</v>
      </c>
      <c r="BF19" s="10">
        <v>99</v>
      </c>
      <c r="BG19" s="26">
        <v>60</v>
      </c>
      <c r="BH19" s="27">
        <v>0</v>
      </c>
      <c r="BI19" s="28">
        <v>60</v>
      </c>
      <c r="BJ19" s="10">
        <v>0</v>
      </c>
      <c r="BK19" s="10">
        <v>0</v>
      </c>
      <c r="BL19" s="10">
        <v>0</v>
      </c>
      <c r="BM19" s="204" t="s">
        <v>388</v>
      </c>
      <c r="BN19" s="71">
        <v>978</v>
      </c>
      <c r="BO19" s="71">
        <v>325</v>
      </c>
      <c r="BP19" s="71">
        <v>653</v>
      </c>
      <c r="BQ19" s="213">
        <v>735</v>
      </c>
      <c r="BR19" s="214">
        <v>234</v>
      </c>
      <c r="BS19" s="215">
        <v>501</v>
      </c>
      <c r="BT19" s="71">
        <v>173</v>
      </c>
      <c r="BU19" s="71">
        <v>72</v>
      </c>
      <c r="BV19" s="71">
        <v>101</v>
      </c>
      <c r="BW19" s="213">
        <v>48</v>
      </c>
      <c r="BX19" s="214">
        <v>14</v>
      </c>
      <c r="BY19" s="215">
        <v>34</v>
      </c>
      <c r="BZ19" s="71">
        <v>23</v>
      </c>
      <c r="CA19" s="71">
        <v>6</v>
      </c>
      <c r="CB19" s="71">
        <v>17</v>
      </c>
    </row>
    <row r="20" spans="1:80" x14ac:dyDescent="0.2">
      <c r="A20" s="4" t="s">
        <v>389</v>
      </c>
      <c r="B20" s="10">
        <f t="shared" si="105"/>
        <v>905</v>
      </c>
      <c r="C20" s="10">
        <f t="shared" si="106"/>
        <v>249</v>
      </c>
      <c r="D20" s="10">
        <f t="shared" si="107"/>
        <v>655</v>
      </c>
      <c r="E20" s="10">
        <f t="shared" si="108"/>
        <v>496</v>
      </c>
      <c r="F20" s="10">
        <f t="shared" si="109"/>
        <v>186</v>
      </c>
      <c r="G20" s="10">
        <f t="shared" si="110"/>
        <v>309</v>
      </c>
      <c r="H20" s="10">
        <f t="shared" si="111"/>
        <v>226</v>
      </c>
      <c r="I20" s="10">
        <f t="shared" si="112"/>
        <v>38</v>
      </c>
      <c r="J20" s="10">
        <f t="shared" si="113"/>
        <v>188</v>
      </c>
      <c r="K20" s="10">
        <f t="shared" si="114"/>
        <v>133</v>
      </c>
      <c r="L20" s="10">
        <f t="shared" si="115"/>
        <v>10</v>
      </c>
      <c r="M20" s="10">
        <f t="shared" si="116"/>
        <v>122</v>
      </c>
      <c r="N20" s="10">
        <f t="shared" si="117"/>
        <v>49</v>
      </c>
      <c r="O20" s="10">
        <f t="shared" si="118"/>
        <v>14</v>
      </c>
      <c r="P20" s="10">
        <f t="shared" si="119"/>
        <v>35</v>
      </c>
      <c r="Q20" s="4" t="s">
        <v>389</v>
      </c>
      <c r="R20" s="10">
        <v>68</v>
      </c>
      <c r="S20" s="10">
        <v>19</v>
      </c>
      <c r="T20" s="10">
        <v>49</v>
      </c>
      <c r="U20" s="26">
        <v>24</v>
      </c>
      <c r="V20" s="27">
        <v>19</v>
      </c>
      <c r="W20" s="28">
        <v>5</v>
      </c>
      <c r="X20" s="10">
        <v>23</v>
      </c>
      <c r="Y20" s="10">
        <v>0</v>
      </c>
      <c r="Z20" s="10">
        <v>23</v>
      </c>
      <c r="AA20" s="26">
        <v>4</v>
      </c>
      <c r="AB20" s="27">
        <v>0</v>
      </c>
      <c r="AC20" s="28">
        <v>4</v>
      </c>
      <c r="AD20" s="10">
        <v>17</v>
      </c>
      <c r="AE20" s="10">
        <v>0</v>
      </c>
      <c r="AF20" s="10">
        <v>17</v>
      </c>
      <c r="AG20" s="189" t="s">
        <v>389</v>
      </c>
      <c r="AH20" s="189">
        <v>114</v>
      </c>
      <c r="AI20" s="189">
        <v>9</v>
      </c>
      <c r="AJ20" s="189">
        <v>105</v>
      </c>
      <c r="AK20" s="198">
        <v>42</v>
      </c>
      <c r="AL20" s="199">
        <v>9</v>
      </c>
      <c r="AM20" s="200">
        <v>32</v>
      </c>
      <c r="AN20" s="189">
        <v>42</v>
      </c>
      <c r="AO20" s="189">
        <v>0</v>
      </c>
      <c r="AP20" s="189">
        <v>42</v>
      </c>
      <c r="AQ20" s="198">
        <v>18</v>
      </c>
      <c r="AR20" s="199">
        <v>0</v>
      </c>
      <c r="AS20" s="200">
        <v>18</v>
      </c>
      <c r="AT20" s="189">
        <v>12</v>
      </c>
      <c r="AU20" s="189">
        <v>0</v>
      </c>
      <c r="AV20" s="189">
        <v>12</v>
      </c>
      <c r="AW20" s="4" t="s">
        <v>389</v>
      </c>
      <c r="AX20" s="10">
        <v>349</v>
      </c>
      <c r="AY20" s="10">
        <v>67</v>
      </c>
      <c r="AZ20" s="10">
        <v>281</v>
      </c>
      <c r="BA20" s="26">
        <v>202</v>
      </c>
      <c r="BB20" s="27">
        <v>67</v>
      </c>
      <c r="BC20" s="28">
        <v>135</v>
      </c>
      <c r="BD20" s="10">
        <v>56</v>
      </c>
      <c r="BE20" s="10">
        <v>0</v>
      </c>
      <c r="BF20" s="10">
        <v>56</v>
      </c>
      <c r="BG20" s="26">
        <v>90</v>
      </c>
      <c r="BH20" s="27">
        <v>0</v>
      </c>
      <c r="BI20" s="28">
        <v>90</v>
      </c>
      <c r="BJ20" s="10">
        <v>0</v>
      </c>
      <c r="BK20" s="10">
        <v>0</v>
      </c>
      <c r="BL20" s="10">
        <v>0</v>
      </c>
      <c r="BM20" s="204" t="s">
        <v>389</v>
      </c>
      <c r="BN20" s="71">
        <v>374</v>
      </c>
      <c r="BO20" s="71">
        <v>154</v>
      </c>
      <c r="BP20" s="71">
        <v>220</v>
      </c>
      <c r="BQ20" s="213">
        <v>228</v>
      </c>
      <c r="BR20" s="214">
        <v>91</v>
      </c>
      <c r="BS20" s="215">
        <v>137</v>
      </c>
      <c r="BT20" s="71">
        <v>105</v>
      </c>
      <c r="BU20" s="71">
        <v>38</v>
      </c>
      <c r="BV20" s="71">
        <v>67</v>
      </c>
      <c r="BW20" s="213">
        <v>21</v>
      </c>
      <c r="BX20" s="214">
        <v>10</v>
      </c>
      <c r="BY20" s="215">
        <v>10</v>
      </c>
      <c r="BZ20" s="71">
        <v>20</v>
      </c>
      <c r="CA20" s="71">
        <v>14</v>
      </c>
      <c r="CB20" s="71">
        <v>6</v>
      </c>
    </row>
    <row r="21" spans="1:80" x14ac:dyDescent="0.2">
      <c r="A21" s="4" t="s">
        <v>390</v>
      </c>
      <c r="B21" s="10">
        <f t="shared" si="105"/>
        <v>3256</v>
      </c>
      <c r="C21" s="10">
        <f t="shared" si="106"/>
        <v>1419</v>
      </c>
      <c r="D21" s="10">
        <f t="shared" si="107"/>
        <v>1837</v>
      </c>
      <c r="E21" s="10">
        <f t="shared" si="108"/>
        <v>2210</v>
      </c>
      <c r="F21" s="10">
        <f t="shared" si="109"/>
        <v>1069</v>
      </c>
      <c r="G21" s="10">
        <f t="shared" si="110"/>
        <v>1142</v>
      </c>
      <c r="H21" s="10">
        <f t="shared" si="111"/>
        <v>659</v>
      </c>
      <c r="I21" s="10">
        <f t="shared" si="112"/>
        <v>250</v>
      </c>
      <c r="J21" s="10">
        <f t="shared" si="113"/>
        <v>407</v>
      </c>
      <c r="K21" s="10">
        <f t="shared" si="114"/>
        <v>101</v>
      </c>
      <c r="L21" s="10">
        <f t="shared" si="115"/>
        <v>36</v>
      </c>
      <c r="M21" s="10">
        <f t="shared" si="116"/>
        <v>65</v>
      </c>
      <c r="N21" s="10">
        <f t="shared" si="117"/>
        <v>286</v>
      </c>
      <c r="O21" s="10">
        <f t="shared" si="118"/>
        <v>64</v>
      </c>
      <c r="P21" s="10">
        <f t="shared" si="119"/>
        <v>223</v>
      </c>
      <c r="Q21" s="4" t="s">
        <v>390</v>
      </c>
      <c r="R21" s="10">
        <v>1339</v>
      </c>
      <c r="S21" s="10">
        <v>921</v>
      </c>
      <c r="T21" s="10">
        <v>418</v>
      </c>
      <c r="U21" s="26">
        <v>807</v>
      </c>
      <c r="V21" s="27">
        <v>651</v>
      </c>
      <c r="W21" s="28">
        <v>156</v>
      </c>
      <c r="X21" s="10">
        <v>335</v>
      </c>
      <c r="Y21" s="10">
        <v>185</v>
      </c>
      <c r="Z21" s="10">
        <v>150</v>
      </c>
      <c r="AA21" s="26">
        <v>47</v>
      </c>
      <c r="AB21" s="27">
        <v>27</v>
      </c>
      <c r="AC21" s="28">
        <v>20</v>
      </c>
      <c r="AD21" s="10">
        <v>150</v>
      </c>
      <c r="AE21" s="10">
        <v>58</v>
      </c>
      <c r="AF21" s="10">
        <v>93</v>
      </c>
      <c r="AG21" s="189" t="s">
        <v>390</v>
      </c>
      <c r="AH21" s="189">
        <v>367</v>
      </c>
      <c r="AI21" s="189">
        <v>45</v>
      </c>
      <c r="AJ21" s="189">
        <v>322</v>
      </c>
      <c r="AK21" s="198">
        <v>232</v>
      </c>
      <c r="AL21" s="199">
        <v>28</v>
      </c>
      <c r="AM21" s="200">
        <v>204</v>
      </c>
      <c r="AN21" s="189">
        <v>93</v>
      </c>
      <c r="AO21" s="189">
        <v>8</v>
      </c>
      <c r="AP21" s="189">
        <v>84</v>
      </c>
      <c r="AQ21" s="198">
        <v>37</v>
      </c>
      <c r="AR21" s="199">
        <v>6</v>
      </c>
      <c r="AS21" s="200">
        <v>31</v>
      </c>
      <c r="AT21" s="189">
        <v>6</v>
      </c>
      <c r="AU21" s="189">
        <v>3</v>
      </c>
      <c r="AV21" s="189">
        <v>3</v>
      </c>
      <c r="AW21" s="4" t="s">
        <v>390</v>
      </c>
      <c r="AX21" s="10">
        <v>687</v>
      </c>
      <c r="AY21" s="10">
        <v>73</v>
      </c>
      <c r="AZ21" s="10">
        <v>614</v>
      </c>
      <c r="BA21" s="26">
        <v>404</v>
      </c>
      <c r="BB21" s="27">
        <v>45</v>
      </c>
      <c r="BC21" s="28">
        <v>359</v>
      </c>
      <c r="BD21" s="10">
        <v>155</v>
      </c>
      <c r="BE21" s="10">
        <v>28</v>
      </c>
      <c r="BF21" s="10">
        <v>127</v>
      </c>
      <c r="BG21" s="26">
        <v>0</v>
      </c>
      <c r="BH21" s="27">
        <v>0</v>
      </c>
      <c r="BI21" s="28">
        <v>0</v>
      </c>
      <c r="BJ21" s="10">
        <v>127</v>
      </c>
      <c r="BK21" s="10">
        <v>0</v>
      </c>
      <c r="BL21" s="10">
        <v>127</v>
      </c>
      <c r="BM21" s="204" t="s">
        <v>390</v>
      </c>
      <c r="BN21" s="71">
        <v>863</v>
      </c>
      <c r="BO21" s="71">
        <v>380</v>
      </c>
      <c r="BP21" s="71">
        <v>483</v>
      </c>
      <c r="BQ21" s="213">
        <v>767</v>
      </c>
      <c r="BR21" s="214">
        <v>345</v>
      </c>
      <c r="BS21" s="215">
        <v>423</v>
      </c>
      <c r="BT21" s="71">
        <v>76</v>
      </c>
      <c r="BU21" s="71">
        <v>29</v>
      </c>
      <c r="BV21" s="71">
        <v>46</v>
      </c>
      <c r="BW21" s="213">
        <v>17</v>
      </c>
      <c r="BX21" s="214">
        <v>3</v>
      </c>
      <c r="BY21" s="215">
        <v>14</v>
      </c>
      <c r="BZ21" s="71">
        <v>3</v>
      </c>
      <c r="CA21" s="71">
        <v>3</v>
      </c>
      <c r="CB21" s="71">
        <v>0</v>
      </c>
    </row>
    <row r="22" spans="1:80" x14ac:dyDescent="0.2">
      <c r="B22" s="110">
        <f>B21*100/B17</f>
        <v>29.105211406096362</v>
      </c>
      <c r="C22" s="110">
        <f t="shared" ref="C22:P22" si="120">C21*100/C17</f>
        <v>37.89052069425901</v>
      </c>
      <c r="D22" s="110">
        <f t="shared" si="120"/>
        <v>24.687541997043407</v>
      </c>
      <c r="E22" s="110">
        <f t="shared" si="120"/>
        <v>35.55913113435237</v>
      </c>
      <c r="F22" s="110">
        <f t="shared" si="120"/>
        <v>46.947738252086076</v>
      </c>
      <c r="G22" s="110">
        <f t="shared" si="120"/>
        <v>29.014227642276424</v>
      </c>
      <c r="H22" s="110">
        <f t="shared" si="120"/>
        <v>23.179739711572282</v>
      </c>
      <c r="I22" s="110">
        <f t="shared" si="120"/>
        <v>29.726516052318669</v>
      </c>
      <c r="J22" s="110">
        <f t="shared" si="120"/>
        <v>20.339830084957523</v>
      </c>
      <c r="K22" s="110">
        <f t="shared" si="120"/>
        <v>8.1385979049153914</v>
      </c>
      <c r="L22" s="110">
        <f t="shared" si="120"/>
        <v>9.2783505154639183</v>
      </c>
      <c r="M22" s="110">
        <f t="shared" si="120"/>
        <v>7.6380728554641601</v>
      </c>
      <c r="N22" s="110">
        <f t="shared" si="120"/>
        <v>32.098765432098766</v>
      </c>
      <c r="O22" s="110">
        <f t="shared" si="120"/>
        <v>27.004219409282701</v>
      </c>
      <c r="P22" s="110">
        <f t="shared" si="120"/>
        <v>34.097859327217122</v>
      </c>
      <c r="R22" s="10"/>
      <c r="S22" s="10"/>
      <c r="T22" s="10"/>
      <c r="U22" s="26"/>
      <c r="V22" s="27"/>
      <c r="W22" s="28"/>
      <c r="X22" s="10"/>
      <c r="Y22" s="10"/>
      <c r="Z22" s="10"/>
      <c r="AA22" s="26"/>
      <c r="AB22" s="27"/>
      <c r="AC22" s="28"/>
      <c r="AD22" s="10"/>
      <c r="AE22" s="10"/>
      <c r="AF22" s="10"/>
      <c r="AG22" s="189"/>
      <c r="AH22" s="189"/>
      <c r="AI22" s="189"/>
      <c r="AJ22" s="189"/>
      <c r="AK22" s="198"/>
      <c r="AL22" s="199"/>
      <c r="AM22" s="200"/>
      <c r="AN22" s="189"/>
      <c r="AO22" s="189"/>
      <c r="AP22" s="189"/>
      <c r="AQ22" s="198"/>
      <c r="AR22" s="199"/>
      <c r="AS22" s="200"/>
      <c r="AT22" s="189"/>
      <c r="AU22" s="189"/>
      <c r="AV22" s="189"/>
      <c r="AW22" s="4" t="s">
        <v>763</v>
      </c>
      <c r="AX22" s="110">
        <f>AX21*100/AX17</f>
        <v>11.538461538461538</v>
      </c>
      <c r="AY22" s="110">
        <f t="shared" ref="AY22:BL22" si="121">AY21*100/AY17</f>
        <v>5.1372273047149895</v>
      </c>
      <c r="AZ22" s="110">
        <f t="shared" si="121"/>
        <v>13.548102383053839</v>
      </c>
      <c r="BA22" s="110">
        <f t="shared" si="121"/>
        <v>14.863870493009566</v>
      </c>
      <c r="BB22" s="110">
        <f t="shared" si="121"/>
        <v>7.7054794520547949</v>
      </c>
      <c r="BC22" s="110">
        <f t="shared" si="121"/>
        <v>16.822867853795689</v>
      </c>
      <c r="BD22" s="110">
        <f t="shared" si="121"/>
        <v>9.0063916327716438</v>
      </c>
      <c r="BE22" s="110">
        <f t="shared" si="121"/>
        <v>6.8459657701711487</v>
      </c>
      <c r="BF22" s="110">
        <f t="shared" si="121"/>
        <v>9.6798780487804876</v>
      </c>
      <c r="BG22" s="110">
        <f t="shared" si="121"/>
        <v>0</v>
      </c>
      <c r="BH22" s="110">
        <f t="shared" si="121"/>
        <v>0</v>
      </c>
      <c r="BI22" s="110">
        <f t="shared" si="121"/>
        <v>0</v>
      </c>
      <c r="BJ22" s="110">
        <f t="shared" si="121"/>
        <v>23.007246376811594</v>
      </c>
      <c r="BK22" s="110">
        <f t="shared" si="121"/>
        <v>0</v>
      </c>
      <c r="BL22" s="110">
        <f t="shared" si="121"/>
        <v>29.952830188679247</v>
      </c>
      <c r="BM22" s="204" t="s">
        <v>763</v>
      </c>
      <c r="BN22" s="71">
        <f>BN21*100/BN17</f>
        <v>34.355095541401276</v>
      </c>
      <c r="BO22" s="71">
        <f t="shared" ref="BO22:CB22" si="122">BO21*100/BO17</f>
        <v>39.542143600416232</v>
      </c>
      <c r="BP22" s="71">
        <f t="shared" si="122"/>
        <v>31.141199226305609</v>
      </c>
      <c r="BQ22" s="71">
        <f t="shared" si="122"/>
        <v>39.844155844155843</v>
      </c>
      <c r="BR22" s="71">
        <f t="shared" si="122"/>
        <v>47.390109890109891</v>
      </c>
      <c r="BS22" s="71">
        <f t="shared" si="122"/>
        <v>35.367892976588628</v>
      </c>
      <c r="BT22" s="71">
        <f t="shared" si="122"/>
        <v>17.511520737327189</v>
      </c>
      <c r="BU22" s="71">
        <f t="shared" si="122"/>
        <v>16.76300578034682</v>
      </c>
      <c r="BV22" s="71">
        <f t="shared" si="122"/>
        <v>17.624521072796934</v>
      </c>
      <c r="BW22" s="71">
        <f t="shared" si="122"/>
        <v>17</v>
      </c>
      <c r="BX22" s="71">
        <f t="shared" si="122"/>
        <v>8.8235294117647065</v>
      </c>
      <c r="BY22" s="71">
        <f t="shared" si="122"/>
        <v>21.53846153846154</v>
      </c>
      <c r="BZ22" s="71">
        <f t="shared" si="122"/>
        <v>5.5555555555555554</v>
      </c>
      <c r="CA22" s="71">
        <f t="shared" si="122"/>
        <v>11.538461538461538</v>
      </c>
      <c r="CB22" s="71">
        <f t="shared" si="122"/>
        <v>0</v>
      </c>
    </row>
    <row r="23" spans="1:80" x14ac:dyDescent="0.2">
      <c r="A23" s="15" t="s">
        <v>391</v>
      </c>
      <c r="B23" s="10"/>
      <c r="C23" s="10"/>
      <c r="D23" s="10"/>
      <c r="E23" s="26"/>
      <c r="F23" s="27"/>
      <c r="G23" s="28"/>
      <c r="H23" s="10"/>
      <c r="I23" s="10"/>
      <c r="J23" s="10"/>
      <c r="K23" s="26"/>
      <c r="L23" s="27"/>
      <c r="M23" s="28"/>
      <c r="N23" s="10"/>
      <c r="O23" s="10"/>
      <c r="P23" s="10"/>
      <c r="Q23" s="15" t="s">
        <v>391</v>
      </c>
      <c r="R23" s="10"/>
      <c r="S23" s="10"/>
      <c r="T23" s="10"/>
      <c r="U23" s="26"/>
      <c r="V23" s="27"/>
      <c r="W23" s="28"/>
      <c r="X23" s="10"/>
      <c r="Y23" s="10"/>
      <c r="Z23" s="10"/>
      <c r="AA23" s="26"/>
      <c r="AB23" s="27"/>
      <c r="AC23" s="28"/>
      <c r="AD23" s="10"/>
      <c r="AE23" s="10"/>
      <c r="AF23" s="10"/>
      <c r="AG23" s="195" t="s">
        <v>391</v>
      </c>
      <c r="AH23" s="189"/>
      <c r="AI23" s="189"/>
      <c r="AJ23" s="189"/>
      <c r="AK23" s="198"/>
      <c r="AL23" s="199"/>
      <c r="AM23" s="200"/>
      <c r="AN23" s="189"/>
      <c r="AO23" s="189"/>
      <c r="AP23" s="189"/>
      <c r="AQ23" s="198"/>
      <c r="AR23" s="199"/>
      <c r="AS23" s="200"/>
      <c r="AT23" s="189"/>
      <c r="AU23" s="189"/>
      <c r="AV23" s="189"/>
      <c r="AW23" s="15" t="s">
        <v>391</v>
      </c>
      <c r="AX23" s="10"/>
      <c r="AY23" s="10"/>
      <c r="AZ23" s="10"/>
      <c r="BA23" s="26"/>
      <c r="BB23" s="27"/>
      <c r="BC23" s="28"/>
      <c r="BD23" s="10"/>
      <c r="BE23" s="10"/>
      <c r="BF23" s="10"/>
      <c r="BG23" s="26"/>
      <c r="BH23" s="27"/>
      <c r="BI23" s="28"/>
      <c r="BJ23" s="10"/>
      <c r="BK23" s="10"/>
      <c r="BL23" s="10"/>
      <c r="BM23" s="210" t="s">
        <v>391</v>
      </c>
      <c r="BN23" s="71"/>
      <c r="BO23" s="71"/>
      <c r="BP23" s="71"/>
      <c r="BQ23" s="213"/>
      <c r="BR23" s="214"/>
      <c r="BS23" s="215"/>
      <c r="BT23" s="71"/>
      <c r="BU23" s="71"/>
      <c r="BV23" s="71"/>
      <c r="BW23" s="213"/>
      <c r="BX23" s="214"/>
      <c r="BY23" s="215"/>
      <c r="BZ23" s="71"/>
      <c r="CA23" s="71"/>
      <c r="CB23" s="71"/>
    </row>
    <row r="24" spans="1:80" x14ac:dyDescent="0.2">
      <c r="A24" s="4" t="s">
        <v>1</v>
      </c>
      <c r="B24" s="10">
        <f t="shared" ref="B24" si="123">R24+AH24+AX24+BN24</f>
        <v>11187</v>
      </c>
      <c r="C24" s="10">
        <f t="shared" ref="C24" si="124">S24+AI24+AY24+BO24</f>
        <v>3745</v>
      </c>
      <c r="D24" s="10">
        <f t="shared" ref="D24" si="125">T24+AJ24+AZ24+BP24</f>
        <v>7441</v>
      </c>
      <c r="E24" s="10">
        <f t="shared" ref="E24" si="126">U24+AK24+BA24+BQ24</f>
        <v>6215</v>
      </c>
      <c r="F24" s="10">
        <f t="shared" ref="F24" si="127">V24+AL24+BB24+BR24</f>
        <v>2277</v>
      </c>
      <c r="G24" s="10">
        <f t="shared" ref="G24" si="128">W24+AM24+BC24+BS24</f>
        <v>3936</v>
      </c>
      <c r="H24" s="10">
        <f t="shared" ref="H24" si="129">X24+AN24+BD24+BT24</f>
        <v>2843</v>
      </c>
      <c r="I24" s="10">
        <f t="shared" ref="I24" si="130">Y24+AO24+BE24+BU24</f>
        <v>841</v>
      </c>
      <c r="J24" s="10">
        <f t="shared" ref="J24" si="131">Z24+AP24+BF24+BV24</f>
        <v>2001</v>
      </c>
      <c r="K24" s="10">
        <f t="shared" ref="K24" si="132">AA24+AQ24+BG24+BW24</f>
        <v>1241</v>
      </c>
      <c r="L24" s="10">
        <f t="shared" ref="L24" si="133">AB24+AR24+BH24+BX24</f>
        <v>388</v>
      </c>
      <c r="M24" s="10">
        <f t="shared" ref="M24" si="134">AC24+AS24+BI24+BY24</f>
        <v>851</v>
      </c>
      <c r="N24" s="10">
        <f t="shared" ref="N24" si="135">AD24+AT24+BJ24+BZ24</f>
        <v>891</v>
      </c>
      <c r="O24" s="10">
        <f t="shared" ref="O24" si="136">AE24+AU24+BK24+CA24</f>
        <v>237</v>
      </c>
      <c r="P24" s="10">
        <f t="shared" ref="P24" si="137">AF24+AV24+BL24+CB24</f>
        <v>654</v>
      </c>
      <c r="Q24" s="4" t="s">
        <v>1</v>
      </c>
      <c r="R24" s="10">
        <v>1883</v>
      </c>
      <c r="S24" s="10">
        <v>1244</v>
      </c>
      <c r="T24" s="10">
        <v>639</v>
      </c>
      <c r="U24" s="26">
        <v>1071</v>
      </c>
      <c r="V24" s="27">
        <v>882</v>
      </c>
      <c r="W24" s="28">
        <v>189</v>
      </c>
      <c r="X24" s="10">
        <v>485</v>
      </c>
      <c r="Y24" s="10">
        <v>242</v>
      </c>
      <c r="Z24" s="10">
        <v>242</v>
      </c>
      <c r="AA24" s="26">
        <v>73</v>
      </c>
      <c r="AB24" s="27">
        <v>38</v>
      </c>
      <c r="AC24" s="28">
        <v>35</v>
      </c>
      <c r="AD24" s="10">
        <v>255</v>
      </c>
      <c r="AE24" s="10">
        <v>81</v>
      </c>
      <c r="AF24" s="10">
        <v>174</v>
      </c>
      <c r="AG24" s="189" t="s">
        <v>1</v>
      </c>
      <c r="AH24" s="189">
        <v>838</v>
      </c>
      <c r="AI24" s="189">
        <v>119</v>
      </c>
      <c r="AJ24" s="189">
        <v>719</v>
      </c>
      <c r="AK24" s="198">
        <v>501</v>
      </c>
      <c r="AL24" s="199">
        <v>83</v>
      </c>
      <c r="AM24" s="200">
        <v>417</v>
      </c>
      <c r="AN24" s="189">
        <v>203</v>
      </c>
      <c r="AO24" s="189">
        <v>17</v>
      </c>
      <c r="AP24" s="189">
        <v>186</v>
      </c>
      <c r="AQ24" s="198">
        <v>105</v>
      </c>
      <c r="AR24" s="199">
        <v>15</v>
      </c>
      <c r="AS24" s="200">
        <v>89</v>
      </c>
      <c r="AT24" s="189">
        <v>30</v>
      </c>
      <c r="AU24" s="189">
        <v>3</v>
      </c>
      <c r="AV24" s="189">
        <v>27</v>
      </c>
      <c r="AW24" s="4" t="s">
        <v>1</v>
      </c>
      <c r="AX24" s="10">
        <v>5954</v>
      </c>
      <c r="AY24" s="10">
        <v>1421</v>
      </c>
      <c r="AZ24" s="10">
        <v>4532</v>
      </c>
      <c r="BA24" s="26">
        <v>2718</v>
      </c>
      <c r="BB24" s="27">
        <v>584</v>
      </c>
      <c r="BC24" s="28">
        <v>2134</v>
      </c>
      <c r="BD24" s="10">
        <v>1721</v>
      </c>
      <c r="BE24" s="10">
        <v>409</v>
      </c>
      <c r="BF24" s="10">
        <v>1312</v>
      </c>
      <c r="BG24" s="26">
        <v>963</v>
      </c>
      <c r="BH24" s="27">
        <v>301</v>
      </c>
      <c r="BI24" s="28">
        <v>662</v>
      </c>
      <c r="BJ24" s="10">
        <v>552</v>
      </c>
      <c r="BK24" s="10">
        <v>127</v>
      </c>
      <c r="BL24" s="10">
        <v>424</v>
      </c>
      <c r="BM24" s="204" t="s">
        <v>1</v>
      </c>
      <c r="BN24" s="71">
        <v>2512</v>
      </c>
      <c r="BO24" s="71">
        <v>961</v>
      </c>
      <c r="BP24" s="71">
        <v>1551</v>
      </c>
      <c r="BQ24" s="213">
        <v>1925</v>
      </c>
      <c r="BR24" s="214">
        <v>728</v>
      </c>
      <c r="BS24" s="215">
        <v>1196</v>
      </c>
      <c r="BT24" s="71">
        <v>434</v>
      </c>
      <c r="BU24" s="71">
        <v>173</v>
      </c>
      <c r="BV24" s="71">
        <v>261</v>
      </c>
      <c r="BW24" s="213">
        <v>100</v>
      </c>
      <c r="BX24" s="214">
        <v>34</v>
      </c>
      <c r="BY24" s="215">
        <v>65</v>
      </c>
      <c r="BZ24" s="71">
        <v>54</v>
      </c>
      <c r="CA24" s="71">
        <v>26</v>
      </c>
      <c r="CB24" s="71">
        <v>29</v>
      </c>
    </row>
    <row r="25" spans="1:80" x14ac:dyDescent="0.2">
      <c r="A25" s="4" t="s">
        <v>392</v>
      </c>
      <c r="B25" s="10">
        <f t="shared" ref="B25" si="138">R25+AH25+AX25+BN25</f>
        <v>6208</v>
      </c>
      <c r="C25" s="10">
        <f t="shared" ref="C25" si="139">S25+AI25+AY25+BO25</f>
        <v>1844</v>
      </c>
      <c r="D25" s="10">
        <f t="shared" ref="D25" si="140">T25+AJ25+AZ25+BP25</f>
        <v>4365</v>
      </c>
      <c r="E25" s="10">
        <f t="shared" ref="E25" si="141">U25+AK25+BA25+BQ25</f>
        <v>2767</v>
      </c>
      <c r="F25" s="10">
        <f t="shared" ref="F25" si="142">V25+AL25+BB25+BR25</f>
        <v>744</v>
      </c>
      <c r="G25" s="10">
        <f t="shared" ref="G25" si="143">W25+AM25+BC25+BS25</f>
        <v>2023</v>
      </c>
      <c r="H25" s="10">
        <f t="shared" ref="H25" si="144">X25+AN25+BD25+BT25</f>
        <v>1913</v>
      </c>
      <c r="I25" s="10">
        <f t="shared" ref="I25" si="145">Y25+AO25+BE25+BU25</f>
        <v>598</v>
      </c>
      <c r="J25" s="10">
        <f t="shared" ref="J25" si="146">Z25+AP25+BF25+BV25</f>
        <v>1315</v>
      </c>
      <c r="K25" s="10">
        <f t="shared" ref="K25" si="147">AA25+AQ25+BG25+BW25</f>
        <v>949</v>
      </c>
      <c r="L25" s="10">
        <f t="shared" ref="L25" si="148">AB25+AR25+BH25+BX25</f>
        <v>323</v>
      </c>
      <c r="M25" s="10">
        <f t="shared" ref="M25" si="149">AC25+AS25+BI25+BY25</f>
        <v>626</v>
      </c>
      <c r="N25" s="10">
        <f t="shared" ref="N25" si="150">AD25+AT25+BJ25+BZ25</f>
        <v>579</v>
      </c>
      <c r="O25" s="10">
        <f t="shared" ref="O25" si="151">AE25+AU25+BK25+CA25</f>
        <v>180</v>
      </c>
      <c r="P25" s="10">
        <f t="shared" ref="P25" si="152">AF25+AV25+BL25+CB25</f>
        <v>400</v>
      </c>
      <c r="Q25" s="4" t="s">
        <v>392</v>
      </c>
      <c r="R25" s="10">
        <v>998</v>
      </c>
      <c r="S25" s="10">
        <v>570</v>
      </c>
      <c r="T25" s="10">
        <v>428</v>
      </c>
      <c r="U25" s="26">
        <v>410</v>
      </c>
      <c r="V25" s="27">
        <v>316</v>
      </c>
      <c r="W25" s="28">
        <v>94</v>
      </c>
      <c r="X25" s="10">
        <v>364</v>
      </c>
      <c r="Y25" s="10">
        <v>185</v>
      </c>
      <c r="Z25" s="10">
        <v>179</v>
      </c>
      <c r="AA25" s="26">
        <v>62</v>
      </c>
      <c r="AB25" s="27">
        <v>29</v>
      </c>
      <c r="AC25" s="28">
        <v>33</v>
      </c>
      <c r="AD25" s="10">
        <v>162</v>
      </c>
      <c r="AE25" s="10">
        <v>41</v>
      </c>
      <c r="AF25" s="10">
        <v>122</v>
      </c>
      <c r="AG25" s="189" t="s">
        <v>392</v>
      </c>
      <c r="AH25" s="189">
        <v>230</v>
      </c>
      <c r="AI25" s="189">
        <v>28</v>
      </c>
      <c r="AJ25" s="189">
        <v>203</v>
      </c>
      <c r="AK25" s="198">
        <v>130</v>
      </c>
      <c r="AL25" s="199">
        <v>19</v>
      </c>
      <c r="AM25" s="200">
        <v>111</v>
      </c>
      <c r="AN25" s="189">
        <v>42</v>
      </c>
      <c r="AO25" s="189">
        <v>0</v>
      </c>
      <c r="AP25" s="189">
        <v>42</v>
      </c>
      <c r="AQ25" s="198">
        <v>49</v>
      </c>
      <c r="AR25" s="199">
        <v>6</v>
      </c>
      <c r="AS25" s="200">
        <v>43</v>
      </c>
      <c r="AT25" s="189">
        <v>9</v>
      </c>
      <c r="AU25" s="189">
        <v>3</v>
      </c>
      <c r="AV25" s="189">
        <v>6</v>
      </c>
      <c r="AW25" s="4" t="s">
        <v>392</v>
      </c>
      <c r="AX25" s="10">
        <v>4198</v>
      </c>
      <c r="AY25" s="10">
        <v>1057</v>
      </c>
      <c r="AZ25" s="10">
        <v>3141</v>
      </c>
      <c r="BA25" s="26">
        <v>1707</v>
      </c>
      <c r="BB25" s="27">
        <v>292</v>
      </c>
      <c r="BC25" s="28">
        <v>1415</v>
      </c>
      <c r="BD25" s="10">
        <v>1326</v>
      </c>
      <c r="BE25" s="10">
        <v>367</v>
      </c>
      <c r="BF25" s="10">
        <v>959</v>
      </c>
      <c r="BG25" s="26">
        <v>783</v>
      </c>
      <c r="BH25" s="27">
        <v>271</v>
      </c>
      <c r="BI25" s="28">
        <v>512</v>
      </c>
      <c r="BJ25" s="10">
        <v>382</v>
      </c>
      <c r="BK25" s="10">
        <v>127</v>
      </c>
      <c r="BL25" s="10">
        <v>255</v>
      </c>
      <c r="BM25" s="204" t="s">
        <v>392</v>
      </c>
      <c r="BN25" s="71">
        <v>782</v>
      </c>
      <c r="BO25" s="71">
        <v>189</v>
      </c>
      <c r="BP25" s="71">
        <v>593</v>
      </c>
      <c r="BQ25" s="213">
        <v>520</v>
      </c>
      <c r="BR25" s="214">
        <v>117</v>
      </c>
      <c r="BS25" s="215">
        <v>403</v>
      </c>
      <c r="BT25" s="71">
        <v>181</v>
      </c>
      <c r="BU25" s="71">
        <v>46</v>
      </c>
      <c r="BV25" s="71">
        <v>135</v>
      </c>
      <c r="BW25" s="213">
        <v>55</v>
      </c>
      <c r="BX25" s="214">
        <v>17</v>
      </c>
      <c r="BY25" s="215">
        <v>38</v>
      </c>
      <c r="BZ25" s="71">
        <v>26</v>
      </c>
      <c r="CA25" s="71">
        <v>9</v>
      </c>
      <c r="CB25" s="71">
        <v>17</v>
      </c>
    </row>
    <row r="26" spans="1:80" x14ac:dyDescent="0.2">
      <c r="B26" s="110">
        <f>B25*100/B24</f>
        <v>55.492982926611248</v>
      </c>
      <c r="C26" s="110">
        <f t="shared" ref="C26:P26" si="153">C25*100/C24</f>
        <v>49.23898531375167</v>
      </c>
      <c r="D26" s="110">
        <f t="shared" si="153"/>
        <v>58.661470232495631</v>
      </c>
      <c r="E26" s="110">
        <f t="shared" si="153"/>
        <v>44.521319388576025</v>
      </c>
      <c r="F26" s="110">
        <f t="shared" si="153"/>
        <v>32.674571805006586</v>
      </c>
      <c r="G26" s="110">
        <f t="shared" si="153"/>
        <v>51.397357723577237</v>
      </c>
      <c r="H26" s="110">
        <f t="shared" si="153"/>
        <v>67.288075976081601</v>
      </c>
      <c r="I26" s="110">
        <f t="shared" si="153"/>
        <v>71.105826397146259</v>
      </c>
      <c r="J26" s="110">
        <f t="shared" si="153"/>
        <v>65.717141429285363</v>
      </c>
      <c r="K26" s="110">
        <f t="shared" si="153"/>
        <v>76.470588235294116</v>
      </c>
      <c r="L26" s="110">
        <f t="shared" si="153"/>
        <v>83.24742268041237</v>
      </c>
      <c r="M26" s="110">
        <f t="shared" si="153"/>
        <v>73.560517038777903</v>
      </c>
      <c r="N26" s="110">
        <f t="shared" si="153"/>
        <v>64.983164983164983</v>
      </c>
      <c r="O26" s="110">
        <f t="shared" si="153"/>
        <v>75.949367088607602</v>
      </c>
      <c r="P26" s="110">
        <f t="shared" si="153"/>
        <v>61.162079510703364</v>
      </c>
      <c r="R26" s="10"/>
      <c r="S26" s="10"/>
      <c r="T26" s="10"/>
      <c r="U26" s="26"/>
      <c r="V26" s="27"/>
      <c r="W26" s="28"/>
      <c r="X26" s="10"/>
      <c r="Y26" s="10"/>
      <c r="Z26" s="10"/>
      <c r="AA26" s="26"/>
      <c r="AB26" s="27"/>
      <c r="AC26" s="28"/>
      <c r="AD26" s="10"/>
      <c r="AE26" s="10"/>
      <c r="AF26" s="10"/>
      <c r="AG26" s="189"/>
      <c r="AH26" s="189"/>
      <c r="AI26" s="189"/>
      <c r="AJ26" s="189"/>
      <c r="AK26" s="198"/>
      <c r="AL26" s="199"/>
      <c r="AM26" s="200"/>
      <c r="AN26" s="189"/>
      <c r="AO26" s="189"/>
      <c r="AP26" s="189"/>
      <c r="AQ26" s="198"/>
      <c r="AR26" s="199"/>
      <c r="AS26" s="200"/>
      <c r="AT26" s="189"/>
      <c r="AU26" s="189"/>
      <c r="AV26" s="189"/>
      <c r="AX26" s="10"/>
      <c r="AY26" s="10"/>
      <c r="AZ26" s="10"/>
      <c r="BA26" s="26"/>
      <c r="BB26" s="27"/>
      <c r="BC26" s="28"/>
      <c r="BD26" s="10"/>
      <c r="BE26" s="10"/>
      <c r="BF26" s="10"/>
      <c r="BG26" s="26"/>
      <c r="BH26" s="27"/>
      <c r="BI26" s="28"/>
      <c r="BJ26" s="10"/>
      <c r="BK26" s="10"/>
      <c r="BL26" s="10"/>
      <c r="BM26" s="204"/>
      <c r="BN26" s="71"/>
      <c r="BO26" s="71"/>
      <c r="BP26" s="71"/>
      <c r="BQ26" s="213"/>
      <c r="BR26" s="214"/>
      <c r="BS26" s="215"/>
      <c r="BT26" s="71"/>
      <c r="BU26" s="71"/>
      <c r="BV26" s="71"/>
      <c r="BW26" s="213"/>
      <c r="BX26" s="214"/>
      <c r="BY26" s="215"/>
      <c r="BZ26" s="71"/>
      <c r="CA26" s="71"/>
      <c r="CB26" s="71"/>
    </row>
    <row r="27" spans="1:80" x14ac:dyDescent="0.2">
      <c r="A27" s="4" t="s">
        <v>393</v>
      </c>
      <c r="B27" s="10">
        <f t="shared" ref="B27" si="154">R27+AH27+AX27+BN27</f>
        <v>4979</v>
      </c>
      <c r="C27" s="10">
        <f t="shared" ref="C27" si="155">S27+AI27+AY27+BO27</f>
        <v>1901</v>
      </c>
      <c r="D27" s="10">
        <f t="shared" ref="D27" si="156">T27+AJ27+AZ27+BP27</f>
        <v>3080</v>
      </c>
      <c r="E27" s="10">
        <f t="shared" ref="E27" si="157">U27+AK27+BA27+BQ27</f>
        <v>3447</v>
      </c>
      <c r="F27" s="10">
        <f t="shared" ref="F27" si="158">V27+AL27+BB27+BR27</f>
        <v>1534</v>
      </c>
      <c r="G27" s="10">
        <f t="shared" ref="G27" si="159">W27+AM27+BC27+BS27</f>
        <v>1912</v>
      </c>
      <c r="H27" s="10">
        <f t="shared" ref="H27" si="160">X27+AN27+BD27+BT27</f>
        <v>929</v>
      </c>
      <c r="I27" s="10">
        <f t="shared" ref="I27" si="161">Y27+AO27+BE27+BU27</f>
        <v>243</v>
      </c>
      <c r="J27" s="10">
        <f t="shared" ref="J27" si="162">Z27+AP27+BF27+BV27</f>
        <v>686</v>
      </c>
      <c r="K27" s="10">
        <f t="shared" ref="K27" si="163">AA27+AQ27+BG27+BW27</f>
        <v>292</v>
      </c>
      <c r="L27" s="10">
        <f t="shared" ref="L27" si="164">AB27+AR27+BH27+BX27</f>
        <v>65</v>
      </c>
      <c r="M27" s="10">
        <f t="shared" ref="M27" si="165">AC27+AS27+BI27+BY27</f>
        <v>226</v>
      </c>
      <c r="N27" s="10">
        <f t="shared" ref="N27" si="166">AD27+AT27+BJ27+BZ27</f>
        <v>313</v>
      </c>
      <c r="O27" s="10">
        <f t="shared" ref="O27" si="167">AE27+AU27+BK27+CA27</f>
        <v>58</v>
      </c>
      <c r="P27" s="10">
        <f t="shared" ref="P27" si="168">AF27+AV27+BL27+CB27</f>
        <v>254</v>
      </c>
      <c r="Q27" s="4" t="s">
        <v>393</v>
      </c>
      <c r="R27" s="10">
        <v>885</v>
      </c>
      <c r="S27" s="10">
        <v>674</v>
      </c>
      <c r="T27" s="10">
        <v>212</v>
      </c>
      <c r="U27" s="26">
        <v>661</v>
      </c>
      <c r="V27" s="27">
        <v>566</v>
      </c>
      <c r="W27" s="28">
        <v>94</v>
      </c>
      <c r="X27" s="10">
        <v>121</v>
      </c>
      <c r="Y27" s="10">
        <v>58</v>
      </c>
      <c r="Z27" s="10">
        <v>63</v>
      </c>
      <c r="AA27" s="26">
        <v>11</v>
      </c>
      <c r="AB27" s="27">
        <v>9</v>
      </c>
      <c r="AC27" s="28">
        <v>2</v>
      </c>
      <c r="AD27" s="10">
        <v>93</v>
      </c>
      <c r="AE27" s="10">
        <v>41</v>
      </c>
      <c r="AF27" s="10">
        <v>52</v>
      </c>
      <c r="AG27" s="189" t="s">
        <v>393</v>
      </c>
      <c r="AH27" s="189">
        <v>608</v>
      </c>
      <c r="AI27" s="189">
        <v>91</v>
      </c>
      <c r="AJ27" s="189">
        <v>517</v>
      </c>
      <c r="AK27" s="198">
        <v>371</v>
      </c>
      <c r="AL27" s="199">
        <v>65</v>
      </c>
      <c r="AM27" s="200">
        <v>306</v>
      </c>
      <c r="AN27" s="189">
        <v>160</v>
      </c>
      <c r="AO27" s="189">
        <v>17</v>
      </c>
      <c r="AP27" s="189">
        <v>144</v>
      </c>
      <c r="AQ27" s="198">
        <v>55</v>
      </c>
      <c r="AR27" s="199">
        <v>9</v>
      </c>
      <c r="AS27" s="200">
        <v>46</v>
      </c>
      <c r="AT27" s="189">
        <v>21</v>
      </c>
      <c r="AU27" s="189">
        <v>0</v>
      </c>
      <c r="AV27" s="189">
        <v>21</v>
      </c>
      <c r="AW27" s="4" t="s">
        <v>393</v>
      </c>
      <c r="AX27" s="10">
        <v>1756</v>
      </c>
      <c r="AY27" s="10">
        <v>364</v>
      </c>
      <c r="AZ27" s="10">
        <v>1392</v>
      </c>
      <c r="BA27" s="26">
        <v>1011</v>
      </c>
      <c r="BB27" s="27">
        <v>292</v>
      </c>
      <c r="BC27" s="28">
        <v>719</v>
      </c>
      <c r="BD27" s="10">
        <v>395</v>
      </c>
      <c r="BE27" s="10">
        <v>42</v>
      </c>
      <c r="BF27" s="10">
        <v>353</v>
      </c>
      <c r="BG27" s="26">
        <v>181</v>
      </c>
      <c r="BH27" s="27">
        <v>30</v>
      </c>
      <c r="BI27" s="28">
        <v>150</v>
      </c>
      <c r="BJ27" s="10">
        <v>170</v>
      </c>
      <c r="BK27" s="10">
        <v>0</v>
      </c>
      <c r="BL27" s="10">
        <v>170</v>
      </c>
      <c r="BM27" s="204" t="s">
        <v>393</v>
      </c>
      <c r="BN27" s="71">
        <v>1730</v>
      </c>
      <c r="BO27" s="71">
        <v>772</v>
      </c>
      <c r="BP27" s="71">
        <v>959</v>
      </c>
      <c r="BQ27" s="213">
        <v>1404</v>
      </c>
      <c r="BR27" s="214">
        <v>611</v>
      </c>
      <c r="BS27" s="215">
        <v>793</v>
      </c>
      <c r="BT27" s="71">
        <v>253</v>
      </c>
      <c r="BU27" s="71">
        <v>126</v>
      </c>
      <c r="BV27" s="71">
        <v>126</v>
      </c>
      <c r="BW27" s="213">
        <v>45</v>
      </c>
      <c r="BX27" s="214">
        <v>17</v>
      </c>
      <c r="BY27" s="215">
        <v>28</v>
      </c>
      <c r="BZ27" s="71">
        <v>29</v>
      </c>
      <c r="CA27" s="71">
        <v>17</v>
      </c>
      <c r="CB27" s="71">
        <v>11</v>
      </c>
    </row>
    <row r="28" spans="1:80" x14ac:dyDescent="0.2">
      <c r="B28" s="10"/>
      <c r="C28" s="10"/>
      <c r="D28" s="10"/>
      <c r="E28" s="26"/>
      <c r="F28" s="27"/>
      <c r="G28" s="28"/>
      <c r="H28" s="10"/>
      <c r="I28" s="10"/>
      <c r="J28" s="10"/>
      <c r="K28" s="26"/>
      <c r="L28" s="27"/>
      <c r="M28" s="28"/>
      <c r="N28" s="10"/>
      <c r="O28" s="10"/>
      <c r="P28" s="10"/>
      <c r="R28" s="10"/>
      <c r="S28" s="10"/>
      <c r="T28" s="10"/>
      <c r="U28" s="26"/>
      <c r="V28" s="27"/>
      <c r="W28" s="28"/>
      <c r="X28" s="10"/>
      <c r="Y28" s="10"/>
      <c r="Z28" s="10"/>
      <c r="AA28" s="26"/>
      <c r="AB28" s="27"/>
      <c r="AC28" s="28"/>
      <c r="AD28" s="10"/>
      <c r="AE28" s="10"/>
      <c r="AF28" s="10"/>
      <c r="AG28" s="189"/>
      <c r="AH28" s="189"/>
      <c r="AI28" s="189"/>
      <c r="AJ28" s="189"/>
      <c r="AK28" s="198"/>
      <c r="AL28" s="199"/>
      <c r="AM28" s="200"/>
      <c r="AN28" s="189"/>
      <c r="AO28" s="189"/>
      <c r="AP28" s="189"/>
      <c r="AQ28" s="198"/>
      <c r="AR28" s="199"/>
      <c r="AS28" s="200"/>
      <c r="AT28" s="189"/>
      <c r="AU28" s="189"/>
      <c r="AV28" s="189"/>
      <c r="AX28" s="10"/>
      <c r="AY28" s="10"/>
      <c r="AZ28" s="10"/>
      <c r="BA28" s="26"/>
      <c r="BB28" s="27"/>
      <c r="BC28" s="28"/>
      <c r="BD28" s="10"/>
      <c r="BE28" s="10"/>
      <c r="BF28" s="10"/>
      <c r="BG28" s="26"/>
      <c r="BH28" s="27"/>
      <c r="BI28" s="28"/>
      <c r="BJ28" s="10"/>
      <c r="BK28" s="10"/>
      <c r="BL28" s="10"/>
      <c r="BM28" s="204"/>
      <c r="BN28" s="71"/>
      <c r="BO28" s="71"/>
      <c r="BP28" s="71"/>
      <c r="BQ28" s="213"/>
      <c r="BR28" s="214"/>
      <c r="BS28" s="215"/>
      <c r="BT28" s="71"/>
      <c r="BU28" s="71"/>
      <c r="BV28" s="71"/>
      <c r="BW28" s="213"/>
      <c r="BX28" s="214"/>
      <c r="BY28" s="215"/>
      <c r="BZ28" s="71"/>
      <c r="CA28" s="71"/>
      <c r="CB28" s="71"/>
    </row>
    <row r="29" spans="1:80" x14ac:dyDescent="0.2">
      <c r="A29" s="15" t="s">
        <v>394</v>
      </c>
      <c r="B29" s="10"/>
      <c r="C29" s="10"/>
      <c r="D29" s="10"/>
      <c r="E29" s="26"/>
      <c r="F29" s="27"/>
      <c r="G29" s="28"/>
      <c r="H29" s="10"/>
      <c r="I29" s="10"/>
      <c r="J29" s="10"/>
      <c r="K29" s="26"/>
      <c r="L29" s="27"/>
      <c r="M29" s="28"/>
      <c r="N29" s="10"/>
      <c r="O29" s="10"/>
      <c r="P29" s="10"/>
      <c r="Q29" s="15" t="s">
        <v>394</v>
      </c>
      <c r="R29" s="10"/>
      <c r="S29" s="10"/>
      <c r="T29" s="10"/>
      <c r="U29" s="26"/>
      <c r="V29" s="27"/>
      <c r="W29" s="28"/>
      <c r="X29" s="10"/>
      <c r="Y29" s="10"/>
      <c r="Z29" s="10"/>
      <c r="AA29" s="26"/>
      <c r="AB29" s="27"/>
      <c r="AC29" s="28"/>
      <c r="AD29" s="10"/>
      <c r="AE29" s="10"/>
      <c r="AF29" s="10"/>
      <c r="AG29" s="195" t="s">
        <v>394</v>
      </c>
      <c r="AH29" s="189"/>
      <c r="AI29" s="189"/>
      <c r="AJ29" s="189"/>
      <c r="AK29" s="198"/>
      <c r="AL29" s="199"/>
      <c r="AM29" s="200"/>
      <c r="AN29" s="189"/>
      <c r="AO29" s="189"/>
      <c r="AP29" s="189"/>
      <c r="AQ29" s="198"/>
      <c r="AR29" s="199"/>
      <c r="AS29" s="200"/>
      <c r="AT29" s="189"/>
      <c r="AU29" s="189"/>
      <c r="AV29" s="189"/>
      <c r="AW29" s="15" t="s">
        <v>394</v>
      </c>
      <c r="AX29" s="10"/>
      <c r="AY29" s="10"/>
      <c r="AZ29" s="10"/>
      <c r="BA29" s="26"/>
      <c r="BB29" s="27"/>
      <c r="BC29" s="28"/>
      <c r="BD29" s="10"/>
      <c r="BE29" s="10"/>
      <c r="BF29" s="10"/>
      <c r="BG29" s="26"/>
      <c r="BH29" s="27"/>
      <c r="BI29" s="28"/>
      <c r="BJ29" s="10"/>
      <c r="BK29" s="10"/>
      <c r="BL29" s="10"/>
      <c r="BM29" s="210" t="s">
        <v>394</v>
      </c>
      <c r="BN29" s="71"/>
      <c r="BO29" s="71"/>
      <c r="BP29" s="71"/>
      <c r="BQ29" s="213"/>
      <c r="BR29" s="214"/>
      <c r="BS29" s="215"/>
      <c r="BT29" s="71"/>
      <c r="BU29" s="71"/>
      <c r="BV29" s="71"/>
      <c r="BW29" s="213"/>
      <c r="BX29" s="214"/>
      <c r="BY29" s="215"/>
      <c r="BZ29" s="71"/>
      <c r="CA29" s="71"/>
      <c r="CB29" s="71"/>
    </row>
    <row r="30" spans="1:80" x14ac:dyDescent="0.2">
      <c r="A30" s="4" t="s">
        <v>1</v>
      </c>
      <c r="B30" s="10">
        <f t="shared" ref="B30:B32" si="169">R30+AH30+AX30+BN30</f>
        <v>6208</v>
      </c>
      <c r="C30" s="10">
        <f t="shared" ref="C30:C32" si="170">S30+AI30+AY30+BO30</f>
        <v>1844</v>
      </c>
      <c r="D30" s="10">
        <f t="shared" ref="D30:D32" si="171">T30+AJ30+AZ30+BP30</f>
        <v>4365</v>
      </c>
      <c r="E30" s="10">
        <f t="shared" ref="E30:E32" si="172">U30+AK30+BA30+BQ30</f>
        <v>2767</v>
      </c>
      <c r="F30" s="10">
        <f t="shared" ref="F30:F32" si="173">V30+AL30+BB30+BR30</f>
        <v>744</v>
      </c>
      <c r="G30" s="10">
        <f t="shared" ref="G30:G32" si="174">W30+AM30+BC30+BS30</f>
        <v>2023</v>
      </c>
      <c r="H30" s="10">
        <f t="shared" ref="H30:H32" si="175">X30+AN30+BD30+BT30</f>
        <v>1913</v>
      </c>
      <c r="I30" s="10">
        <f t="shared" ref="I30:I32" si="176">Y30+AO30+BE30+BU30</f>
        <v>598</v>
      </c>
      <c r="J30" s="10">
        <f t="shared" ref="J30:J32" si="177">Z30+AP30+BF30+BV30</f>
        <v>1315</v>
      </c>
      <c r="K30" s="10">
        <f t="shared" ref="K30:K32" si="178">AA30+AQ30+BG30+BW30</f>
        <v>949</v>
      </c>
      <c r="L30" s="10">
        <f t="shared" ref="L30:L32" si="179">AB30+AR30+BH30+BX30</f>
        <v>323</v>
      </c>
      <c r="M30" s="10">
        <f t="shared" ref="M30:M32" si="180">AC30+AS30+BI30+BY30</f>
        <v>626</v>
      </c>
      <c r="N30" s="10">
        <f t="shared" ref="N30:N32" si="181">AD30+AT30+BJ30+BZ30</f>
        <v>579</v>
      </c>
      <c r="O30" s="10">
        <f t="shared" ref="O30:O32" si="182">AE30+AU30+BK30+CA30</f>
        <v>180</v>
      </c>
      <c r="P30" s="10">
        <f t="shared" ref="P30:P32" si="183">AF30+AV30+BL30+CB30</f>
        <v>400</v>
      </c>
      <c r="Q30" s="4" t="s">
        <v>1</v>
      </c>
      <c r="R30" s="10">
        <v>998</v>
      </c>
      <c r="S30" s="10">
        <v>570</v>
      </c>
      <c r="T30" s="10">
        <v>428</v>
      </c>
      <c r="U30" s="26">
        <v>410</v>
      </c>
      <c r="V30" s="27">
        <v>316</v>
      </c>
      <c r="W30" s="28">
        <v>94</v>
      </c>
      <c r="X30" s="10">
        <v>364</v>
      </c>
      <c r="Y30" s="10">
        <v>185</v>
      </c>
      <c r="Z30" s="10">
        <v>179</v>
      </c>
      <c r="AA30" s="26">
        <v>62</v>
      </c>
      <c r="AB30" s="27">
        <v>29</v>
      </c>
      <c r="AC30" s="28">
        <v>33</v>
      </c>
      <c r="AD30" s="10">
        <v>162</v>
      </c>
      <c r="AE30" s="10">
        <v>41</v>
      </c>
      <c r="AF30" s="10">
        <v>122</v>
      </c>
      <c r="AG30" s="189" t="s">
        <v>1</v>
      </c>
      <c r="AH30" s="189">
        <v>230</v>
      </c>
      <c r="AI30" s="189">
        <v>28</v>
      </c>
      <c r="AJ30" s="189">
        <v>203</v>
      </c>
      <c r="AK30" s="198">
        <v>130</v>
      </c>
      <c r="AL30" s="199">
        <v>19</v>
      </c>
      <c r="AM30" s="200">
        <v>111</v>
      </c>
      <c r="AN30" s="189">
        <v>42</v>
      </c>
      <c r="AO30" s="189">
        <v>0</v>
      </c>
      <c r="AP30" s="189">
        <v>42</v>
      </c>
      <c r="AQ30" s="198">
        <v>49</v>
      </c>
      <c r="AR30" s="199">
        <v>6</v>
      </c>
      <c r="AS30" s="200">
        <v>43</v>
      </c>
      <c r="AT30" s="189">
        <v>9</v>
      </c>
      <c r="AU30" s="189">
        <v>3</v>
      </c>
      <c r="AV30" s="189">
        <v>6</v>
      </c>
      <c r="AW30" s="4" t="s">
        <v>1</v>
      </c>
      <c r="AX30" s="10">
        <v>4198</v>
      </c>
      <c r="AY30" s="10">
        <v>1057</v>
      </c>
      <c r="AZ30" s="10">
        <v>3141</v>
      </c>
      <c r="BA30" s="26">
        <v>1707</v>
      </c>
      <c r="BB30" s="27">
        <v>292</v>
      </c>
      <c r="BC30" s="28">
        <v>1415</v>
      </c>
      <c r="BD30" s="10">
        <v>1326</v>
      </c>
      <c r="BE30" s="10">
        <v>367</v>
      </c>
      <c r="BF30" s="10">
        <v>959</v>
      </c>
      <c r="BG30" s="26">
        <v>783</v>
      </c>
      <c r="BH30" s="27">
        <v>271</v>
      </c>
      <c r="BI30" s="28">
        <v>512</v>
      </c>
      <c r="BJ30" s="10">
        <v>382</v>
      </c>
      <c r="BK30" s="10">
        <v>127</v>
      </c>
      <c r="BL30" s="10">
        <v>255</v>
      </c>
      <c r="BM30" s="204" t="s">
        <v>1</v>
      </c>
      <c r="BN30" s="71">
        <v>782</v>
      </c>
      <c r="BO30" s="71">
        <v>189</v>
      </c>
      <c r="BP30" s="71">
        <v>593</v>
      </c>
      <c r="BQ30" s="213">
        <v>520</v>
      </c>
      <c r="BR30" s="214">
        <v>117</v>
      </c>
      <c r="BS30" s="215">
        <v>403</v>
      </c>
      <c r="BT30" s="71">
        <v>181</v>
      </c>
      <c r="BU30" s="71">
        <v>46</v>
      </c>
      <c r="BV30" s="71">
        <v>135</v>
      </c>
      <c r="BW30" s="213">
        <v>55</v>
      </c>
      <c r="BX30" s="214">
        <v>17</v>
      </c>
      <c r="BY30" s="215">
        <v>38</v>
      </c>
      <c r="BZ30" s="71">
        <v>26</v>
      </c>
      <c r="CA30" s="71">
        <v>9</v>
      </c>
      <c r="CB30" s="71">
        <v>17</v>
      </c>
    </row>
    <row r="31" spans="1:80" x14ac:dyDescent="0.2">
      <c r="A31" s="4" t="s">
        <v>395</v>
      </c>
      <c r="B31" s="10">
        <f t="shared" si="169"/>
        <v>5365</v>
      </c>
      <c r="C31" s="10">
        <f t="shared" si="170"/>
        <v>1561</v>
      </c>
      <c r="D31" s="10">
        <f t="shared" si="171"/>
        <v>3803</v>
      </c>
      <c r="E31" s="10">
        <f t="shared" si="172"/>
        <v>2137</v>
      </c>
      <c r="F31" s="10">
        <f t="shared" si="173"/>
        <v>602</v>
      </c>
      <c r="G31" s="10">
        <f t="shared" si="174"/>
        <v>1535</v>
      </c>
      <c r="H31" s="10">
        <f t="shared" si="175"/>
        <v>1787</v>
      </c>
      <c r="I31" s="10">
        <f t="shared" si="176"/>
        <v>525</v>
      </c>
      <c r="J31" s="10">
        <f t="shared" si="177"/>
        <v>1261</v>
      </c>
      <c r="K31" s="10">
        <f t="shared" si="178"/>
        <v>882</v>
      </c>
      <c r="L31" s="10">
        <f t="shared" si="179"/>
        <v>263</v>
      </c>
      <c r="M31" s="10">
        <f t="shared" si="180"/>
        <v>619</v>
      </c>
      <c r="N31" s="10">
        <f t="shared" si="181"/>
        <v>558</v>
      </c>
      <c r="O31" s="10">
        <f t="shared" si="182"/>
        <v>171</v>
      </c>
      <c r="P31" s="10">
        <f t="shared" si="183"/>
        <v>388</v>
      </c>
      <c r="Q31" s="4" t="s">
        <v>395</v>
      </c>
      <c r="R31" s="10">
        <v>909</v>
      </c>
      <c r="S31" s="10">
        <v>502</v>
      </c>
      <c r="T31" s="10">
        <v>407</v>
      </c>
      <c r="U31" s="26">
        <v>344</v>
      </c>
      <c r="V31" s="27">
        <v>259</v>
      </c>
      <c r="W31" s="28">
        <v>85</v>
      </c>
      <c r="X31" s="10">
        <v>341</v>
      </c>
      <c r="Y31" s="10">
        <v>173</v>
      </c>
      <c r="Z31" s="10">
        <v>167</v>
      </c>
      <c r="AA31" s="26">
        <v>62</v>
      </c>
      <c r="AB31" s="27">
        <v>29</v>
      </c>
      <c r="AC31" s="28">
        <v>33</v>
      </c>
      <c r="AD31" s="10">
        <v>162</v>
      </c>
      <c r="AE31" s="10">
        <v>41</v>
      </c>
      <c r="AF31" s="10">
        <v>122</v>
      </c>
      <c r="AG31" s="189" t="s">
        <v>395</v>
      </c>
      <c r="AH31" s="189">
        <v>153</v>
      </c>
      <c r="AI31" s="189">
        <v>11</v>
      </c>
      <c r="AJ31" s="189">
        <v>142</v>
      </c>
      <c r="AK31" s="198">
        <v>65</v>
      </c>
      <c r="AL31" s="199">
        <v>5</v>
      </c>
      <c r="AM31" s="200">
        <v>60</v>
      </c>
      <c r="AN31" s="189">
        <v>42</v>
      </c>
      <c r="AO31" s="189">
        <v>0</v>
      </c>
      <c r="AP31" s="189">
        <v>42</v>
      </c>
      <c r="AQ31" s="198">
        <v>46</v>
      </c>
      <c r="AR31" s="199">
        <v>6</v>
      </c>
      <c r="AS31" s="200">
        <v>40</v>
      </c>
      <c r="AT31" s="189">
        <v>0</v>
      </c>
      <c r="AU31" s="189">
        <v>0</v>
      </c>
      <c r="AV31" s="189">
        <v>0</v>
      </c>
      <c r="AW31" s="4" t="s">
        <v>395</v>
      </c>
      <c r="AX31" s="10">
        <v>3657</v>
      </c>
      <c r="AY31" s="10">
        <v>895</v>
      </c>
      <c r="AZ31" s="10">
        <v>2761</v>
      </c>
      <c r="BA31" s="26">
        <v>1325</v>
      </c>
      <c r="BB31" s="27">
        <v>247</v>
      </c>
      <c r="BC31" s="28">
        <v>1078</v>
      </c>
      <c r="BD31" s="10">
        <v>1227</v>
      </c>
      <c r="BE31" s="10">
        <v>310</v>
      </c>
      <c r="BF31" s="10">
        <v>917</v>
      </c>
      <c r="BG31" s="26">
        <v>722</v>
      </c>
      <c r="BH31" s="27">
        <v>211</v>
      </c>
      <c r="BI31" s="28">
        <v>512</v>
      </c>
      <c r="BJ31" s="10">
        <v>382</v>
      </c>
      <c r="BK31" s="10">
        <v>127</v>
      </c>
      <c r="BL31" s="10">
        <v>255</v>
      </c>
      <c r="BM31" s="204" t="s">
        <v>395</v>
      </c>
      <c r="BN31" s="71">
        <v>646</v>
      </c>
      <c r="BO31" s="71">
        <v>153</v>
      </c>
      <c r="BP31" s="71">
        <v>493</v>
      </c>
      <c r="BQ31" s="213">
        <v>403</v>
      </c>
      <c r="BR31" s="214">
        <v>91</v>
      </c>
      <c r="BS31" s="215">
        <v>312</v>
      </c>
      <c r="BT31" s="71">
        <v>177</v>
      </c>
      <c r="BU31" s="71">
        <v>42</v>
      </c>
      <c r="BV31" s="71">
        <v>135</v>
      </c>
      <c r="BW31" s="213">
        <v>52</v>
      </c>
      <c r="BX31" s="214">
        <v>17</v>
      </c>
      <c r="BY31" s="215">
        <v>34</v>
      </c>
      <c r="BZ31" s="71">
        <v>14</v>
      </c>
      <c r="CA31" s="71">
        <v>3</v>
      </c>
      <c r="CB31" s="71">
        <v>11</v>
      </c>
    </row>
    <row r="32" spans="1:80" x14ac:dyDescent="0.2">
      <c r="A32" s="4" t="s">
        <v>396</v>
      </c>
      <c r="B32" s="10">
        <f t="shared" si="169"/>
        <v>843</v>
      </c>
      <c r="C32" s="10">
        <f t="shared" si="170"/>
        <v>283</v>
      </c>
      <c r="D32" s="10">
        <f t="shared" si="171"/>
        <v>560</v>
      </c>
      <c r="E32" s="10">
        <f t="shared" si="172"/>
        <v>630</v>
      </c>
      <c r="F32" s="10">
        <f t="shared" si="173"/>
        <v>142</v>
      </c>
      <c r="G32" s="10">
        <f t="shared" si="174"/>
        <v>488</v>
      </c>
      <c r="H32" s="10">
        <f t="shared" si="175"/>
        <v>126</v>
      </c>
      <c r="I32" s="10">
        <f t="shared" si="176"/>
        <v>72</v>
      </c>
      <c r="J32" s="10">
        <f t="shared" si="177"/>
        <v>54</v>
      </c>
      <c r="K32" s="10">
        <f t="shared" si="178"/>
        <v>66</v>
      </c>
      <c r="L32" s="10">
        <f t="shared" si="179"/>
        <v>60</v>
      </c>
      <c r="M32" s="10">
        <f t="shared" si="180"/>
        <v>6</v>
      </c>
      <c r="N32" s="10">
        <f t="shared" si="181"/>
        <v>20</v>
      </c>
      <c r="O32" s="10">
        <f t="shared" si="182"/>
        <v>9</v>
      </c>
      <c r="P32" s="10">
        <f t="shared" si="183"/>
        <v>12</v>
      </c>
      <c r="Q32" s="4" t="s">
        <v>396</v>
      </c>
      <c r="R32" s="10">
        <v>89</v>
      </c>
      <c r="S32" s="10">
        <v>68</v>
      </c>
      <c r="T32" s="10">
        <v>21</v>
      </c>
      <c r="U32" s="26">
        <v>66</v>
      </c>
      <c r="V32" s="27">
        <v>57</v>
      </c>
      <c r="W32" s="28">
        <v>9</v>
      </c>
      <c r="X32" s="10">
        <v>23</v>
      </c>
      <c r="Y32" s="10">
        <v>12</v>
      </c>
      <c r="Z32" s="10">
        <v>12</v>
      </c>
      <c r="AA32" s="26">
        <v>0</v>
      </c>
      <c r="AB32" s="27">
        <v>0</v>
      </c>
      <c r="AC32" s="28">
        <v>0</v>
      </c>
      <c r="AD32" s="10">
        <v>0</v>
      </c>
      <c r="AE32" s="10">
        <v>0</v>
      </c>
      <c r="AF32" s="10">
        <v>0</v>
      </c>
      <c r="AG32" s="189" t="s">
        <v>396</v>
      </c>
      <c r="AH32" s="189">
        <v>77</v>
      </c>
      <c r="AI32" s="189">
        <v>17</v>
      </c>
      <c r="AJ32" s="189">
        <v>60</v>
      </c>
      <c r="AK32" s="198">
        <v>65</v>
      </c>
      <c r="AL32" s="199">
        <v>14</v>
      </c>
      <c r="AM32" s="200">
        <v>51</v>
      </c>
      <c r="AN32" s="189">
        <v>0</v>
      </c>
      <c r="AO32" s="189">
        <v>0</v>
      </c>
      <c r="AP32" s="189">
        <v>0</v>
      </c>
      <c r="AQ32" s="198">
        <v>3</v>
      </c>
      <c r="AR32" s="199">
        <v>0</v>
      </c>
      <c r="AS32" s="200">
        <v>3</v>
      </c>
      <c r="AT32" s="189">
        <v>9</v>
      </c>
      <c r="AU32" s="189">
        <v>3</v>
      </c>
      <c r="AV32" s="189">
        <v>6</v>
      </c>
      <c r="AW32" s="4" t="s">
        <v>396</v>
      </c>
      <c r="AX32" s="10">
        <v>541</v>
      </c>
      <c r="AY32" s="10">
        <v>162</v>
      </c>
      <c r="AZ32" s="10">
        <v>379</v>
      </c>
      <c r="BA32" s="26">
        <v>382</v>
      </c>
      <c r="BB32" s="27">
        <v>45</v>
      </c>
      <c r="BC32" s="28">
        <v>337</v>
      </c>
      <c r="BD32" s="10">
        <v>99</v>
      </c>
      <c r="BE32" s="10">
        <v>56</v>
      </c>
      <c r="BF32" s="10">
        <v>42</v>
      </c>
      <c r="BG32" s="26">
        <v>60</v>
      </c>
      <c r="BH32" s="27">
        <v>60</v>
      </c>
      <c r="BI32" s="28">
        <v>0</v>
      </c>
      <c r="BJ32" s="10">
        <v>0</v>
      </c>
      <c r="BK32" s="10">
        <v>0</v>
      </c>
      <c r="BL32" s="10">
        <v>0</v>
      </c>
      <c r="BM32" s="204" t="s">
        <v>396</v>
      </c>
      <c r="BN32" s="71">
        <v>136</v>
      </c>
      <c r="BO32" s="71">
        <v>36</v>
      </c>
      <c r="BP32" s="71">
        <v>100</v>
      </c>
      <c r="BQ32" s="213">
        <v>117</v>
      </c>
      <c r="BR32" s="214">
        <v>26</v>
      </c>
      <c r="BS32" s="215">
        <v>91</v>
      </c>
      <c r="BT32" s="71">
        <v>4</v>
      </c>
      <c r="BU32" s="71">
        <v>4</v>
      </c>
      <c r="BV32" s="71">
        <v>0</v>
      </c>
      <c r="BW32" s="213">
        <v>3</v>
      </c>
      <c r="BX32" s="214">
        <v>0</v>
      </c>
      <c r="BY32" s="215">
        <v>3</v>
      </c>
      <c r="BZ32" s="71">
        <v>11</v>
      </c>
      <c r="CA32" s="71">
        <v>6</v>
      </c>
      <c r="CB32" s="71">
        <v>6</v>
      </c>
    </row>
    <row r="33" spans="1:80" x14ac:dyDescent="0.2">
      <c r="B33" s="10"/>
      <c r="C33" s="10"/>
      <c r="D33" s="10"/>
      <c r="E33" s="26"/>
      <c r="F33" s="27"/>
      <c r="G33" s="28"/>
      <c r="H33" s="10"/>
      <c r="I33" s="10"/>
      <c r="J33" s="10"/>
      <c r="K33" s="26"/>
      <c r="L33" s="27"/>
      <c r="M33" s="28"/>
      <c r="N33" s="10"/>
      <c r="O33" s="10"/>
      <c r="P33" s="10"/>
      <c r="R33" s="10"/>
      <c r="S33" s="10"/>
      <c r="T33" s="10"/>
      <c r="U33" s="26"/>
      <c r="V33" s="27"/>
      <c r="W33" s="28"/>
      <c r="X33" s="10"/>
      <c r="Y33" s="10"/>
      <c r="Z33" s="10"/>
      <c r="AA33" s="26"/>
      <c r="AB33" s="27"/>
      <c r="AC33" s="28"/>
      <c r="AD33" s="10"/>
      <c r="AE33" s="10"/>
      <c r="AF33" s="10"/>
      <c r="AG33" s="189"/>
      <c r="AH33" s="189"/>
      <c r="AI33" s="189"/>
      <c r="AJ33" s="189"/>
      <c r="AK33" s="198"/>
      <c r="AL33" s="199"/>
      <c r="AM33" s="200"/>
      <c r="AN33" s="189"/>
      <c r="AO33" s="189"/>
      <c r="AP33" s="189"/>
      <c r="AQ33" s="198"/>
      <c r="AR33" s="199"/>
      <c r="AS33" s="200"/>
      <c r="AT33" s="189"/>
      <c r="AU33" s="189"/>
      <c r="AV33" s="189"/>
      <c r="AX33" s="10"/>
      <c r="AY33" s="10"/>
      <c r="AZ33" s="10"/>
      <c r="BA33" s="26"/>
      <c r="BB33" s="27"/>
      <c r="BC33" s="28"/>
      <c r="BD33" s="10"/>
      <c r="BE33" s="10"/>
      <c r="BF33" s="10"/>
      <c r="BG33" s="26"/>
      <c r="BH33" s="27"/>
      <c r="BI33" s="28"/>
      <c r="BJ33" s="10"/>
      <c r="BK33" s="10"/>
      <c r="BL33" s="10"/>
      <c r="BM33" s="204"/>
      <c r="BN33" s="71"/>
      <c r="BO33" s="71"/>
      <c r="BP33" s="71"/>
      <c r="BQ33" s="213"/>
      <c r="BR33" s="214"/>
      <c r="BS33" s="215"/>
      <c r="BT33" s="71"/>
      <c r="BU33" s="71"/>
      <c r="BV33" s="71"/>
      <c r="BW33" s="213"/>
      <c r="BX33" s="214"/>
      <c r="BY33" s="215"/>
      <c r="BZ33" s="71"/>
      <c r="CA33" s="71"/>
      <c r="CB33" s="71"/>
    </row>
    <row r="34" spans="1:80" x14ac:dyDescent="0.2">
      <c r="A34" s="15" t="s">
        <v>397</v>
      </c>
      <c r="B34" s="10"/>
      <c r="C34" s="10"/>
      <c r="D34" s="10"/>
      <c r="E34" s="26"/>
      <c r="F34" s="27"/>
      <c r="G34" s="28"/>
      <c r="H34" s="10"/>
      <c r="I34" s="10"/>
      <c r="J34" s="10"/>
      <c r="K34" s="26"/>
      <c r="L34" s="27"/>
      <c r="M34" s="28"/>
      <c r="N34" s="10"/>
      <c r="O34" s="10"/>
      <c r="P34" s="10"/>
      <c r="Q34" s="15" t="s">
        <v>397</v>
      </c>
      <c r="R34" s="10"/>
      <c r="S34" s="10"/>
      <c r="T34" s="10"/>
      <c r="U34" s="26"/>
      <c r="V34" s="27"/>
      <c r="W34" s="28"/>
      <c r="X34" s="10"/>
      <c r="Y34" s="10"/>
      <c r="Z34" s="10"/>
      <c r="AA34" s="26"/>
      <c r="AB34" s="27"/>
      <c r="AC34" s="28"/>
      <c r="AD34" s="10"/>
      <c r="AE34" s="10"/>
      <c r="AF34" s="10"/>
      <c r="AG34" s="195" t="s">
        <v>397</v>
      </c>
      <c r="AH34" s="189"/>
      <c r="AI34" s="189"/>
      <c r="AJ34" s="189"/>
      <c r="AK34" s="198"/>
      <c r="AL34" s="199"/>
      <c r="AM34" s="200"/>
      <c r="AN34" s="189"/>
      <c r="AO34" s="189"/>
      <c r="AP34" s="189"/>
      <c r="AQ34" s="198"/>
      <c r="AR34" s="199"/>
      <c r="AS34" s="200"/>
      <c r="AT34" s="189"/>
      <c r="AU34" s="189"/>
      <c r="AV34" s="189"/>
      <c r="AW34" s="15" t="s">
        <v>397</v>
      </c>
      <c r="AX34" s="10"/>
      <c r="AY34" s="10"/>
      <c r="AZ34" s="10"/>
      <c r="BA34" s="26"/>
      <c r="BB34" s="27"/>
      <c r="BC34" s="28"/>
      <c r="BD34" s="10"/>
      <c r="BE34" s="10"/>
      <c r="BF34" s="10"/>
      <c r="BG34" s="26"/>
      <c r="BH34" s="27"/>
      <c r="BI34" s="28"/>
      <c r="BJ34" s="10"/>
      <c r="BK34" s="10"/>
      <c r="BL34" s="10"/>
      <c r="BM34" s="210" t="s">
        <v>397</v>
      </c>
      <c r="BN34" s="71"/>
      <c r="BO34" s="71"/>
      <c r="BP34" s="71"/>
      <c r="BQ34" s="213"/>
      <c r="BR34" s="214"/>
      <c r="BS34" s="215"/>
      <c r="BT34" s="71"/>
      <c r="BU34" s="71"/>
      <c r="BV34" s="71"/>
      <c r="BW34" s="213"/>
      <c r="BX34" s="214"/>
      <c r="BY34" s="215"/>
      <c r="BZ34" s="71"/>
      <c r="CA34" s="71"/>
      <c r="CB34" s="71"/>
    </row>
    <row r="35" spans="1:80" x14ac:dyDescent="0.2">
      <c r="A35" s="4" t="s">
        <v>1</v>
      </c>
      <c r="B35" s="10">
        <f t="shared" ref="B35:B37" si="184">R35+AH35+AX35+BN35</f>
        <v>11187</v>
      </c>
      <c r="C35" s="10">
        <f t="shared" ref="C35:C37" si="185">S35+AI35+AY35+BO35</f>
        <v>3745</v>
      </c>
      <c r="D35" s="10">
        <f t="shared" ref="D35:D37" si="186">T35+AJ35+AZ35+BP35</f>
        <v>7441</v>
      </c>
      <c r="E35" s="10">
        <f t="shared" ref="E35:E37" si="187">U35+AK35+BA35+BQ35</f>
        <v>6215</v>
      </c>
      <c r="F35" s="10">
        <f t="shared" ref="F35:F37" si="188">V35+AL35+BB35+BR35</f>
        <v>2277</v>
      </c>
      <c r="G35" s="10">
        <f t="shared" ref="G35:G37" si="189">W35+AM35+BC35+BS35</f>
        <v>3936</v>
      </c>
      <c r="H35" s="10">
        <f t="shared" ref="H35:H37" si="190">X35+AN35+BD35+BT35</f>
        <v>2843</v>
      </c>
      <c r="I35" s="10">
        <f t="shared" ref="I35:I37" si="191">Y35+AO35+BE35+BU35</f>
        <v>841</v>
      </c>
      <c r="J35" s="10">
        <f t="shared" ref="J35:J37" si="192">Z35+AP35+BF35+BV35</f>
        <v>2001</v>
      </c>
      <c r="K35" s="10">
        <f t="shared" ref="K35:K37" si="193">AA35+AQ35+BG35+BW35</f>
        <v>1241</v>
      </c>
      <c r="L35" s="10">
        <f t="shared" ref="L35:L37" si="194">AB35+AR35+BH35+BX35</f>
        <v>388</v>
      </c>
      <c r="M35" s="10">
        <f t="shared" ref="M35:M37" si="195">AC35+AS35+BI35+BY35</f>
        <v>851</v>
      </c>
      <c r="N35" s="10">
        <f t="shared" ref="N35:N37" si="196">AD35+AT35+BJ35+BZ35</f>
        <v>891</v>
      </c>
      <c r="O35" s="10">
        <f t="shared" ref="O35:O37" si="197">AE35+AU35+BK35+CA35</f>
        <v>237</v>
      </c>
      <c r="P35" s="10">
        <f t="shared" ref="P35:P37" si="198">AF35+AV35+BL35+CB35</f>
        <v>654</v>
      </c>
      <c r="Q35" s="4" t="s">
        <v>1</v>
      </c>
      <c r="R35" s="10">
        <v>1883</v>
      </c>
      <c r="S35" s="10">
        <v>1244</v>
      </c>
      <c r="T35" s="10">
        <v>639</v>
      </c>
      <c r="U35" s="26">
        <v>1071</v>
      </c>
      <c r="V35" s="27">
        <v>882</v>
      </c>
      <c r="W35" s="28">
        <v>189</v>
      </c>
      <c r="X35" s="10">
        <v>485</v>
      </c>
      <c r="Y35" s="10">
        <v>242</v>
      </c>
      <c r="Z35" s="10">
        <v>242</v>
      </c>
      <c r="AA35" s="26">
        <v>73</v>
      </c>
      <c r="AB35" s="27">
        <v>38</v>
      </c>
      <c r="AC35" s="28">
        <v>35</v>
      </c>
      <c r="AD35" s="10">
        <v>255</v>
      </c>
      <c r="AE35" s="10">
        <v>81</v>
      </c>
      <c r="AF35" s="10">
        <v>174</v>
      </c>
      <c r="AG35" s="189" t="s">
        <v>1</v>
      </c>
      <c r="AH35" s="189">
        <v>838</v>
      </c>
      <c r="AI35" s="189">
        <v>119</v>
      </c>
      <c r="AJ35" s="189">
        <v>719</v>
      </c>
      <c r="AK35" s="198">
        <v>501</v>
      </c>
      <c r="AL35" s="199">
        <v>83</v>
      </c>
      <c r="AM35" s="200">
        <v>417</v>
      </c>
      <c r="AN35" s="189">
        <v>203</v>
      </c>
      <c r="AO35" s="189">
        <v>17</v>
      </c>
      <c r="AP35" s="189">
        <v>186</v>
      </c>
      <c r="AQ35" s="198">
        <v>105</v>
      </c>
      <c r="AR35" s="199">
        <v>15</v>
      </c>
      <c r="AS35" s="200">
        <v>89</v>
      </c>
      <c r="AT35" s="189">
        <v>30</v>
      </c>
      <c r="AU35" s="189">
        <v>3</v>
      </c>
      <c r="AV35" s="189">
        <v>27</v>
      </c>
      <c r="AW35" s="4" t="s">
        <v>1</v>
      </c>
      <c r="AX35" s="10">
        <v>5954</v>
      </c>
      <c r="AY35" s="10">
        <v>1421</v>
      </c>
      <c r="AZ35" s="10">
        <v>4532</v>
      </c>
      <c r="BA35" s="26">
        <v>2718</v>
      </c>
      <c r="BB35" s="27">
        <v>584</v>
      </c>
      <c r="BC35" s="28">
        <v>2134</v>
      </c>
      <c r="BD35" s="10">
        <v>1721</v>
      </c>
      <c r="BE35" s="10">
        <v>409</v>
      </c>
      <c r="BF35" s="10">
        <v>1312</v>
      </c>
      <c r="BG35" s="26">
        <v>963</v>
      </c>
      <c r="BH35" s="27">
        <v>301</v>
      </c>
      <c r="BI35" s="28">
        <v>662</v>
      </c>
      <c r="BJ35" s="10">
        <v>552</v>
      </c>
      <c r="BK35" s="10">
        <v>127</v>
      </c>
      <c r="BL35" s="10">
        <v>424</v>
      </c>
      <c r="BM35" s="204" t="s">
        <v>1</v>
      </c>
      <c r="BN35" s="71">
        <v>2512</v>
      </c>
      <c r="BO35" s="71">
        <v>961</v>
      </c>
      <c r="BP35" s="71">
        <v>1551</v>
      </c>
      <c r="BQ35" s="213">
        <v>1925</v>
      </c>
      <c r="BR35" s="214">
        <v>728</v>
      </c>
      <c r="BS35" s="215">
        <v>1196</v>
      </c>
      <c r="BT35" s="71">
        <v>434</v>
      </c>
      <c r="BU35" s="71">
        <v>173</v>
      </c>
      <c r="BV35" s="71">
        <v>261</v>
      </c>
      <c r="BW35" s="213">
        <v>100</v>
      </c>
      <c r="BX35" s="214">
        <v>34</v>
      </c>
      <c r="BY35" s="215">
        <v>65</v>
      </c>
      <c r="BZ35" s="71">
        <v>54</v>
      </c>
      <c r="CA35" s="71">
        <v>26</v>
      </c>
      <c r="CB35" s="71">
        <v>29</v>
      </c>
    </row>
    <row r="36" spans="1:80" x14ac:dyDescent="0.2">
      <c r="A36" s="4" t="s">
        <v>398</v>
      </c>
      <c r="B36" s="10">
        <f t="shared" si="184"/>
        <v>9493</v>
      </c>
      <c r="C36" s="10">
        <f t="shared" si="185"/>
        <v>3195</v>
      </c>
      <c r="D36" s="10">
        <f t="shared" si="186"/>
        <v>6297</v>
      </c>
      <c r="E36" s="10">
        <f t="shared" si="187"/>
        <v>5047</v>
      </c>
      <c r="F36" s="10">
        <f t="shared" si="188"/>
        <v>1854</v>
      </c>
      <c r="G36" s="10">
        <f t="shared" si="189"/>
        <v>3192</v>
      </c>
      <c r="H36" s="10">
        <f t="shared" si="190"/>
        <v>2532</v>
      </c>
      <c r="I36" s="10">
        <f t="shared" si="191"/>
        <v>744</v>
      </c>
      <c r="J36" s="10">
        <f t="shared" si="192"/>
        <v>1788</v>
      </c>
      <c r="K36" s="10">
        <f t="shared" si="193"/>
        <v>1154</v>
      </c>
      <c r="L36" s="10">
        <f t="shared" si="194"/>
        <v>366</v>
      </c>
      <c r="M36" s="10">
        <f t="shared" si="195"/>
        <v>789</v>
      </c>
      <c r="N36" s="10">
        <f t="shared" si="196"/>
        <v>760</v>
      </c>
      <c r="O36" s="10">
        <f t="shared" si="197"/>
        <v>231</v>
      </c>
      <c r="P36" s="10">
        <f t="shared" si="198"/>
        <v>529</v>
      </c>
      <c r="Q36" s="4" t="s">
        <v>398</v>
      </c>
      <c r="R36" s="10">
        <v>1733</v>
      </c>
      <c r="S36" s="10">
        <v>1165</v>
      </c>
      <c r="T36" s="10">
        <v>568</v>
      </c>
      <c r="U36" s="26">
        <v>996</v>
      </c>
      <c r="V36" s="27">
        <v>830</v>
      </c>
      <c r="W36" s="28">
        <v>165</v>
      </c>
      <c r="X36" s="10">
        <v>444</v>
      </c>
      <c r="Y36" s="10">
        <v>219</v>
      </c>
      <c r="Z36" s="10">
        <v>225</v>
      </c>
      <c r="AA36" s="26">
        <v>67</v>
      </c>
      <c r="AB36" s="27">
        <v>35</v>
      </c>
      <c r="AC36" s="28">
        <v>33</v>
      </c>
      <c r="AD36" s="10">
        <v>226</v>
      </c>
      <c r="AE36" s="10">
        <v>81</v>
      </c>
      <c r="AF36" s="10">
        <v>145</v>
      </c>
      <c r="AG36" s="189" t="s">
        <v>398</v>
      </c>
      <c r="AH36" s="189">
        <v>609</v>
      </c>
      <c r="AI36" s="189">
        <v>73</v>
      </c>
      <c r="AJ36" s="189">
        <v>536</v>
      </c>
      <c r="AK36" s="198">
        <v>343</v>
      </c>
      <c r="AL36" s="199">
        <v>56</v>
      </c>
      <c r="AM36" s="200">
        <v>287</v>
      </c>
      <c r="AN36" s="189">
        <v>177</v>
      </c>
      <c r="AO36" s="189">
        <v>8</v>
      </c>
      <c r="AP36" s="189">
        <v>169</v>
      </c>
      <c r="AQ36" s="198">
        <v>68</v>
      </c>
      <c r="AR36" s="199">
        <v>6</v>
      </c>
      <c r="AS36" s="200">
        <v>62</v>
      </c>
      <c r="AT36" s="189">
        <v>21</v>
      </c>
      <c r="AU36" s="189">
        <v>3</v>
      </c>
      <c r="AV36" s="189">
        <v>18</v>
      </c>
      <c r="AW36" s="4" t="s">
        <v>398</v>
      </c>
      <c r="AX36" s="10">
        <v>5302</v>
      </c>
      <c r="AY36" s="10">
        <v>1362</v>
      </c>
      <c r="AZ36" s="10">
        <v>3939</v>
      </c>
      <c r="BA36" s="26">
        <v>2336</v>
      </c>
      <c r="BB36" s="27">
        <v>539</v>
      </c>
      <c r="BC36" s="28">
        <v>1797</v>
      </c>
      <c r="BD36" s="10">
        <v>1566</v>
      </c>
      <c r="BE36" s="10">
        <v>395</v>
      </c>
      <c r="BF36" s="10">
        <v>1171</v>
      </c>
      <c r="BG36" s="26">
        <v>933</v>
      </c>
      <c r="BH36" s="27">
        <v>301</v>
      </c>
      <c r="BI36" s="28">
        <v>632</v>
      </c>
      <c r="BJ36" s="10">
        <v>467</v>
      </c>
      <c r="BK36" s="10">
        <v>127</v>
      </c>
      <c r="BL36" s="10">
        <v>340</v>
      </c>
      <c r="BM36" s="204" t="s">
        <v>398</v>
      </c>
      <c r="BN36" s="71">
        <v>1849</v>
      </c>
      <c r="BO36" s="71">
        <v>595</v>
      </c>
      <c r="BP36" s="71">
        <v>1254</v>
      </c>
      <c r="BQ36" s="213">
        <v>1372</v>
      </c>
      <c r="BR36" s="214">
        <v>429</v>
      </c>
      <c r="BS36" s="215">
        <v>943</v>
      </c>
      <c r="BT36" s="71">
        <v>345</v>
      </c>
      <c r="BU36" s="71">
        <v>122</v>
      </c>
      <c r="BV36" s="71">
        <v>223</v>
      </c>
      <c r="BW36" s="213">
        <v>86</v>
      </c>
      <c r="BX36" s="214">
        <v>24</v>
      </c>
      <c r="BY36" s="215">
        <v>62</v>
      </c>
      <c r="BZ36" s="71">
        <v>46</v>
      </c>
      <c r="CA36" s="71">
        <v>20</v>
      </c>
      <c r="CB36" s="71">
        <v>26</v>
      </c>
    </row>
    <row r="37" spans="1:80" x14ac:dyDescent="0.2">
      <c r="A37" s="4" t="s">
        <v>399</v>
      </c>
      <c r="B37" s="10">
        <f t="shared" si="184"/>
        <v>1694</v>
      </c>
      <c r="C37" s="10">
        <f t="shared" si="185"/>
        <v>550</v>
      </c>
      <c r="D37" s="10">
        <f t="shared" si="186"/>
        <v>1146</v>
      </c>
      <c r="E37" s="10">
        <f t="shared" si="187"/>
        <v>1168</v>
      </c>
      <c r="F37" s="10">
        <f t="shared" si="188"/>
        <v>424</v>
      </c>
      <c r="G37" s="10">
        <f t="shared" si="189"/>
        <v>745</v>
      </c>
      <c r="H37" s="10">
        <f t="shared" si="190"/>
        <v>308</v>
      </c>
      <c r="I37" s="10">
        <f t="shared" si="191"/>
        <v>96</v>
      </c>
      <c r="J37" s="10">
        <f t="shared" si="192"/>
        <v>213</v>
      </c>
      <c r="K37" s="10">
        <f t="shared" si="193"/>
        <v>86</v>
      </c>
      <c r="L37" s="10">
        <f t="shared" si="194"/>
        <v>23</v>
      </c>
      <c r="M37" s="10">
        <f t="shared" si="195"/>
        <v>63</v>
      </c>
      <c r="N37" s="10">
        <f t="shared" si="196"/>
        <v>132</v>
      </c>
      <c r="O37" s="10">
        <f t="shared" si="197"/>
        <v>6</v>
      </c>
      <c r="P37" s="10">
        <f t="shared" si="198"/>
        <v>126</v>
      </c>
      <c r="Q37" s="4" t="s">
        <v>399</v>
      </c>
      <c r="R37" s="10">
        <v>150</v>
      </c>
      <c r="S37" s="10">
        <v>79</v>
      </c>
      <c r="T37" s="10">
        <v>72</v>
      </c>
      <c r="U37" s="31">
        <v>75</v>
      </c>
      <c r="V37" s="32">
        <v>52</v>
      </c>
      <c r="W37" s="33">
        <v>24</v>
      </c>
      <c r="X37" s="10">
        <v>40</v>
      </c>
      <c r="Y37" s="10">
        <v>23</v>
      </c>
      <c r="Z37" s="10">
        <v>17</v>
      </c>
      <c r="AA37" s="31">
        <v>5</v>
      </c>
      <c r="AB37" s="32">
        <v>4</v>
      </c>
      <c r="AC37" s="33">
        <v>2</v>
      </c>
      <c r="AD37" s="10">
        <v>29</v>
      </c>
      <c r="AE37" s="10">
        <v>0</v>
      </c>
      <c r="AF37" s="10">
        <v>29</v>
      </c>
      <c r="AG37" s="189" t="s">
        <v>399</v>
      </c>
      <c r="AH37" s="189">
        <v>229</v>
      </c>
      <c r="AI37" s="189">
        <v>46</v>
      </c>
      <c r="AJ37" s="189">
        <v>183</v>
      </c>
      <c r="AK37" s="201">
        <v>158</v>
      </c>
      <c r="AL37" s="202">
        <v>28</v>
      </c>
      <c r="AM37" s="203">
        <v>130</v>
      </c>
      <c r="AN37" s="189">
        <v>25</v>
      </c>
      <c r="AO37" s="189">
        <v>8</v>
      </c>
      <c r="AP37" s="189">
        <v>17</v>
      </c>
      <c r="AQ37" s="201">
        <v>37</v>
      </c>
      <c r="AR37" s="202">
        <v>9</v>
      </c>
      <c r="AS37" s="203">
        <v>28</v>
      </c>
      <c r="AT37" s="189">
        <v>9</v>
      </c>
      <c r="AU37" s="189">
        <v>0</v>
      </c>
      <c r="AV37" s="189">
        <v>9</v>
      </c>
      <c r="AW37" s="4" t="s">
        <v>399</v>
      </c>
      <c r="AX37" s="10">
        <v>652</v>
      </c>
      <c r="AY37" s="10">
        <v>59</v>
      </c>
      <c r="AZ37" s="10">
        <v>593</v>
      </c>
      <c r="BA37" s="31">
        <v>382</v>
      </c>
      <c r="BB37" s="32">
        <v>45</v>
      </c>
      <c r="BC37" s="33">
        <v>337</v>
      </c>
      <c r="BD37" s="10">
        <v>155</v>
      </c>
      <c r="BE37" s="10">
        <v>14</v>
      </c>
      <c r="BF37" s="10">
        <v>141</v>
      </c>
      <c r="BG37" s="31">
        <v>30</v>
      </c>
      <c r="BH37" s="32">
        <v>0</v>
      </c>
      <c r="BI37" s="33">
        <v>30</v>
      </c>
      <c r="BJ37" s="10">
        <v>85</v>
      </c>
      <c r="BK37" s="10">
        <v>0</v>
      </c>
      <c r="BL37" s="10">
        <v>85</v>
      </c>
      <c r="BM37" s="204" t="s">
        <v>399</v>
      </c>
      <c r="BN37" s="71">
        <v>663</v>
      </c>
      <c r="BO37" s="71">
        <v>366</v>
      </c>
      <c r="BP37" s="71">
        <v>298</v>
      </c>
      <c r="BQ37" s="229">
        <v>553</v>
      </c>
      <c r="BR37" s="230">
        <v>299</v>
      </c>
      <c r="BS37" s="231">
        <v>254</v>
      </c>
      <c r="BT37" s="71">
        <v>88</v>
      </c>
      <c r="BU37" s="71">
        <v>51</v>
      </c>
      <c r="BV37" s="71">
        <v>38</v>
      </c>
      <c r="BW37" s="229">
        <v>14</v>
      </c>
      <c r="BX37" s="230">
        <v>10</v>
      </c>
      <c r="BY37" s="231">
        <v>3</v>
      </c>
      <c r="BZ37" s="71">
        <v>9</v>
      </c>
      <c r="CA37" s="71">
        <v>6</v>
      </c>
      <c r="CB37" s="71">
        <v>3</v>
      </c>
    </row>
    <row r="38" spans="1:80" ht="15" x14ac:dyDescent="0.25">
      <c r="A38" s="2" t="s">
        <v>500</v>
      </c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2" t="s">
        <v>500</v>
      </c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2" t="s">
        <v>500</v>
      </c>
      <c r="AH38" s="94"/>
      <c r="AI38" s="94"/>
      <c r="AJ38" s="94"/>
      <c r="AK38" s="94"/>
      <c r="AL38" s="94"/>
      <c r="AM38" s="94"/>
      <c r="AN38" s="94"/>
      <c r="AO38" s="94"/>
      <c r="AP38" s="94"/>
      <c r="AQ38" s="94"/>
      <c r="AR38" s="94"/>
      <c r="AS38" s="94"/>
      <c r="AT38" s="94"/>
      <c r="AU38" s="94"/>
      <c r="AV38" s="94"/>
      <c r="AW38" s="2" t="s">
        <v>500</v>
      </c>
      <c r="AX38" s="94"/>
      <c r="AY38" s="94"/>
      <c r="AZ38" s="94"/>
      <c r="BA38" s="94"/>
      <c r="BB38" s="94"/>
      <c r="BC38" s="94"/>
      <c r="BD38" s="94"/>
      <c r="BE38" s="94"/>
      <c r="BF38" s="94"/>
      <c r="BG38" s="94"/>
      <c r="BH38" s="94"/>
      <c r="BI38" s="94"/>
      <c r="BJ38" s="94"/>
      <c r="BK38" s="94"/>
      <c r="BL38" s="94"/>
      <c r="BM38" s="2" t="s">
        <v>500</v>
      </c>
      <c r="BN38" s="94"/>
      <c r="BO38" s="94"/>
      <c r="BP38" s="94"/>
      <c r="BQ38" s="94"/>
      <c r="BR38" s="94"/>
      <c r="BS38" s="94"/>
      <c r="BT38" s="94"/>
      <c r="BU38" s="94"/>
      <c r="BV38" s="94"/>
      <c r="BW38" s="94"/>
      <c r="BX38" s="112"/>
      <c r="BY38" s="112"/>
      <c r="BZ38" s="112"/>
      <c r="CA38" s="112"/>
      <c r="CB38" s="112"/>
    </row>
    <row r="39" spans="1:80" ht="15" x14ac:dyDescent="0.25">
      <c r="A39" s="3" t="s">
        <v>501</v>
      </c>
      <c r="Q39" s="3" t="s">
        <v>501</v>
      </c>
      <c r="AG39" s="3" t="s">
        <v>501</v>
      </c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 s="3" t="s">
        <v>610</v>
      </c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 s="3" t="s">
        <v>501</v>
      </c>
      <c r="BN39"/>
      <c r="BO39"/>
      <c r="BP39"/>
      <c r="BQ39"/>
      <c r="BR39"/>
      <c r="BS39"/>
      <c r="BT39"/>
      <c r="BU39"/>
      <c r="BV39"/>
      <c r="BW39"/>
      <c r="BX39" s="63"/>
      <c r="BY39" s="63"/>
      <c r="BZ39" s="63"/>
      <c r="CA39" s="63"/>
      <c r="CB39" s="63"/>
    </row>
    <row r="41" spans="1:80" x14ac:dyDescent="0.2">
      <c r="S41" s="4" t="s">
        <v>908</v>
      </c>
      <c r="AK41" s="4" t="s">
        <v>385</v>
      </c>
    </row>
    <row r="42" spans="1:80" x14ac:dyDescent="0.2">
      <c r="B42" s="4" t="s">
        <v>1</v>
      </c>
      <c r="C42" s="4" t="s">
        <v>497</v>
      </c>
      <c r="D42" s="4" t="s">
        <v>907</v>
      </c>
      <c r="T42" s="4" t="s">
        <v>1</v>
      </c>
      <c r="U42" s="4" t="s">
        <v>497</v>
      </c>
      <c r="V42" s="4" t="s">
        <v>907</v>
      </c>
      <c r="AL42" s="4" t="s">
        <v>1</v>
      </c>
      <c r="AM42" s="4" t="s">
        <v>497</v>
      </c>
      <c r="AN42" s="4" t="s">
        <v>907</v>
      </c>
    </row>
    <row r="43" spans="1:80" x14ac:dyDescent="0.2">
      <c r="A43" s="4" t="s">
        <v>1</v>
      </c>
      <c r="B43" s="110">
        <v>55.5</v>
      </c>
      <c r="C43" s="110">
        <v>49.2</v>
      </c>
      <c r="D43" s="110">
        <v>58.7</v>
      </c>
      <c r="S43" s="4" t="s">
        <v>1</v>
      </c>
      <c r="T43" s="110">
        <v>29.1</v>
      </c>
      <c r="U43" s="110">
        <v>37.9</v>
      </c>
      <c r="V43" s="110">
        <v>24.7</v>
      </c>
      <c r="AK43" s="4" t="s">
        <v>1</v>
      </c>
      <c r="AL43" s="110">
        <v>49.450254759989271</v>
      </c>
      <c r="AM43" s="110">
        <v>43.097463284379174</v>
      </c>
      <c r="AN43" s="110">
        <v>52.654213143394706</v>
      </c>
    </row>
    <row r="44" spans="1:80" x14ac:dyDescent="0.2">
      <c r="A44" s="4" t="s">
        <v>4</v>
      </c>
      <c r="B44" s="110">
        <v>44.5</v>
      </c>
      <c r="C44" s="110">
        <v>32.700000000000003</v>
      </c>
      <c r="D44" s="110">
        <v>51.4</v>
      </c>
      <c r="S44" s="4" t="s">
        <v>4</v>
      </c>
      <c r="T44" s="4">
        <v>35.6</v>
      </c>
      <c r="U44" s="4">
        <v>46.9</v>
      </c>
      <c r="V44" s="4">
        <v>29</v>
      </c>
      <c r="AK44" s="4" t="s">
        <v>4</v>
      </c>
      <c r="AL44" s="4">
        <v>34.529364440868868</v>
      </c>
      <c r="AM44" s="4">
        <v>30.698287220026351</v>
      </c>
      <c r="AN44" s="4">
        <v>36.788617886178862</v>
      </c>
    </row>
    <row r="45" spans="1:80" x14ac:dyDescent="0.2">
      <c r="A45" s="4" t="s">
        <v>5</v>
      </c>
      <c r="B45" s="110">
        <v>67.3</v>
      </c>
      <c r="C45" s="110">
        <v>71.099999999999994</v>
      </c>
      <c r="D45" s="110">
        <v>65.7</v>
      </c>
      <c r="S45" s="4" t="s">
        <v>5</v>
      </c>
      <c r="T45" s="4">
        <v>23.2</v>
      </c>
      <c r="U45" s="4">
        <v>29.7</v>
      </c>
      <c r="V45" s="4">
        <v>20.3</v>
      </c>
      <c r="AK45" s="4" t="s">
        <v>5</v>
      </c>
      <c r="AL45" s="4">
        <v>64.016883573689768</v>
      </c>
      <c r="AM45" s="4">
        <v>57.669441141498218</v>
      </c>
      <c r="AN45" s="4">
        <v>66.716641679160418</v>
      </c>
    </row>
    <row r="46" spans="1:80" x14ac:dyDescent="0.2">
      <c r="A46" s="4" t="s">
        <v>6</v>
      </c>
      <c r="B46" s="110">
        <v>76.5</v>
      </c>
      <c r="C46" s="110">
        <v>83.2</v>
      </c>
      <c r="D46" s="110">
        <v>73.599999999999994</v>
      </c>
      <c r="S46" s="4" t="s">
        <v>6</v>
      </c>
      <c r="T46" s="4">
        <v>8.1</v>
      </c>
      <c r="U46" s="4">
        <v>9.3000000000000007</v>
      </c>
      <c r="V46" s="4">
        <v>7.6</v>
      </c>
      <c r="AK46" s="4" t="s">
        <v>6</v>
      </c>
      <c r="AL46" s="4">
        <v>71.635777598710717</v>
      </c>
      <c r="AM46" s="4">
        <v>75.257731958762889</v>
      </c>
      <c r="AN46" s="4">
        <v>70.270270270270274</v>
      </c>
    </row>
    <row r="47" spans="1:80" x14ac:dyDescent="0.2">
      <c r="A47" s="4" t="s">
        <v>7</v>
      </c>
      <c r="B47" s="110">
        <v>65</v>
      </c>
      <c r="C47" s="110">
        <v>75.900000000000006</v>
      </c>
      <c r="D47" s="110">
        <v>61.2</v>
      </c>
      <c r="S47" s="4" t="s">
        <v>7</v>
      </c>
      <c r="T47" s="4">
        <v>32.1</v>
      </c>
      <c r="U47" s="4">
        <v>27</v>
      </c>
      <c r="V47" s="4">
        <v>34.1</v>
      </c>
      <c r="AK47" s="4" t="s">
        <v>7</v>
      </c>
      <c r="AL47" s="4">
        <v>76.094276094276097</v>
      </c>
      <c r="AM47" s="4">
        <v>59.071729957805907</v>
      </c>
      <c r="AN47" s="4">
        <v>82.26299694189602</v>
      </c>
    </row>
    <row r="49" spans="37:38" x14ac:dyDescent="0.2">
      <c r="AL49" s="4" t="s">
        <v>920</v>
      </c>
    </row>
    <row r="50" spans="37:38" x14ac:dyDescent="0.2">
      <c r="AK50" s="4" t="s">
        <v>1</v>
      </c>
      <c r="AL50" s="13">
        <v>49.5</v>
      </c>
    </row>
    <row r="51" spans="37:38" x14ac:dyDescent="0.2">
      <c r="AK51" s="4" t="s">
        <v>4</v>
      </c>
      <c r="AL51" s="13">
        <v>34.5</v>
      </c>
    </row>
    <row r="52" spans="37:38" x14ac:dyDescent="0.2">
      <c r="AK52" s="4" t="s">
        <v>5</v>
      </c>
      <c r="AL52" s="13">
        <v>64</v>
      </c>
    </row>
    <row r="53" spans="37:38" x14ac:dyDescent="0.2">
      <c r="AK53" s="4" t="s">
        <v>6</v>
      </c>
      <c r="AL53" s="13">
        <v>71.599999999999994</v>
      </c>
    </row>
    <row r="54" spans="37:38" x14ac:dyDescent="0.2">
      <c r="AK54" s="4" t="s">
        <v>7</v>
      </c>
      <c r="AL54" s="13">
        <v>76.099999999999994</v>
      </c>
    </row>
  </sheetData>
  <mergeCells count="25">
    <mergeCell ref="B2:D2"/>
    <mergeCell ref="E2:G2"/>
    <mergeCell ref="H2:J2"/>
    <mergeCell ref="K2:M2"/>
    <mergeCell ref="N2:P2"/>
    <mergeCell ref="R2:T2"/>
    <mergeCell ref="U2:W2"/>
    <mergeCell ref="X2:Z2"/>
    <mergeCell ref="AA2:AC2"/>
    <mergeCell ref="AD2:AF2"/>
    <mergeCell ref="AH2:AJ2"/>
    <mergeCell ref="AK2:AM2"/>
    <mergeCell ref="AN2:AP2"/>
    <mergeCell ref="AQ2:AS2"/>
    <mergeCell ref="AT2:AV2"/>
    <mergeCell ref="AX2:AZ2"/>
    <mergeCell ref="BA2:BC2"/>
    <mergeCell ref="BD2:BF2"/>
    <mergeCell ref="BG2:BI2"/>
    <mergeCell ref="BJ2:BL2"/>
    <mergeCell ref="BN2:BP2"/>
    <mergeCell ref="BQ2:BS2"/>
    <mergeCell ref="BT2:BV2"/>
    <mergeCell ref="BW2:BY2"/>
    <mergeCell ref="BZ2:CB2"/>
  </mergeCells>
  <pageMargins left="0.7" right="0.7" top="0.75" bottom="0.75" header="0.3" footer="0.3"/>
  <pageSetup scale="97" orientation="portrait" r:id="rId1"/>
  <colBreaks count="1" manualBreakCount="1">
    <brk id="16" max="1048575" man="1"/>
  </col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45"/>
  <sheetViews>
    <sheetView view="pageBreakPreview" zoomScaleNormal="100" zoomScaleSheetLayoutView="100" workbookViewId="0">
      <selection activeCell="A18" sqref="A18"/>
    </sheetView>
  </sheetViews>
  <sheetFormatPr defaultColWidth="4.85546875" defaultRowHeight="11.25" x14ac:dyDescent="0.2"/>
  <cols>
    <col min="1" max="1" width="16.140625" style="4" customWidth="1"/>
    <col min="2" max="2" width="6.5703125" style="4" bestFit="1" customWidth="1"/>
    <col min="3" max="16" width="6.28515625" style="4" customWidth="1"/>
    <col min="17" max="16384" width="4.85546875" style="4"/>
  </cols>
  <sheetData>
    <row r="1" spans="1:80" ht="15" x14ac:dyDescent="0.25">
      <c r="A1" s="4" t="s">
        <v>850</v>
      </c>
      <c r="Q1" s="4" t="s">
        <v>531</v>
      </c>
      <c r="AG1" s="232" t="s">
        <v>766</v>
      </c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 s="4" t="s">
        <v>767</v>
      </c>
      <c r="BM1" s="204" t="s">
        <v>768</v>
      </c>
      <c r="BN1" s="71"/>
      <c r="BO1" s="71"/>
      <c r="BP1" s="71"/>
      <c r="BQ1" s="71"/>
      <c r="BR1" s="71"/>
      <c r="BS1" s="71"/>
      <c r="BT1" s="71"/>
      <c r="BU1" s="71"/>
      <c r="BV1" s="71"/>
      <c r="BW1" s="71"/>
      <c r="BX1" s="71"/>
      <c r="BY1" s="71"/>
      <c r="BZ1" s="71"/>
      <c r="CA1" s="71"/>
      <c r="CB1" s="71"/>
    </row>
    <row r="2" spans="1:80" x14ac:dyDescent="0.2">
      <c r="A2" s="5"/>
      <c r="B2" s="278" t="s">
        <v>1</v>
      </c>
      <c r="C2" s="278"/>
      <c r="D2" s="278"/>
      <c r="E2" s="278" t="s">
        <v>4</v>
      </c>
      <c r="F2" s="278"/>
      <c r="G2" s="278"/>
      <c r="H2" s="278" t="s">
        <v>5</v>
      </c>
      <c r="I2" s="278"/>
      <c r="J2" s="278"/>
      <c r="K2" s="278" t="s">
        <v>6</v>
      </c>
      <c r="L2" s="278"/>
      <c r="M2" s="278"/>
      <c r="N2" s="278" t="s">
        <v>7</v>
      </c>
      <c r="O2" s="278"/>
      <c r="P2" s="279"/>
      <c r="Q2" s="5"/>
      <c r="R2" s="278" t="s">
        <v>1</v>
      </c>
      <c r="S2" s="278"/>
      <c r="T2" s="278"/>
      <c r="U2" s="278" t="s">
        <v>4</v>
      </c>
      <c r="V2" s="278"/>
      <c r="W2" s="278"/>
      <c r="X2" s="278" t="s">
        <v>5</v>
      </c>
      <c r="Y2" s="278"/>
      <c r="Z2" s="278"/>
      <c r="AA2" s="278" t="s">
        <v>6</v>
      </c>
      <c r="AB2" s="278"/>
      <c r="AC2" s="278"/>
      <c r="AD2" s="278" t="s">
        <v>7</v>
      </c>
      <c r="AE2" s="278"/>
      <c r="AF2" s="279"/>
      <c r="AG2" s="190"/>
      <c r="AH2" s="296" t="s">
        <v>1</v>
      </c>
      <c r="AI2" s="296"/>
      <c r="AJ2" s="296"/>
      <c r="AK2" s="296" t="s">
        <v>4</v>
      </c>
      <c r="AL2" s="296"/>
      <c r="AM2" s="296"/>
      <c r="AN2" s="296" t="s">
        <v>5</v>
      </c>
      <c r="AO2" s="296"/>
      <c r="AP2" s="296"/>
      <c r="AQ2" s="296" t="s">
        <v>6</v>
      </c>
      <c r="AR2" s="296"/>
      <c r="AS2" s="296"/>
      <c r="AT2" s="296" t="s">
        <v>7</v>
      </c>
      <c r="AU2" s="296"/>
      <c r="AV2" s="297"/>
      <c r="AW2" s="5"/>
      <c r="AX2" s="278" t="s">
        <v>1</v>
      </c>
      <c r="AY2" s="278"/>
      <c r="AZ2" s="278"/>
      <c r="BA2" s="278" t="s">
        <v>4</v>
      </c>
      <c r="BB2" s="278"/>
      <c r="BC2" s="278"/>
      <c r="BD2" s="278" t="s">
        <v>5</v>
      </c>
      <c r="BE2" s="278"/>
      <c r="BF2" s="278"/>
      <c r="BG2" s="278" t="s">
        <v>6</v>
      </c>
      <c r="BH2" s="278"/>
      <c r="BI2" s="278"/>
      <c r="BJ2" s="278" t="s">
        <v>7</v>
      </c>
      <c r="BK2" s="278"/>
      <c r="BL2" s="279"/>
      <c r="BM2" s="205"/>
      <c r="BN2" s="294" t="s">
        <v>1</v>
      </c>
      <c r="BO2" s="294"/>
      <c r="BP2" s="294"/>
      <c r="BQ2" s="294" t="s">
        <v>4</v>
      </c>
      <c r="BR2" s="294"/>
      <c r="BS2" s="294"/>
      <c r="BT2" s="294" t="s">
        <v>5</v>
      </c>
      <c r="BU2" s="294"/>
      <c r="BV2" s="294"/>
      <c r="BW2" s="294" t="s">
        <v>6</v>
      </c>
      <c r="BX2" s="294"/>
      <c r="BY2" s="294"/>
      <c r="BZ2" s="294" t="s">
        <v>7</v>
      </c>
      <c r="CA2" s="294"/>
      <c r="CB2" s="295"/>
    </row>
    <row r="3" spans="1:80" x14ac:dyDescent="0.2">
      <c r="A3" s="6" t="s">
        <v>600</v>
      </c>
      <c r="B3" s="7" t="s">
        <v>1</v>
      </c>
      <c r="C3" s="7" t="s">
        <v>497</v>
      </c>
      <c r="D3" s="7" t="s">
        <v>498</v>
      </c>
      <c r="E3" s="7" t="s">
        <v>1</v>
      </c>
      <c r="F3" s="7" t="s">
        <v>497</v>
      </c>
      <c r="G3" s="7" t="s">
        <v>498</v>
      </c>
      <c r="H3" s="7" t="s">
        <v>1</v>
      </c>
      <c r="I3" s="7" t="s">
        <v>497</v>
      </c>
      <c r="J3" s="7" t="s">
        <v>498</v>
      </c>
      <c r="K3" s="7" t="s">
        <v>1</v>
      </c>
      <c r="L3" s="7" t="s">
        <v>497</v>
      </c>
      <c r="M3" s="7" t="s">
        <v>498</v>
      </c>
      <c r="N3" s="7" t="s">
        <v>1</v>
      </c>
      <c r="O3" s="7" t="s">
        <v>497</v>
      </c>
      <c r="P3" s="8" t="s">
        <v>498</v>
      </c>
      <c r="Q3" s="6" t="s">
        <v>600</v>
      </c>
      <c r="R3" s="7" t="s">
        <v>1</v>
      </c>
      <c r="S3" s="7" t="s">
        <v>497</v>
      </c>
      <c r="T3" s="7" t="s">
        <v>498</v>
      </c>
      <c r="U3" s="7" t="s">
        <v>1</v>
      </c>
      <c r="V3" s="7" t="s">
        <v>497</v>
      </c>
      <c r="W3" s="7" t="s">
        <v>498</v>
      </c>
      <c r="X3" s="7" t="s">
        <v>1</v>
      </c>
      <c r="Y3" s="7" t="s">
        <v>497</v>
      </c>
      <c r="Z3" s="7" t="s">
        <v>498</v>
      </c>
      <c r="AA3" s="7" t="s">
        <v>1</v>
      </c>
      <c r="AB3" s="7" t="s">
        <v>497</v>
      </c>
      <c r="AC3" s="7" t="s">
        <v>498</v>
      </c>
      <c r="AD3" s="7" t="s">
        <v>1</v>
      </c>
      <c r="AE3" s="7" t="s">
        <v>497</v>
      </c>
      <c r="AF3" s="8" t="s">
        <v>498</v>
      </c>
      <c r="AG3" s="109" t="s">
        <v>600</v>
      </c>
      <c r="AH3" s="193" t="s">
        <v>1</v>
      </c>
      <c r="AI3" s="193" t="s">
        <v>497</v>
      </c>
      <c r="AJ3" s="193" t="s">
        <v>601</v>
      </c>
      <c r="AK3" s="193" t="s">
        <v>1</v>
      </c>
      <c r="AL3" s="193" t="s">
        <v>497</v>
      </c>
      <c r="AM3" s="193" t="s">
        <v>601</v>
      </c>
      <c r="AN3" s="193" t="s">
        <v>1</v>
      </c>
      <c r="AO3" s="193" t="s">
        <v>497</v>
      </c>
      <c r="AP3" s="193" t="s">
        <v>601</v>
      </c>
      <c r="AQ3" s="193" t="s">
        <v>1</v>
      </c>
      <c r="AR3" s="193" t="s">
        <v>497</v>
      </c>
      <c r="AS3" s="193" t="s">
        <v>601</v>
      </c>
      <c r="AT3" s="193" t="s">
        <v>1</v>
      </c>
      <c r="AU3" s="193" t="s">
        <v>497</v>
      </c>
      <c r="AV3" s="194" t="s">
        <v>601</v>
      </c>
      <c r="AW3" s="6" t="s">
        <v>600</v>
      </c>
      <c r="AX3" s="45" t="s">
        <v>1</v>
      </c>
      <c r="AY3" s="45" t="s">
        <v>497</v>
      </c>
      <c r="AZ3" s="45" t="s">
        <v>742</v>
      </c>
      <c r="BA3" s="45" t="s">
        <v>1</v>
      </c>
      <c r="BB3" s="45" t="s">
        <v>497</v>
      </c>
      <c r="BC3" s="45" t="s">
        <v>742</v>
      </c>
      <c r="BD3" s="45" t="s">
        <v>1</v>
      </c>
      <c r="BE3" s="45" t="s">
        <v>497</v>
      </c>
      <c r="BF3" s="45" t="s">
        <v>742</v>
      </c>
      <c r="BG3" s="45" t="s">
        <v>1</v>
      </c>
      <c r="BH3" s="45" t="s">
        <v>497</v>
      </c>
      <c r="BI3" s="45" t="s">
        <v>742</v>
      </c>
      <c r="BJ3" s="45" t="s">
        <v>1</v>
      </c>
      <c r="BK3" s="45" t="s">
        <v>497</v>
      </c>
      <c r="BL3" s="46" t="s">
        <v>742</v>
      </c>
      <c r="BM3" s="208" t="s">
        <v>600</v>
      </c>
      <c r="BN3" s="209" t="s">
        <v>1</v>
      </c>
      <c r="BO3" s="209" t="s">
        <v>497</v>
      </c>
      <c r="BP3" s="209" t="s">
        <v>498</v>
      </c>
      <c r="BQ3" s="209" t="s">
        <v>1</v>
      </c>
      <c r="BR3" s="209" t="s">
        <v>497</v>
      </c>
      <c r="BS3" s="209" t="s">
        <v>498</v>
      </c>
      <c r="BT3" s="209" t="s">
        <v>1</v>
      </c>
      <c r="BU3" s="209" t="s">
        <v>497</v>
      </c>
      <c r="BV3" s="209" t="s">
        <v>498</v>
      </c>
      <c r="BW3" s="209" t="s">
        <v>1</v>
      </c>
      <c r="BX3" s="209" t="s">
        <v>497</v>
      </c>
      <c r="BY3" s="209" t="s">
        <v>498</v>
      </c>
      <c r="BZ3" s="209" t="s">
        <v>1</v>
      </c>
      <c r="CA3" s="209" t="s">
        <v>497</v>
      </c>
      <c r="CB3" s="209" t="s">
        <v>498</v>
      </c>
    </row>
    <row r="4" spans="1:80" x14ac:dyDescent="0.2">
      <c r="A4" s="15" t="s">
        <v>400</v>
      </c>
      <c r="E4" s="25"/>
      <c r="F4" s="9"/>
      <c r="G4" s="5"/>
      <c r="K4" s="25"/>
      <c r="L4" s="9"/>
      <c r="M4" s="5"/>
      <c r="Q4" s="15" t="s">
        <v>400</v>
      </c>
      <c r="U4" s="25"/>
      <c r="V4" s="9"/>
      <c r="W4" s="5"/>
      <c r="AA4" s="25"/>
      <c r="AB4" s="9"/>
      <c r="AC4" s="5"/>
      <c r="AG4" s="195" t="s">
        <v>400</v>
      </c>
      <c r="AH4" s="189"/>
      <c r="AI4" s="189"/>
      <c r="AJ4" s="189"/>
      <c r="AK4" s="196"/>
      <c r="AL4" s="197"/>
      <c r="AM4" s="190"/>
      <c r="AN4" s="189"/>
      <c r="AO4" s="189"/>
      <c r="AP4" s="189"/>
      <c r="AQ4" s="196"/>
      <c r="AR4" s="197"/>
      <c r="AS4" s="190"/>
      <c r="AT4" s="189"/>
      <c r="AU4" s="189"/>
      <c r="AV4" s="189"/>
      <c r="AW4" s="15" t="s">
        <v>400</v>
      </c>
      <c r="BA4" s="25"/>
      <c r="BB4" s="9"/>
      <c r="BC4" s="5"/>
      <c r="BG4" s="25"/>
      <c r="BH4" s="9"/>
      <c r="BI4" s="5"/>
      <c r="BM4" s="210" t="s">
        <v>400</v>
      </c>
      <c r="BN4" s="71"/>
      <c r="BO4" s="71"/>
      <c r="BP4" s="71"/>
      <c r="BQ4" s="211"/>
      <c r="BR4" s="70"/>
      <c r="BS4" s="212"/>
      <c r="BT4" s="71"/>
      <c r="BU4" s="71"/>
      <c r="BV4" s="71"/>
      <c r="BW4" s="211"/>
      <c r="BX4" s="70"/>
      <c r="BY4" s="212"/>
      <c r="BZ4" s="71"/>
      <c r="CA4" s="71"/>
      <c r="CB4" s="71"/>
    </row>
    <row r="5" spans="1:80" x14ac:dyDescent="0.2">
      <c r="A5" s="4" t="s">
        <v>1</v>
      </c>
      <c r="B5" s="10">
        <f t="shared" ref="B5" si="0">R5+AH5+AX5+BN5</f>
        <v>1335</v>
      </c>
      <c r="C5" s="10">
        <f t="shared" ref="C5" si="1">S5+AI5+AY5+BO5</f>
        <v>199</v>
      </c>
      <c r="D5" s="10">
        <f t="shared" ref="D5" si="2">T5+AJ5+AZ5+BP5</f>
        <v>1137</v>
      </c>
      <c r="E5" s="10">
        <f t="shared" ref="E5" si="3">U5+AK5+BA5+BQ5</f>
        <v>566</v>
      </c>
      <c r="F5" s="10">
        <f t="shared" ref="F5" si="4">V5+AL5+BB5+BR5</f>
        <v>62</v>
      </c>
      <c r="G5" s="10">
        <f t="shared" ref="G5" si="5">W5+AM5+BC5+BS5</f>
        <v>503</v>
      </c>
      <c r="H5" s="10">
        <f t="shared" ref="H5" si="6">X5+AN5+BD5+BT5</f>
        <v>402</v>
      </c>
      <c r="I5" s="10">
        <f t="shared" ref="I5" si="7">Y5+AO5+BE5+BU5</f>
        <v>62</v>
      </c>
      <c r="J5" s="10">
        <f t="shared" ref="J5" si="8">Z5+AP5+BF5+BV5</f>
        <v>340</v>
      </c>
      <c r="K5" s="10">
        <f t="shared" ref="K5" si="9">AA5+AQ5+BG5+BW5</f>
        <v>328</v>
      </c>
      <c r="L5" s="10">
        <f t="shared" ref="L5" si="10">AB5+AR5+BH5+BX5</f>
        <v>70</v>
      </c>
      <c r="M5" s="10">
        <f t="shared" ref="M5" si="11">AC5+AS5+BI5+BY5</f>
        <v>258</v>
      </c>
      <c r="N5" s="10">
        <f t="shared" ref="N5" si="12">AD5+AT5+BJ5+BZ5</f>
        <v>40</v>
      </c>
      <c r="O5" s="10">
        <f t="shared" ref="O5:P5" si="13">AE5+AU5+BK5+CA5</f>
        <v>3</v>
      </c>
      <c r="P5" s="10">
        <f t="shared" si="13"/>
        <v>38</v>
      </c>
      <c r="Q5" s="4" t="s">
        <v>1</v>
      </c>
      <c r="R5" s="4">
        <v>68</v>
      </c>
      <c r="S5" s="4">
        <v>12</v>
      </c>
      <c r="T5" s="4">
        <v>57</v>
      </c>
      <c r="U5" s="29">
        <v>19</v>
      </c>
      <c r="V5" s="16">
        <v>0</v>
      </c>
      <c r="W5" s="30">
        <v>19</v>
      </c>
      <c r="X5" s="4">
        <v>17</v>
      </c>
      <c r="Y5" s="4">
        <v>12</v>
      </c>
      <c r="Z5" s="4">
        <v>6</v>
      </c>
      <c r="AA5" s="29">
        <v>9</v>
      </c>
      <c r="AB5" s="16">
        <v>0</v>
      </c>
      <c r="AC5" s="30">
        <v>9</v>
      </c>
      <c r="AD5" s="4">
        <v>23</v>
      </c>
      <c r="AE5" s="4">
        <v>0</v>
      </c>
      <c r="AF5" s="4">
        <v>23</v>
      </c>
      <c r="AG5" s="189" t="s">
        <v>1</v>
      </c>
      <c r="AH5" s="189">
        <v>300</v>
      </c>
      <c r="AI5" s="189">
        <v>26</v>
      </c>
      <c r="AJ5" s="189">
        <v>274</v>
      </c>
      <c r="AK5" s="198">
        <v>153</v>
      </c>
      <c r="AL5" s="199">
        <v>14</v>
      </c>
      <c r="AM5" s="200">
        <v>139</v>
      </c>
      <c r="AN5" s="189">
        <v>110</v>
      </c>
      <c r="AO5" s="189">
        <v>8</v>
      </c>
      <c r="AP5" s="189">
        <v>101</v>
      </c>
      <c r="AQ5" s="198">
        <v>31</v>
      </c>
      <c r="AR5" s="199">
        <v>3</v>
      </c>
      <c r="AS5" s="200">
        <v>28</v>
      </c>
      <c r="AT5" s="189">
        <v>6</v>
      </c>
      <c r="AU5" s="189">
        <v>0</v>
      </c>
      <c r="AV5" s="189">
        <v>6</v>
      </c>
      <c r="AW5" s="4" t="s">
        <v>1</v>
      </c>
      <c r="AX5" s="10">
        <v>794</v>
      </c>
      <c r="AY5" s="10">
        <v>125</v>
      </c>
      <c r="AZ5" s="10">
        <v>669</v>
      </c>
      <c r="BA5" s="26">
        <v>270</v>
      </c>
      <c r="BB5" s="27">
        <v>22</v>
      </c>
      <c r="BC5" s="28">
        <v>247</v>
      </c>
      <c r="BD5" s="10">
        <v>254</v>
      </c>
      <c r="BE5" s="10">
        <v>42</v>
      </c>
      <c r="BF5" s="10">
        <v>212</v>
      </c>
      <c r="BG5" s="26">
        <v>271</v>
      </c>
      <c r="BH5" s="27">
        <v>60</v>
      </c>
      <c r="BI5" s="28">
        <v>211</v>
      </c>
      <c r="BJ5" s="10">
        <v>0</v>
      </c>
      <c r="BK5" s="10">
        <v>0</v>
      </c>
      <c r="BL5" s="10">
        <v>0</v>
      </c>
      <c r="BM5" s="204" t="s">
        <v>1</v>
      </c>
      <c r="BN5" s="71">
        <v>173</v>
      </c>
      <c r="BO5" s="71">
        <v>36</v>
      </c>
      <c r="BP5" s="71">
        <v>137</v>
      </c>
      <c r="BQ5" s="213">
        <v>124</v>
      </c>
      <c r="BR5" s="214">
        <v>26</v>
      </c>
      <c r="BS5" s="215">
        <v>98</v>
      </c>
      <c r="BT5" s="71">
        <v>21</v>
      </c>
      <c r="BU5" s="71">
        <v>0</v>
      </c>
      <c r="BV5" s="71">
        <v>21</v>
      </c>
      <c r="BW5" s="213">
        <v>17</v>
      </c>
      <c r="BX5" s="214">
        <v>7</v>
      </c>
      <c r="BY5" s="215">
        <v>10</v>
      </c>
      <c r="BZ5" s="71">
        <v>11</v>
      </c>
      <c r="CA5" s="71">
        <v>3</v>
      </c>
      <c r="CB5" s="71">
        <v>9</v>
      </c>
    </row>
    <row r="6" spans="1:80" x14ac:dyDescent="0.2">
      <c r="A6" s="4" t="s">
        <v>401</v>
      </c>
      <c r="B6" s="10">
        <f t="shared" ref="B6:B34" si="14">R6+AH6+AX6+BN6</f>
        <v>145</v>
      </c>
      <c r="C6" s="10">
        <f t="shared" ref="C6:C34" si="15">S6+AI6+AY6+BO6</f>
        <v>21</v>
      </c>
      <c r="D6" s="10">
        <f t="shared" ref="D6:D34" si="16">T6+AJ6+AZ6+BP6</f>
        <v>124</v>
      </c>
      <c r="E6" s="10">
        <f t="shared" ref="E6:E34" si="17">U6+AK6+BA6+BQ6</f>
        <v>60</v>
      </c>
      <c r="F6" s="10">
        <f t="shared" ref="F6:F34" si="18">V6+AL6+BB6+BR6</f>
        <v>7</v>
      </c>
      <c r="G6" s="10">
        <f t="shared" ref="G6:G34" si="19">W6+AM6+BC6+BS6</f>
        <v>53</v>
      </c>
      <c r="H6" s="10">
        <f t="shared" ref="H6:H34" si="20">X6+AN6+BD6+BT6</f>
        <v>65</v>
      </c>
      <c r="I6" s="10">
        <f t="shared" ref="I6:I34" si="21">Y6+AO6+BE6+BU6</f>
        <v>8</v>
      </c>
      <c r="J6" s="10">
        <f t="shared" ref="J6:J34" si="22">Z6+AP6+BF6+BV6</f>
        <v>56</v>
      </c>
      <c r="K6" s="10">
        <f t="shared" ref="K6:K34" si="23">AA6+AQ6+BG6+BW6</f>
        <v>14</v>
      </c>
      <c r="L6" s="10">
        <f t="shared" ref="L6:L34" si="24">AB6+AR6+BH6+BX6</f>
        <v>3</v>
      </c>
      <c r="M6" s="10">
        <f t="shared" ref="M6:M34" si="25">AC6+AS6+BI6+BY6</f>
        <v>11</v>
      </c>
      <c r="N6" s="10">
        <f t="shared" ref="N6:N34" si="26">AD6+AT6+BJ6+BZ6</f>
        <v>6</v>
      </c>
      <c r="O6" s="10">
        <f t="shared" ref="O6:O34" si="27">AE6+AU6+BK6+CA6</f>
        <v>3</v>
      </c>
      <c r="P6" s="10">
        <f t="shared" ref="P6:P34" si="28">AF6+AV6+BL6+CB6</f>
        <v>3</v>
      </c>
      <c r="Q6" s="4" t="s">
        <v>401</v>
      </c>
      <c r="R6" s="4">
        <v>2</v>
      </c>
      <c r="S6" s="4">
        <v>0</v>
      </c>
      <c r="T6" s="4">
        <v>2</v>
      </c>
      <c r="U6" s="29">
        <v>0</v>
      </c>
      <c r="V6" s="16">
        <v>0</v>
      </c>
      <c r="W6" s="30">
        <v>0</v>
      </c>
      <c r="X6" s="4">
        <v>0</v>
      </c>
      <c r="Y6" s="4">
        <v>0</v>
      </c>
      <c r="Z6" s="4">
        <v>0</v>
      </c>
      <c r="AA6" s="29">
        <v>2</v>
      </c>
      <c r="AB6" s="16">
        <v>0</v>
      </c>
      <c r="AC6" s="30">
        <v>2</v>
      </c>
      <c r="AD6" s="4">
        <v>0</v>
      </c>
      <c r="AE6" s="4">
        <v>0</v>
      </c>
      <c r="AF6" s="4">
        <v>0</v>
      </c>
      <c r="AG6" s="189" t="s">
        <v>401</v>
      </c>
      <c r="AH6" s="189">
        <v>68</v>
      </c>
      <c r="AI6" s="189">
        <v>12</v>
      </c>
      <c r="AJ6" s="189">
        <v>56</v>
      </c>
      <c r="AK6" s="198">
        <v>5</v>
      </c>
      <c r="AL6" s="199">
        <v>0</v>
      </c>
      <c r="AM6" s="200">
        <v>5</v>
      </c>
      <c r="AN6" s="189">
        <v>51</v>
      </c>
      <c r="AO6" s="189">
        <v>8</v>
      </c>
      <c r="AP6" s="189">
        <v>42</v>
      </c>
      <c r="AQ6" s="198">
        <v>12</v>
      </c>
      <c r="AR6" s="199">
        <v>3</v>
      </c>
      <c r="AS6" s="200">
        <v>9</v>
      </c>
      <c r="AT6" s="189">
        <v>0</v>
      </c>
      <c r="AU6" s="189">
        <v>0</v>
      </c>
      <c r="AV6" s="189">
        <v>0</v>
      </c>
      <c r="AW6" s="4" t="s">
        <v>401</v>
      </c>
      <c r="AX6" s="10">
        <v>37</v>
      </c>
      <c r="AY6" s="10">
        <v>0</v>
      </c>
      <c r="AZ6" s="10">
        <v>37</v>
      </c>
      <c r="BA6" s="26">
        <v>22</v>
      </c>
      <c r="BB6" s="27">
        <v>0</v>
      </c>
      <c r="BC6" s="28">
        <v>22</v>
      </c>
      <c r="BD6" s="10">
        <v>14</v>
      </c>
      <c r="BE6" s="10">
        <v>0</v>
      </c>
      <c r="BF6" s="10">
        <v>14</v>
      </c>
      <c r="BG6" s="26">
        <v>0</v>
      </c>
      <c r="BH6" s="27">
        <v>0</v>
      </c>
      <c r="BI6" s="28">
        <v>0</v>
      </c>
      <c r="BJ6" s="10">
        <v>0</v>
      </c>
      <c r="BK6" s="10">
        <v>0</v>
      </c>
      <c r="BL6" s="10">
        <v>0</v>
      </c>
      <c r="BM6" s="204" t="s">
        <v>401</v>
      </c>
      <c r="BN6" s="71">
        <v>38</v>
      </c>
      <c r="BO6" s="71">
        <v>9</v>
      </c>
      <c r="BP6" s="71">
        <v>29</v>
      </c>
      <c r="BQ6" s="213">
        <v>33</v>
      </c>
      <c r="BR6" s="214">
        <v>7</v>
      </c>
      <c r="BS6" s="215">
        <v>26</v>
      </c>
      <c r="BT6" s="71">
        <v>0</v>
      </c>
      <c r="BU6" s="71">
        <v>0</v>
      </c>
      <c r="BV6" s="71">
        <v>0</v>
      </c>
      <c r="BW6" s="213">
        <v>0</v>
      </c>
      <c r="BX6" s="214">
        <v>0</v>
      </c>
      <c r="BY6" s="215">
        <v>0</v>
      </c>
      <c r="BZ6" s="71">
        <v>6</v>
      </c>
      <c r="CA6" s="71">
        <v>3</v>
      </c>
      <c r="CB6" s="71">
        <v>3</v>
      </c>
    </row>
    <row r="7" spans="1:80" x14ac:dyDescent="0.2">
      <c r="A7" s="4" t="s">
        <v>402</v>
      </c>
      <c r="B7" s="10">
        <f t="shared" si="14"/>
        <v>354</v>
      </c>
      <c r="C7" s="10">
        <f t="shared" si="15"/>
        <v>19</v>
      </c>
      <c r="D7" s="10">
        <f t="shared" si="16"/>
        <v>336</v>
      </c>
      <c r="E7" s="10">
        <f t="shared" si="17"/>
        <v>184</v>
      </c>
      <c r="F7" s="10">
        <f t="shared" si="18"/>
        <v>5</v>
      </c>
      <c r="G7" s="10">
        <f t="shared" si="19"/>
        <v>180</v>
      </c>
      <c r="H7" s="10">
        <f t="shared" si="20"/>
        <v>70</v>
      </c>
      <c r="I7" s="10">
        <f t="shared" si="21"/>
        <v>14</v>
      </c>
      <c r="J7" s="10">
        <f t="shared" si="22"/>
        <v>56</v>
      </c>
      <c r="K7" s="10">
        <f t="shared" si="23"/>
        <v>96</v>
      </c>
      <c r="L7" s="10">
        <f t="shared" si="24"/>
        <v>0</v>
      </c>
      <c r="M7" s="10">
        <f t="shared" si="25"/>
        <v>96</v>
      </c>
      <c r="N7" s="10">
        <f t="shared" si="26"/>
        <v>3</v>
      </c>
      <c r="O7" s="10">
        <f t="shared" si="27"/>
        <v>0</v>
      </c>
      <c r="P7" s="10">
        <f t="shared" si="28"/>
        <v>3</v>
      </c>
      <c r="Q7" s="4" t="s">
        <v>402</v>
      </c>
      <c r="R7" s="4">
        <v>0</v>
      </c>
      <c r="S7" s="4">
        <v>0</v>
      </c>
      <c r="T7" s="4">
        <v>0</v>
      </c>
      <c r="U7" s="29">
        <v>0</v>
      </c>
      <c r="V7" s="16">
        <v>0</v>
      </c>
      <c r="W7" s="30">
        <v>0</v>
      </c>
      <c r="X7" s="4">
        <v>0</v>
      </c>
      <c r="Y7" s="4">
        <v>0</v>
      </c>
      <c r="Z7" s="4">
        <v>0</v>
      </c>
      <c r="AA7" s="29">
        <v>0</v>
      </c>
      <c r="AB7" s="16">
        <v>0</v>
      </c>
      <c r="AC7" s="30">
        <v>0</v>
      </c>
      <c r="AD7" s="4">
        <v>0</v>
      </c>
      <c r="AE7" s="4">
        <v>0</v>
      </c>
      <c r="AF7" s="4">
        <v>0</v>
      </c>
      <c r="AG7" s="189" t="s">
        <v>402</v>
      </c>
      <c r="AH7" s="189">
        <v>86</v>
      </c>
      <c r="AI7" s="189">
        <v>5</v>
      </c>
      <c r="AJ7" s="189">
        <v>82</v>
      </c>
      <c r="AK7" s="198">
        <v>46</v>
      </c>
      <c r="AL7" s="199">
        <v>5</v>
      </c>
      <c r="AM7" s="200">
        <v>42</v>
      </c>
      <c r="AN7" s="189">
        <v>34</v>
      </c>
      <c r="AO7" s="189">
        <v>0</v>
      </c>
      <c r="AP7" s="189">
        <v>34</v>
      </c>
      <c r="AQ7" s="198">
        <v>6</v>
      </c>
      <c r="AR7" s="199">
        <v>0</v>
      </c>
      <c r="AS7" s="200">
        <v>6</v>
      </c>
      <c r="AT7" s="189">
        <v>0</v>
      </c>
      <c r="AU7" s="189">
        <v>0</v>
      </c>
      <c r="AV7" s="189">
        <v>0</v>
      </c>
      <c r="AW7" s="4" t="s">
        <v>402</v>
      </c>
      <c r="AX7" s="10">
        <v>231</v>
      </c>
      <c r="AY7" s="10">
        <v>14</v>
      </c>
      <c r="AZ7" s="10">
        <v>217</v>
      </c>
      <c r="BA7" s="26">
        <v>112</v>
      </c>
      <c r="BB7" s="27">
        <v>0</v>
      </c>
      <c r="BC7" s="28">
        <v>112</v>
      </c>
      <c r="BD7" s="10">
        <v>28</v>
      </c>
      <c r="BE7" s="10">
        <v>14</v>
      </c>
      <c r="BF7" s="10">
        <v>14</v>
      </c>
      <c r="BG7" s="26">
        <v>90</v>
      </c>
      <c r="BH7" s="27">
        <v>0</v>
      </c>
      <c r="BI7" s="28">
        <v>90</v>
      </c>
      <c r="BJ7" s="10">
        <v>0</v>
      </c>
      <c r="BK7" s="10">
        <v>0</v>
      </c>
      <c r="BL7" s="10">
        <v>0</v>
      </c>
      <c r="BM7" s="204" t="s">
        <v>402</v>
      </c>
      <c r="BN7" s="71">
        <v>37</v>
      </c>
      <c r="BO7" s="71">
        <v>0</v>
      </c>
      <c r="BP7" s="71">
        <v>37</v>
      </c>
      <c r="BQ7" s="213">
        <v>26</v>
      </c>
      <c r="BR7" s="214">
        <v>0</v>
      </c>
      <c r="BS7" s="215">
        <v>26</v>
      </c>
      <c r="BT7" s="71">
        <v>8</v>
      </c>
      <c r="BU7" s="71">
        <v>0</v>
      </c>
      <c r="BV7" s="71">
        <v>8</v>
      </c>
      <c r="BW7" s="213">
        <v>0</v>
      </c>
      <c r="BX7" s="214">
        <v>0</v>
      </c>
      <c r="BY7" s="215">
        <v>0</v>
      </c>
      <c r="BZ7" s="71">
        <v>3</v>
      </c>
      <c r="CA7" s="71">
        <v>0</v>
      </c>
      <c r="CB7" s="71">
        <v>3</v>
      </c>
    </row>
    <row r="8" spans="1:80" x14ac:dyDescent="0.2">
      <c r="A8" s="4" t="s">
        <v>403</v>
      </c>
      <c r="B8" s="10">
        <f t="shared" si="14"/>
        <v>210</v>
      </c>
      <c r="C8" s="10">
        <f t="shared" si="15"/>
        <v>48</v>
      </c>
      <c r="D8" s="10">
        <f t="shared" si="16"/>
        <v>162</v>
      </c>
      <c r="E8" s="10">
        <f t="shared" si="17"/>
        <v>92</v>
      </c>
      <c r="F8" s="10">
        <f t="shared" si="18"/>
        <v>18</v>
      </c>
      <c r="G8" s="10">
        <f t="shared" si="19"/>
        <v>74</v>
      </c>
      <c r="H8" s="10">
        <f t="shared" si="20"/>
        <v>73</v>
      </c>
      <c r="I8" s="10">
        <f t="shared" si="21"/>
        <v>0</v>
      </c>
      <c r="J8" s="10">
        <f t="shared" si="22"/>
        <v>73</v>
      </c>
      <c r="K8" s="10">
        <f t="shared" si="23"/>
        <v>39</v>
      </c>
      <c r="L8" s="10">
        <f t="shared" si="24"/>
        <v>30</v>
      </c>
      <c r="M8" s="10">
        <f t="shared" si="25"/>
        <v>9</v>
      </c>
      <c r="N8" s="10">
        <f t="shared" si="26"/>
        <v>6</v>
      </c>
      <c r="O8" s="10">
        <f t="shared" si="27"/>
        <v>0</v>
      </c>
      <c r="P8" s="10">
        <f t="shared" si="28"/>
        <v>6</v>
      </c>
      <c r="Q8" s="4" t="s">
        <v>403</v>
      </c>
      <c r="R8" s="4">
        <v>0</v>
      </c>
      <c r="S8" s="4">
        <v>0</v>
      </c>
      <c r="T8" s="4">
        <v>0</v>
      </c>
      <c r="U8" s="29">
        <v>0</v>
      </c>
      <c r="V8" s="16">
        <v>0</v>
      </c>
      <c r="W8" s="30">
        <v>0</v>
      </c>
      <c r="X8" s="4">
        <v>0</v>
      </c>
      <c r="Y8" s="4">
        <v>0</v>
      </c>
      <c r="Z8" s="4">
        <v>0</v>
      </c>
      <c r="AA8" s="29">
        <v>0</v>
      </c>
      <c r="AB8" s="16">
        <v>0</v>
      </c>
      <c r="AC8" s="30">
        <v>0</v>
      </c>
      <c r="AD8" s="4">
        <v>0</v>
      </c>
      <c r="AE8" s="4">
        <v>0</v>
      </c>
      <c r="AF8" s="4">
        <v>0</v>
      </c>
      <c r="AG8" s="189" t="s">
        <v>403</v>
      </c>
      <c r="AH8" s="189">
        <v>46</v>
      </c>
      <c r="AI8" s="189">
        <v>5</v>
      </c>
      <c r="AJ8" s="189">
        <v>41</v>
      </c>
      <c r="AK8" s="198">
        <v>14</v>
      </c>
      <c r="AL8" s="199">
        <v>5</v>
      </c>
      <c r="AM8" s="200">
        <v>9</v>
      </c>
      <c r="AN8" s="189">
        <v>17</v>
      </c>
      <c r="AO8" s="189">
        <v>0</v>
      </c>
      <c r="AP8" s="189">
        <v>17</v>
      </c>
      <c r="AQ8" s="198">
        <v>9</v>
      </c>
      <c r="AR8" s="199">
        <v>0</v>
      </c>
      <c r="AS8" s="200">
        <v>9</v>
      </c>
      <c r="AT8" s="189">
        <v>6</v>
      </c>
      <c r="AU8" s="189">
        <v>0</v>
      </c>
      <c r="AV8" s="189">
        <v>6</v>
      </c>
      <c r="AW8" s="4" t="s">
        <v>403</v>
      </c>
      <c r="AX8" s="10">
        <v>131</v>
      </c>
      <c r="AY8" s="10">
        <v>30</v>
      </c>
      <c r="AZ8" s="10">
        <v>101</v>
      </c>
      <c r="BA8" s="26">
        <v>45</v>
      </c>
      <c r="BB8" s="27">
        <v>0</v>
      </c>
      <c r="BC8" s="28">
        <v>45</v>
      </c>
      <c r="BD8" s="10">
        <v>56</v>
      </c>
      <c r="BE8" s="10">
        <v>0</v>
      </c>
      <c r="BF8" s="10">
        <v>56</v>
      </c>
      <c r="BG8" s="26">
        <v>30</v>
      </c>
      <c r="BH8" s="27">
        <v>30</v>
      </c>
      <c r="BI8" s="28">
        <v>0</v>
      </c>
      <c r="BJ8" s="10">
        <v>0</v>
      </c>
      <c r="BK8" s="10">
        <v>0</v>
      </c>
      <c r="BL8" s="10">
        <v>0</v>
      </c>
      <c r="BM8" s="204" t="s">
        <v>403</v>
      </c>
      <c r="BN8" s="71">
        <v>33</v>
      </c>
      <c r="BO8" s="71">
        <v>13</v>
      </c>
      <c r="BP8" s="71">
        <v>20</v>
      </c>
      <c r="BQ8" s="213">
        <v>33</v>
      </c>
      <c r="BR8" s="214">
        <v>13</v>
      </c>
      <c r="BS8" s="215">
        <v>20</v>
      </c>
      <c r="BT8" s="71">
        <v>0</v>
      </c>
      <c r="BU8" s="71">
        <v>0</v>
      </c>
      <c r="BV8" s="71">
        <v>0</v>
      </c>
      <c r="BW8" s="213">
        <v>0</v>
      </c>
      <c r="BX8" s="214">
        <v>0</v>
      </c>
      <c r="BY8" s="215">
        <v>0</v>
      </c>
      <c r="BZ8" s="71">
        <v>0</v>
      </c>
      <c r="CA8" s="71">
        <v>0</v>
      </c>
      <c r="CB8" s="71">
        <v>0</v>
      </c>
    </row>
    <row r="9" spans="1:80" x14ac:dyDescent="0.2">
      <c r="A9" s="4" t="s">
        <v>404</v>
      </c>
      <c r="B9" s="10">
        <f t="shared" si="14"/>
        <v>203</v>
      </c>
      <c r="C9" s="10">
        <f t="shared" si="15"/>
        <v>19</v>
      </c>
      <c r="D9" s="10">
        <f t="shared" si="16"/>
        <v>185</v>
      </c>
      <c r="E9" s="10">
        <f t="shared" si="17"/>
        <v>117</v>
      </c>
      <c r="F9" s="10">
        <f t="shared" si="18"/>
        <v>5</v>
      </c>
      <c r="G9" s="10">
        <f t="shared" si="19"/>
        <v>112</v>
      </c>
      <c r="H9" s="10">
        <f t="shared" si="20"/>
        <v>22</v>
      </c>
      <c r="I9" s="10">
        <f t="shared" si="21"/>
        <v>14</v>
      </c>
      <c r="J9" s="10">
        <f t="shared" si="22"/>
        <v>8</v>
      </c>
      <c r="K9" s="10">
        <f t="shared" si="23"/>
        <v>63</v>
      </c>
      <c r="L9" s="10">
        <f t="shared" si="24"/>
        <v>0</v>
      </c>
      <c r="M9" s="10">
        <f t="shared" si="25"/>
        <v>63</v>
      </c>
      <c r="N9" s="10">
        <f t="shared" si="26"/>
        <v>0</v>
      </c>
      <c r="O9" s="10">
        <f t="shared" si="27"/>
        <v>0</v>
      </c>
      <c r="P9" s="10">
        <f t="shared" si="28"/>
        <v>0</v>
      </c>
      <c r="Q9" s="4" t="s">
        <v>404</v>
      </c>
      <c r="R9" s="4">
        <v>0</v>
      </c>
      <c r="S9" s="4">
        <v>0</v>
      </c>
      <c r="T9" s="4">
        <v>0</v>
      </c>
      <c r="U9" s="29">
        <v>0</v>
      </c>
      <c r="V9" s="16">
        <v>0</v>
      </c>
      <c r="W9" s="30">
        <v>0</v>
      </c>
      <c r="X9" s="4">
        <v>0</v>
      </c>
      <c r="Y9" s="4">
        <v>0</v>
      </c>
      <c r="Z9" s="4">
        <v>0</v>
      </c>
      <c r="AA9" s="29">
        <v>0</v>
      </c>
      <c r="AB9" s="16">
        <v>0</v>
      </c>
      <c r="AC9" s="30">
        <v>0</v>
      </c>
      <c r="AD9" s="4">
        <v>0</v>
      </c>
      <c r="AE9" s="4">
        <v>0</v>
      </c>
      <c r="AF9" s="4">
        <v>0</v>
      </c>
      <c r="AG9" s="189" t="s">
        <v>404</v>
      </c>
      <c r="AH9" s="189">
        <v>96</v>
      </c>
      <c r="AI9" s="189">
        <v>5</v>
      </c>
      <c r="AJ9" s="189">
        <v>92</v>
      </c>
      <c r="AK9" s="198">
        <v>88</v>
      </c>
      <c r="AL9" s="199">
        <v>5</v>
      </c>
      <c r="AM9" s="200">
        <v>83</v>
      </c>
      <c r="AN9" s="189">
        <v>8</v>
      </c>
      <c r="AO9" s="189">
        <v>0</v>
      </c>
      <c r="AP9" s="189">
        <v>8</v>
      </c>
      <c r="AQ9" s="198">
        <v>0</v>
      </c>
      <c r="AR9" s="199">
        <v>0</v>
      </c>
      <c r="AS9" s="200">
        <v>0</v>
      </c>
      <c r="AT9" s="189">
        <v>0</v>
      </c>
      <c r="AU9" s="189">
        <v>0</v>
      </c>
      <c r="AV9" s="189">
        <v>0</v>
      </c>
      <c r="AW9" s="4" t="s">
        <v>404</v>
      </c>
      <c r="AX9" s="10">
        <v>97</v>
      </c>
      <c r="AY9" s="10">
        <v>14</v>
      </c>
      <c r="AZ9" s="10">
        <v>83</v>
      </c>
      <c r="BA9" s="26">
        <v>22</v>
      </c>
      <c r="BB9" s="27">
        <v>0</v>
      </c>
      <c r="BC9" s="28">
        <v>22</v>
      </c>
      <c r="BD9" s="10">
        <v>14</v>
      </c>
      <c r="BE9" s="10">
        <v>14</v>
      </c>
      <c r="BF9" s="10">
        <v>0</v>
      </c>
      <c r="BG9" s="26">
        <v>60</v>
      </c>
      <c r="BH9" s="27">
        <v>0</v>
      </c>
      <c r="BI9" s="28">
        <v>60</v>
      </c>
      <c r="BJ9" s="10">
        <v>0</v>
      </c>
      <c r="BK9" s="10">
        <v>0</v>
      </c>
      <c r="BL9" s="10">
        <v>0</v>
      </c>
      <c r="BM9" s="204" t="s">
        <v>404</v>
      </c>
      <c r="BN9" s="71">
        <v>10</v>
      </c>
      <c r="BO9" s="71">
        <v>0</v>
      </c>
      <c r="BP9" s="71">
        <v>10</v>
      </c>
      <c r="BQ9" s="213">
        <v>7</v>
      </c>
      <c r="BR9" s="214">
        <v>0</v>
      </c>
      <c r="BS9" s="215">
        <v>7</v>
      </c>
      <c r="BT9" s="71">
        <v>0</v>
      </c>
      <c r="BU9" s="71">
        <v>0</v>
      </c>
      <c r="BV9" s="71">
        <v>0</v>
      </c>
      <c r="BW9" s="213">
        <v>3</v>
      </c>
      <c r="BX9" s="214">
        <v>0</v>
      </c>
      <c r="BY9" s="215">
        <v>3</v>
      </c>
      <c r="BZ9" s="71">
        <v>0</v>
      </c>
      <c r="CA9" s="71">
        <v>0</v>
      </c>
      <c r="CB9" s="71">
        <v>0</v>
      </c>
    </row>
    <row r="10" spans="1:80" x14ac:dyDescent="0.2">
      <c r="A10" s="4" t="s">
        <v>405</v>
      </c>
      <c r="B10" s="10">
        <f t="shared" si="14"/>
        <v>69</v>
      </c>
      <c r="C10" s="10">
        <f t="shared" si="15"/>
        <v>34</v>
      </c>
      <c r="D10" s="10">
        <f t="shared" si="16"/>
        <v>35</v>
      </c>
      <c r="E10" s="10">
        <f t="shared" si="17"/>
        <v>50</v>
      </c>
      <c r="F10" s="10">
        <f t="shared" si="18"/>
        <v>22</v>
      </c>
      <c r="G10" s="10">
        <f t="shared" si="19"/>
        <v>27</v>
      </c>
      <c r="H10" s="10">
        <f t="shared" si="20"/>
        <v>20</v>
      </c>
      <c r="I10" s="10">
        <f t="shared" si="21"/>
        <v>12</v>
      </c>
      <c r="J10" s="10">
        <f t="shared" si="22"/>
        <v>8</v>
      </c>
      <c r="K10" s="10">
        <f t="shared" si="23"/>
        <v>0</v>
      </c>
      <c r="L10" s="10">
        <f t="shared" si="24"/>
        <v>0</v>
      </c>
      <c r="M10" s="10">
        <f t="shared" si="25"/>
        <v>0</v>
      </c>
      <c r="N10" s="10">
        <f t="shared" si="26"/>
        <v>0</v>
      </c>
      <c r="O10" s="10">
        <f t="shared" si="27"/>
        <v>0</v>
      </c>
      <c r="P10" s="10">
        <f t="shared" si="28"/>
        <v>0</v>
      </c>
      <c r="Q10" s="4" t="s">
        <v>405</v>
      </c>
      <c r="R10" s="4">
        <v>16</v>
      </c>
      <c r="S10" s="4">
        <v>12</v>
      </c>
      <c r="T10" s="4">
        <v>5</v>
      </c>
      <c r="U10" s="29">
        <v>5</v>
      </c>
      <c r="V10" s="16">
        <v>0</v>
      </c>
      <c r="W10" s="30">
        <v>5</v>
      </c>
      <c r="X10" s="4">
        <v>12</v>
      </c>
      <c r="Y10" s="4">
        <v>12</v>
      </c>
      <c r="Z10" s="4">
        <v>0</v>
      </c>
      <c r="AA10" s="29">
        <v>0</v>
      </c>
      <c r="AB10" s="16">
        <v>0</v>
      </c>
      <c r="AC10" s="30">
        <v>0</v>
      </c>
      <c r="AD10" s="4">
        <v>0</v>
      </c>
      <c r="AE10" s="4">
        <v>0</v>
      </c>
      <c r="AF10" s="4">
        <v>0</v>
      </c>
      <c r="AG10" s="189" t="s">
        <v>405</v>
      </c>
      <c r="AH10" s="189">
        <v>0</v>
      </c>
      <c r="AI10" s="189">
        <v>0</v>
      </c>
      <c r="AJ10" s="189">
        <v>0</v>
      </c>
      <c r="AK10" s="198">
        <v>0</v>
      </c>
      <c r="AL10" s="199">
        <v>0</v>
      </c>
      <c r="AM10" s="200">
        <v>0</v>
      </c>
      <c r="AN10" s="189">
        <v>0</v>
      </c>
      <c r="AO10" s="189">
        <v>0</v>
      </c>
      <c r="AP10" s="189">
        <v>0</v>
      </c>
      <c r="AQ10" s="198">
        <v>0</v>
      </c>
      <c r="AR10" s="199">
        <v>0</v>
      </c>
      <c r="AS10" s="200">
        <v>0</v>
      </c>
      <c r="AT10" s="189">
        <v>0</v>
      </c>
      <c r="AU10" s="189">
        <v>0</v>
      </c>
      <c r="AV10" s="189">
        <v>0</v>
      </c>
      <c r="AW10" s="4" t="s">
        <v>405</v>
      </c>
      <c r="AX10" s="10">
        <v>45</v>
      </c>
      <c r="AY10" s="10">
        <v>22</v>
      </c>
      <c r="AZ10" s="10">
        <v>22</v>
      </c>
      <c r="BA10" s="26">
        <v>45</v>
      </c>
      <c r="BB10" s="27">
        <v>22</v>
      </c>
      <c r="BC10" s="28">
        <v>22</v>
      </c>
      <c r="BD10" s="10">
        <v>0</v>
      </c>
      <c r="BE10" s="10">
        <v>0</v>
      </c>
      <c r="BF10" s="10">
        <v>0</v>
      </c>
      <c r="BG10" s="26">
        <v>0</v>
      </c>
      <c r="BH10" s="27">
        <v>0</v>
      </c>
      <c r="BI10" s="28">
        <v>0</v>
      </c>
      <c r="BJ10" s="10">
        <v>0</v>
      </c>
      <c r="BK10" s="10">
        <v>0</v>
      </c>
      <c r="BL10" s="10">
        <v>0</v>
      </c>
      <c r="BM10" s="204" t="s">
        <v>405</v>
      </c>
      <c r="BN10" s="71">
        <v>8</v>
      </c>
      <c r="BO10" s="71">
        <v>0</v>
      </c>
      <c r="BP10" s="71">
        <v>8</v>
      </c>
      <c r="BQ10" s="213">
        <v>0</v>
      </c>
      <c r="BR10" s="214">
        <v>0</v>
      </c>
      <c r="BS10" s="215">
        <v>0</v>
      </c>
      <c r="BT10" s="71">
        <v>8</v>
      </c>
      <c r="BU10" s="71">
        <v>0</v>
      </c>
      <c r="BV10" s="71">
        <v>8</v>
      </c>
      <c r="BW10" s="213">
        <v>0</v>
      </c>
      <c r="BX10" s="214">
        <v>0</v>
      </c>
      <c r="BY10" s="215">
        <v>0</v>
      </c>
      <c r="BZ10" s="71">
        <v>0</v>
      </c>
      <c r="CA10" s="71">
        <v>0</v>
      </c>
      <c r="CB10" s="71">
        <v>0</v>
      </c>
    </row>
    <row r="11" spans="1:80" x14ac:dyDescent="0.2">
      <c r="A11" s="4" t="s">
        <v>406</v>
      </c>
      <c r="B11" s="10">
        <f t="shared" si="14"/>
        <v>67</v>
      </c>
      <c r="C11" s="10">
        <f t="shared" si="15"/>
        <v>7</v>
      </c>
      <c r="D11" s="10">
        <f t="shared" si="16"/>
        <v>60</v>
      </c>
      <c r="E11" s="10">
        <f t="shared" si="17"/>
        <v>0</v>
      </c>
      <c r="F11" s="10">
        <f t="shared" si="18"/>
        <v>0</v>
      </c>
      <c r="G11" s="10">
        <f t="shared" si="19"/>
        <v>0</v>
      </c>
      <c r="H11" s="10">
        <f t="shared" si="20"/>
        <v>42</v>
      </c>
      <c r="I11" s="10">
        <f t="shared" si="21"/>
        <v>0</v>
      </c>
      <c r="J11" s="10">
        <f t="shared" si="22"/>
        <v>42</v>
      </c>
      <c r="K11" s="10">
        <f t="shared" si="23"/>
        <v>10</v>
      </c>
      <c r="L11" s="10">
        <f t="shared" si="24"/>
        <v>7</v>
      </c>
      <c r="M11" s="10">
        <f t="shared" si="25"/>
        <v>3</v>
      </c>
      <c r="N11" s="10">
        <f t="shared" si="26"/>
        <v>15</v>
      </c>
      <c r="O11" s="10">
        <f t="shared" si="27"/>
        <v>0</v>
      </c>
      <c r="P11" s="10">
        <f t="shared" si="28"/>
        <v>15</v>
      </c>
      <c r="Q11" s="4" t="s">
        <v>406</v>
      </c>
      <c r="R11" s="4">
        <v>12</v>
      </c>
      <c r="S11" s="4">
        <v>0</v>
      </c>
      <c r="T11" s="4">
        <v>12</v>
      </c>
      <c r="U11" s="29">
        <v>0</v>
      </c>
      <c r="V11" s="16">
        <v>0</v>
      </c>
      <c r="W11" s="30">
        <v>0</v>
      </c>
      <c r="X11" s="4">
        <v>0</v>
      </c>
      <c r="Y11" s="4">
        <v>0</v>
      </c>
      <c r="Z11" s="4">
        <v>0</v>
      </c>
      <c r="AA11" s="29">
        <v>0</v>
      </c>
      <c r="AB11" s="16">
        <v>0</v>
      </c>
      <c r="AC11" s="30">
        <v>0</v>
      </c>
      <c r="AD11" s="4">
        <v>12</v>
      </c>
      <c r="AE11" s="4">
        <v>0</v>
      </c>
      <c r="AF11" s="4">
        <v>12</v>
      </c>
      <c r="AG11" s="189" t="s">
        <v>406</v>
      </c>
      <c r="AH11" s="189">
        <v>0</v>
      </c>
      <c r="AI11" s="189">
        <v>0</v>
      </c>
      <c r="AJ11" s="189">
        <v>0</v>
      </c>
      <c r="AK11" s="198">
        <v>0</v>
      </c>
      <c r="AL11" s="199">
        <v>0</v>
      </c>
      <c r="AM11" s="200">
        <v>0</v>
      </c>
      <c r="AN11" s="189">
        <v>0</v>
      </c>
      <c r="AO11" s="189">
        <v>0</v>
      </c>
      <c r="AP11" s="189">
        <v>0</v>
      </c>
      <c r="AQ11" s="198">
        <v>0</v>
      </c>
      <c r="AR11" s="199">
        <v>0</v>
      </c>
      <c r="AS11" s="200">
        <v>0</v>
      </c>
      <c r="AT11" s="189">
        <v>0</v>
      </c>
      <c r="AU11" s="189">
        <v>0</v>
      </c>
      <c r="AV11" s="189">
        <v>0</v>
      </c>
      <c r="AW11" s="4" t="s">
        <v>406</v>
      </c>
      <c r="AX11" s="10">
        <v>42</v>
      </c>
      <c r="AY11" s="10">
        <v>0</v>
      </c>
      <c r="AZ11" s="10">
        <v>42</v>
      </c>
      <c r="BA11" s="26">
        <v>0</v>
      </c>
      <c r="BB11" s="27">
        <v>0</v>
      </c>
      <c r="BC11" s="28">
        <v>0</v>
      </c>
      <c r="BD11" s="10">
        <v>42</v>
      </c>
      <c r="BE11" s="10">
        <v>0</v>
      </c>
      <c r="BF11" s="10">
        <v>42</v>
      </c>
      <c r="BG11" s="26">
        <v>0</v>
      </c>
      <c r="BH11" s="27">
        <v>0</v>
      </c>
      <c r="BI11" s="28">
        <v>0</v>
      </c>
      <c r="BJ11" s="10">
        <v>0</v>
      </c>
      <c r="BK11" s="10">
        <v>0</v>
      </c>
      <c r="BL11" s="10">
        <v>0</v>
      </c>
      <c r="BM11" s="204" t="s">
        <v>406</v>
      </c>
      <c r="BN11" s="71">
        <v>13</v>
      </c>
      <c r="BO11" s="71">
        <v>7</v>
      </c>
      <c r="BP11" s="71">
        <v>6</v>
      </c>
      <c r="BQ11" s="213">
        <v>0</v>
      </c>
      <c r="BR11" s="214">
        <v>0</v>
      </c>
      <c r="BS11" s="215">
        <v>0</v>
      </c>
      <c r="BT11" s="71">
        <v>0</v>
      </c>
      <c r="BU11" s="71">
        <v>0</v>
      </c>
      <c r="BV11" s="71">
        <v>0</v>
      </c>
      <c r="BW11" s="213">
        <v>10</v>
      </c>
      <c r="BX11" s="214">
        <v>7</v>
      </c>
      <c r="BY11" s="215">
        <v>3</v>
      </c>
      <c r="BZ11" s="71">
        <v>3</v>
      </c>
      <c r="CA11" s="71">
        <v>0</v>
      </c>
      <c r="CB11" s="71">
        <v>3</v>
      </c>
    </row>
    <row r="12" spans="1:80" x14ac:dyDescent="0.2">
      <c r="A12" s="4" t="s">
        <v>407</v>
      </c>
      <c r="B12" s="10">
        <f t="shared" si="14"/>
        <v>288</v>
      </c>
      <c r="C12" s="10">
        <f t="shared" si="15"/>
        <v>51</v>
      </c>
      <c r="D12" s="10">
        <f t="shared" si="16"/>
        <v>236</v>
      </c>
      <c r="E12" s="10">
        <f t="shared" si="17"/>
        <v>62</v>
      </c>
      <c r="F12" s="10">
        <f t="shared" si="18"/>
        <v>7</v>
      </c>
      <c r="G12" s="10">
        <f t="shared" si="19"/>
        <v>56</v>
      </c>
      <c r="H12" s="10">
        <f t="shared" si="20"/>
        <v>109</v>
      </c>
      <c r="I12" s="10">
        <f t="shared" si="21"/>
        <v>14</v>
      </c>
      <c r="J12" s="10">
        <f t="shared" si="22"/>
        <v>95</v>
      </c>
      <c r="K12" s="10">
        <f t="shared" si="23"/>
        <v>103</v>
      </c>
      <c r="L12" s="10">
        <f t="shared" si="24"/>
        <v>30</v>
      </c>
      <c r="M12" s="10">
        <f t="shared" si="25"/>
        <v>73</v>
      </c>
      <c r="N12" s="10">
        <f t="shared" si="26"/>
        <v>12</v>
      </c>
      <c r="O12" s="10">
        <f t="shared" si="27"/>
        <v>0</v>
      </c>
      <c r="P12" s="10">
        <f t="shared" si="28"/>
        <v>12</v>
      </c>
      <c r="Q12" s="4" t="s">
        <v>407</v>
      </c>
      <c r="R12" s="4">
        <v>39</v>
      </c>
      <c r="S12" s="4">
        <v>0</v>
      </c>
      <c r="T12" s="4">
        <v>39</v>
      </c>
      <c r="U12" s="29">
        <v>14</v>
      </c>
      <c r="V12" s="16">
        <v>0</v>
      </c>
      <c r="W12" s="30">
        <v>14</v>
      </c>
      <c r="X12" s="4">
        <v>6</v>
      </c>
      <c r="Y12" s="4">
        <v>0</v>
      </c>
      <c r="Z12" s="4">
        <v>6</v>
      </c>
      <c r="AA12" s="29">
        <v>7</v>
      </c>
      <c r="AB12" s="16">
        <v>0</v>
      </c>
      <c r="AC12" s="30">
        <v>7</v>
      </c>
      <c r="AD12" s="4">
        <v>12</v>
      </c>
      <c r="AE12" s="4">
        <v>0</v>
      </c>
      <c r="AF12" s="4">
        <v>12</v>
      </c>
      <c r="AG12" s="189" t="s">
        <v>407</v>
      </c>
      <c r="AH12" s="189">
        <v>3</v>
      </c>
      <c r="AI12" s="189">
        <v>0</v>
      </c>
      <c r="AJ12" s="189">
        <v>3</v>
      </c>
      <c r="AK12" s="198">
        <v>0</v>
      </c>
      <c r="AL12" s="199">
        <v>0</v>
      </c>
      <c r="AM12" s="200">
        <v>0</v>
      </c>
      <c r="AN12" s="189">
        <v>0</v>
      </c>
      <c r="AO12" s="189">
        <v>0</v>
      </c>
      <c r="AP12" s="189">
        <v>0</v>
      </c>
      <c r="AQ12" s="198">
        <v>3</v>
      </c>
      <c r="AR12" s="199">
        <v>0</v>
      </c>
      <c r="AS12" s="200">
        <v>3</v>
      </c>
      <c r="AT12" s="189">
        <v>0</v>
      </c>
      <c r="AU12" s="189">
        <v>0</v>
      </c>
      <c r="AV12" s="189">
        <v>0</v>
      </c>
      <c r="AW12" s="4" t="s">
        <v>407</v>
      </c>
      <c r="AX12" s="10">
        <v>212</v>
      </c>
      <c r="AY12" s="10">
        <v>44</v>
      </c>
      <c r="AZ12" s="10">
        <v>167</v>
      </c>
      <c r="BA12" s="26">
        <v>22</v>
      </c>
      <c r="BB12" s="27">
        <v>0</v>
      </c>
      <c r="BC12" s="28">
        <v>22</v>
      </c>
      <c r="BD12" s="10">
        <v>99</v>
      </c>
      <c r="BE12" s="10">
        <v>14</v>
      </c>
      <c r="BF12" s="10">
        <v>85</v>
      </c>
      <c r="BG12" s="26">
        <v>90</v>
      </c>
      <c r="BH12" s="27">
        <v>30</v>
      </c>
      <c r="BI12" s="28">
        <v>60</v>
      </c>
      <c r="BJ12" s="10">
        <v>0</v>
      </c>
      <c r="BK12" s="10">
        <v>0</v>
      </c>
      <c r="BL12" s="10">
        <v>0</v>
      </c>
      <c r="BM12" s="204" t="s">
        <v>407</v>
      </c>
      <c r="BN12" s="71">
        <v>34</v>
      </c>
      <c r="BO12" s="71">
        <v>7</v>
      </c>
      <c r="BP12" s="71">
        <v>27</v>
      </c>
      <c r="BQ12" s="213">
        <v>26</v>
      </c>
      <c r="BR12" s="214">
        <v>7</v>
      </c>
      <c r="BS12" s="215">
        <v>20</v>
      </c>
      <c r="BT12" s="71">
        <v>4</v>
      </c>
      <c r="BU12" s="71">
        <v>0</v>
      </c>
      <c r="BV12" s="71">
        <v>4</v>
      </c>
      <c r="BW12" s="213">
        <v>3</v>
      </c>
      <c r="BX12" s="214">
        <v>0</v>
      </c>
      <c r="BY12" s="215">
        <v>3</v>
      </c>
      <c r="BZ12" s="71">
        <v>0</v>
      </c>
      <c r="CA12" s="71">
        <v>0</v>
      </c>
      <c r="CB12" s="71">
        <v>0</v>
      </c>
    </row>
    <row r="13" spans="1:80" x14ac:dyDescent="0.2"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U13" s="29"/>
      <c r="V13" s="16"/>
      <c r="W13" s="30"/>
      <c r="AA13" s="29"/>
      <c r="AB13" s="16"/>
      <c r="AC13" s="30"/>
      <c r="AG13" s="189"/>
      <c r="AH13" s="189"/>
      <c r="AI13" s="189"/>
      <c r="AJ13" s="189"/>
      <c r="AK13" s="198"/>
      <c r="AL13" s="199"/>
      <c r="AM13" s="200"/>
      <c r="AN13" s="189"/>
      <c r="AO13" s="189"/>
      <c r="AP13" s="189"/>
      <c r="AQ13" s="198"/>
      <c r="AR13" s="199"/>
      <c r="AS13" s="200"/>
      <c r="AT13" s="189"/>
      <c r="AU13" s="189"/>
      <c r="AV13" s="189"/>
      <c r="AW13" s="4" t="s">
        <v>24</v>
      </c>
      <c r="AX13" s="73">
        <v>149368.70000000001</v>
      </c>
      <c r="AY13" s="73">
        <v>209298.9</v>
      </c>
      <c r="AZ13" s="73">
        <v>140160.9</v>
      </c>
      <c r="BA13" s="74">
        <v>100000</v>
      </c>
      <c r="BB13" s="75">
        <v>225000</v>
      </c>
      <c r="BC13" s="76">
        <v>95000</v>
      </c>
      <c r="BD13" s="73">
        <v>266666.7</v>
      </c>
      <c r="BE13" s="73">
        <v>175000</v>
      </c>
      <c r="BF13" s="73">
        <v>275000</v>
      </c>
      <c r="BG13" s="74">
        <v>162500</v>
      </c>
      <c r="BH13" s="75">
        <v>225000</v>
      </c>
      <c r="BI13" s="76">
        <v>162500</v>
      </c>
      <c r="BJ13" s="73">
        <v>0</v>
      </c>
      <c r="BK13" s="73">
        <v>0</v>
      </c>
      <c r="BL13" s="73">
        <v>0</v>
      </c>
      <c r="BM13" s="204"/>
      <c r="BN13" s="71"/>
      <c r="BO13" s="71"/>
      <c r="BP13" s="71"/>
      <c r="BQ13" s="213"/>
      <c r="BR13" s="214"/>
      <c r="BS13" s="215"/>
      <c r="BT13" s="71"/>
      <c r="BU13" s="71"/>
      <c r="BV13" s="71"/>
      <c r="BW13" s="213"/>
      <c r="BX13" s="214"/>
      <c r="BY13" s="215"/>
      <c r="BZ13" s="71"/>
      <c r="CA13" s="71"/>
      <c r="CB13" s="71"/>
    </row>
    <row r="14" spans="1:80" x14ac:dyDescent="0.2">
      <c r="B14" s="10">
        <f>B5/2</f>
        <v>667.5</v>
      </c>
      <c r="C14" s="10">
        <f t="shared" ref="C14:P14" si="29">C5/2</f>
        <v>99.5</v>
      </c>
      <c r="D14" s="10">
        <f t="shared" si="29"/>
        <v>568.5</v>
      </c>
      <c r="E14" s="10">
        <f t="shared" si="29"/>
        <v>283</v>
      </c>
      <c r="F14" s="10">
        <f t="shared" si="29"/>
        <v>31</v>
      </c>
      <c r="G14" s="10">
        <f t="shared" si="29"/>
        <v>251.5</v>
      </c>
      <c r="H14" s="10">
        <f t="shared" si="29"/>
        <v>201</v>
      </c>
      <c r="I14" s="10">
        <f t="shared" si="29"/>
        <v>31</v>
      </c>
      <c r="J14" s="10">
        <f t="shared" si="29"/>
        <v>170</v>
      </c>
      <c r="K14" s="10">
        <f t="shared" si="29"/>
        <v>164</v>
      </c>
      <c r="L14" s="10">
        <f t="shared" si="29"/>
        <v>35</v>
      </c>
      <c r="M14" s="10">
        <f t="shared" si="29"/>
        <v>129</v>
      </c>
      <c r="N14" s="10">
        <f t="shared" ref="N14" si="30">N5/2</f>
        <v>20</v>
      </c>
      <c r="O14" s="10">
        <f t="shared" si="29"/>
        <v>1.5</v>
      </c>
      <c r="P14" s="10">
        <f t="shared" si="29"/>
        <v>19</v>
      </c>
      <c r="U14" s="29"/>
      <c r="V14" s="16"/>
      <c r="W14" s="30"/>
      <c r="AA14" s="29"/>
      <c r="AB14" s="16"/>
      <c r="AC14" s="30"/>
      <c r="AG14" s="189"/>
      <c r="AH14" s="189"/>
      <c r="AI14" s="189"/>
      <c r="AJ14" s="189"/>
      <c r="AK14" s="198"/>
      <c r="AL14" s="199"/>
      <c r="AM14" s="200"/>
      <c r="AN14" s="189"/>
      <c r="AO14" s="189"/>
      <c r="AP14" s="189"/>
      <c r="AQ14" s="198"/>
      <c r="AR14" s="199"/>
      <c r="AS14" s="200"/>
      <c r="AT14" s="189"/>
      <c r="AU14" s="189"/>
      <c r="AV14" s="189"/>
      <c r="AX14" s="73"/>
      <c r="AY14" s="73"/>
      <c r="AZ14" s="73"/>
      <c r="BA14" s="74"/>
      <c r="BB14" s="75"/>
      <c r="BC14" s="76"/>
      <c r="BD14" s="73"/>
      <c r="BE14" s="73"/>
      <c r="BF14" s="73"/>
      <c r="BG14" s="74"/>
      <c r="BH14" s="75"/>
      <c r="BI14" s="76"/>
      <c r="BJ14" s="73"/>
      <c r="BK14" s="73"/>
      <c r="BL14" s="73"/>
      <c r="BM14" s="204"/>
      <c r="BN14" s="71"/>
      <c r="BO14" s="71"/>
      <c r="BP14" s="71"/>
      <c r="BQ14" s="213"/>
      <c r="BR14" s="214"/>
      <c r="BS14" s="215"/>
      <c r="BT14" s="71"/>
      <c r="BU14" s="71"/>
      <c r="BV14" s="71"/>
      <c r="BW14" s="213"/>
      <c r="BX14" s="214"/>
      <c r="BY14" s="215"/>
      <c r="BZ14" s="71"/>
      <c r="CA14" s="71"/>
      <c r="CB14" s="71"/>
    </row>
    <row r="15" spans="1:80" x14ac:dyDescent="0.2">
      <c r="B15" s="10">
        <f>SUM(B6:B7)</f>
        <v>499</v>
      </c>
      <c r="C15" s="10">
        <f t="shared" ref="C15:P15" si="31">SUM(C6:C7)</f>
        <v>40</v>
      </c>
      <c r="D15" s="10">
        <f t="shared" si="31"/>
        <v>460</v>
      </c>
      <c r="E15" s="10">
        <f t="shared" si="31"/>
        <v>244</v>
      </c>
      <c r="F15" s="10">
        <f t="shared" si="31"/>
        <v>12</v>
      </c>
      <c r="G15" s="10">
        <f t="shared" si="31"/>
        <v>233</v>
      </c>
      <c r="H15" s="10">
        <f t="shared" si="31"/>
        <v>135</v>
      </c>
      <c r="I15" s="10">
        <f t="shared" si="31"/>
        <v>22</v>
      </c>
      <c r="J15" s="10">
        <f t="shared" si="31"/>
        <v>112</v>
      </c>
      <c r="K15" s="10">
        <f>SUM(K6:K8)</f>
        <v>149</v>
      </c>
      <c r="L15" s="10">
        <f t="shared" si="31"/>
        <v>3</v>
      </c>
      <c r="M15" s="10">
        <f t="shared" si="31"/>
        <v>107</v>
      </c>
      <c r="N15" s="10">
        <f>SUM(N6:N8)</f>
        <v>15</v>
      </c>
      <c r="O15" s="10">
        <f t="shared" si="31"/>
        <v>3</v>
      </c>
      <c r="P15" s="10">
        <f t="shared" si="31"/>
        <v>6</v>
      </c>
      <c r="U15" s="29"/>
      <c r="V15" s="16"/>
      <c r="W15" s="30"/>
      <c r="AA15" s="29"/>
      <c r="AB15" s="16"/>
      <c r="AC15" s="30"/>
      <c r="AG15" s="189"/>
      <c r="AH15" s="189"/>
      <c r="AI15" s="189"/>
      <c r="AJ15" s="189"/>
      <c r="AK15" s="198"/>
      <c r="AL15" s="199"/>
      <c r="AM15" s="200"/>
      <c r="AN15" s="189"/>
      <c r="AO15" s="189"/>
      <c r="AP15" s="189"/>
      <c r="AQ15" s="198"/>
      <c r="AR15" s="199"/>
      <c r="AS15" s="200"/>
      <c r="AT15" s="189"/>
      <c r="AU15" s="189"/>
      <c r="AV15" s="189"/>
      <c r="AX15" s="73"/>
      <c r="AY15" s="73"/>
      <c r="AZ15" s="73"/>
      <c r="BA15" s="74"/>
      <c r="BB15" s="75"/>
      <c r="BC15" s="76"/>
      <c r="BD15" s="73"/>
      <c r="BE15" s="73"/>
      <c r="BF15" s="73"/>
      <c r="BG15" s="74"/>
      <c r="BH15" s="75"/>
      <c r="BI15" s="76"/>
      <c r="BJ15" s="73"/>
      <c r="BK15" s="73"/>
      <c r="BL15" s="73"/>
      <c r="BM15" s="204"/>
      <c r="BN15" s="71"/>
      <c r="BO15" s="71"/>
      <c r="BP15" s="71"/>
      <c r="BQ15" s="213"/>
      <c r="BR15" s="214"/>
      <c r="BS15" s="215"/>
      <c r="BT15" s="71"/>
      <c r="BU15" s="71"/>
      <c r="BV15" s="71"/>
      <c r="BW15" s="213"/>
      <c r="BX15" s="214"/>
      <c r="BY15" s="215"/>
      <c r="BZ15" s="71"/>
      <c r="CA15" s="71"/>
      <c r="CB15" s="71"/>
    </row>
    <row r="16" spans="1:80" x14ac:dyDescent="0.2">
      <c r="B16" s="10">
        <f>B14-B15</f>
        <v>168.5</v>
      </c>
      <c r="C16" s="10">
        <f t="shared" ref="C16:P16" si="32">C14-C15</f>
        <v>59.5</v>
      </c>
      <c r="D16" s="10">
        <f t="shared" si="32"/>
        <v>108.5</v>
      </c>
      <c r="E16" s="10">
        <f t="shared" si="32"/>
        <v>39</v>
      </c>
      <c r="F16" s="10">
        <f t="shared" si="32"/>
        <v>19</v>
      </c>
      <c r="G16" s="10">
        <f t="shared" si="32"/>
        <v>18.5</v>
      </c>
      <c r="H16" s="10">
        <f t="shared" si="32"/>
        <v>66</v>
      </c>
      <c r="I16" s="10">
        <f t="shared" si="32"/>
        <v>9</v>
      </c>
      <c r="J16" s="10">
        <f t="shared" si="32"/>
        <v>58</v>
      </c>
      <c r="K16" s="10">
        <f t="shared" si="32"/>
        <v>15</v>
      </c>
      <c r="L16" s="10">
        <f t="shared" si="32"/>
        <v>32</v>
      </c>
      <c r="M16" s="10">
        <f t="shared" si="32"/>
        <v>22</v>
      </c>
      <c r="N16" s="10">
        <f t="shared" si="32"/>
        <v>5</v>
      </c>
      <c r="O16" s="10">
        <f t="shared" si="32"/>
        <v>-1.5</v>
      </c>
      <c r="P16" s="10">
        <f t="shared" si="32"/>
        <v>13</v>
      </c>
      <c r="U16" s="29"/>
      <c r="V16" s="16"/>
      <c r="W16" s="30"/>
      <c r="AA16" s="29"/>
      <c r="AB16" s="16"/>
      <c r="AC16" s="30"/>
      <c r="AG16" s="189"/>
      <c r="AH16" s="189"/>
      <c r="AI16" s="189"/>
      <c r="AJ16" s="189"/>
      <c r="AK16" s="198"/>
      <c r="AL16" s="199"/>
      <c r="AM16" s="200"/>
      <c r="AN16" s="189"/>
      <c r="AO16" s="189"/>
      <c r="AP16" s="189"/>
      <c r="AQ16" s="198"/>
      <c r="AR16" s="199"/>
      <c r="AS16" s="200"/>
      <c r="AT16" s="189"/>
      <c r="AU16" s="189"/>
      <c r="AV16" s="189"/>
      <c r="AX16" s="73"/>
      <c r="AY16" s="73"/>
      <c r="AZ16" s="73"/>
      <c r="BA16" s="74"/>
      <c r="BB16" s="75"/>
      <c r="BC16" s="76"/>
      <c r="BD16" s="73"/>
      <c r="BE16" s="73"/>
      <c r="BF16" s="73"/>
      <c r="BG16" s="74"/>
      <c r="BH16" s="75"/>
      <c r="BI16" s="76"/>
      <c r="BJ16" s="73"/>
      <c r="BK16" s="73"/>
      <c r="BL16" s="73"/>
      <c r="BM16" s="204"/>
      <c r="BN16" s="71"/>
      <c r="BO16" s="71"/>
      <c r="BP16" s="71"/>
      <c r="BQ16" s="213"/>
      <c r="BR16" s="214"/>
      <c r="BS16" s="215"/>
      <c r="BT16" s="71"/>
      <c r="BU16" s="71"/>
      <c r="BV16" s="71"/>
      <c r="BW16" s="213"/>
      <c r="BX16" s="214"/>
      <c r="BY16" s="215"/>
      <c r="BZ16" s="71"/>
      <c r="CA16" s="71"/>
      <c r="CB16" s="71"/>
    </row>
    <row r="17" spans="1:80" x14ac:dyDescent="0.2">
      <c r="B17" s="10">
        <f>B16/B8*50000</f>
        <v>40119.047619047618</v>
      </c>
      <c r="C17" s="10">
        <f t="shared" ref="C17:P17" si="33">C16/C8*50000</f>
        <v>61979.166666666664</v>
      </c>
      <c r="D17" s="10">
        <f t="shared" si="33"/>
        <v>33487.654320987655</v>
      </c>
      <c r="E17" s="10">
        <f t="shared" si="33"/>
        <v>21195.652173913044</v>
      </c>
      <c r="F17" s="10">
        <f t="shared" si="33"/>
        <v>52777.777777777781</v>
      </c>
      <c r="G17" s="10">
        <f t="shared" si="33"/>
        <v>12500</v>
      </c>
      <c r="H17" s="10">
        <f t="shared" si="33"/>
        <v>45205.479452054795</v>
      </c>
      <c r="I17" s="10" t="e">
        <f t="shared" si="33"/>
        <v>#DIV/0!</v>
      </c>
      <c r="J17" s="10">
        <f t="shared" si="33"/>
        <v>39726.027397260274</v>
      </c>
      <c r="K17" s="10">
        <f>K16/K9*50000</f>
        <v>11904.761904761905</v>
      </c>
      <c r="L17" s="10">
        <f t="shared" si="33"/>
        <v>53333.333333333336</v>
      </c>
      <c r="M17" s="10">
        <f t="shared" si="33"/>
        <v>122222.22222222223</v>
      </c>
      <c r="N17" s="10" t="e">
        <f>N16/N9*50000</f>
        <v>#DIV/0!</v>
      </c>
      <c r="O17" s="10" t="e">
        <f t="shared" si="33"/>
        <v>#DIV/0!</v>
      </c>
      <c r="P17" s="10">
        <f t="shared" si="33"/>
        <v>108333.33333333333</v>
      </c>
      <c r="U17" s="29"/>
      <c r="V17" s="16"/>
      <c r="W17" s="30"/>
      <c r="AA17" s="29"/>
      <c r="AB17" s="16"/>
      <c r="AC17" s="30"/>
      <c r="AG17" s="189"/>
      <c r="AH17" s="189"/>
      <c r="AI17" s="189"/>
      <c r="AJ17" s="189"/>
      <c r="AK17" s="198"/>
      <c r="AL17" s="199"/>
      <c r="AM17" s="200"/>
      <c r="AN17" s="189"/>
      <c r="AO17" s="189"/>
      <c r="AP17" s="189"/>
      <c r="AQ17" s="198"/>
      <c r="AR17" s="199"/>
      <c r="AS17" s="200"/>
      <c r="AT17" s="189"/>
      <c r="AU17" s="189"/>
      <c r="AV17" s="189"/>
      <c r="AX17" s="73"/>
      <c r="AY17" s="73"/>
      <c r="AZ17" s="73"/>
      <c r="BA17" s="74"/>
      <c r="BB17" s="75"/>
      <c r="BC17" s="76"/>
      <c r="BD17" s="73"/>
      <c r="BE17" s="73"/>
      <c r="BF17" s="73"/>
      <c r="BG17" s="74"/>
      <c r="BH17" s="75"/>
      <c r="BI17" s="76"/>
      <c r="BJ17" s="73"/>
      <c r="BK17" s="73"/>
      <c r="BL17" s="73"/>
      <c r="BM17" s="204"/>
      <c r="BN17" s="71"/>
      <c r="BO17" s="71"/>
      <c r="BP17" s="71"/>
      <c r="BQ17" s="213"/>
      <c r="BR17" s="214"/>
      <c r="BS17" s="215"/>
      <c r="BT17" s="71"/>
      <c r="BU17" s="71"/>
      <c r="BV17" s="71"/>
      <c r="BW17" s="213"/>
      <c r="BX17" s="214"/>
      <c r="BY17" s="215"/>
      <c r="BZ17" s="71"/>
      <c r="CA17" s="71"/>
      <c r="CB17" s="71"/>
    </row>
    <row r="18" spans="1:80" x14ac:dyDescent="0.2">
      <c r="B18" s="10">
        <f>100000+B17</f>
        <v>140119.04761904763</v>
      </c>
      <c r="C18" s="10">
        <f t="shared" ref="C18:P18" si="34">100000+C17</f>
        <v>161979.16666666666</v>
      </c>
      <c r="D18" s="10">
        <f t="shared" si="34"/>
        <v>133487.65432098764</v>
      </c>
      <c r="E18" s="10">
        <f t="shared" si="34"/>
        <v>121195.65217391304</v>
      </c>
      <c r="F18" s="10">
        <f t="shared" si="34"/>
        <v>152777.77777777778</v>
      </c>
      <c r="G18" s="10">
        <f t="shared" si="34"/>
        <v>112500</v>
      </c>
      <c r="H18" s="10">
        <f t="shared" si="34"/>
        <v>145205.4794520548</v>
      </c>
      <c r="I18" s="10" t="e">
        <f t="shared" si="34"/>
        <v>#DIV/0!</v>
      </c>
      <c r="J18" s="10">
        <f t="shared" si="34"/>
        <v>139726.02739726027</v>
      </c>
      <c r="K18" s="10">
        <f>150000+K17</f>
        <v>161904.76190476189</v>
      </c>
      <c r="L18" s="10">
        <f t="shared" si="34"/>
        <v>153333.33333333334</v>
      </c>
      <c r="M18" s="10">
        <f t="shared" si="34"/>
        <v>222222.22222222225</v>
      </c>
      <c r="N18" s="10" t="e">
        <f>150000+N17</f>
        <v>#DIV/0!</v>
      </c>
      <c r="O18" s="10" t="e">
        <f t="shared" si="34"/>
        <v>#DIV/0!</v>
      </c>
      <c r="P18" s="10">
        <f t="shared" si="34"/>
        <v>208333.33333333331</v>
      </c>
      <c r="U18" s="29"/>
      <c r="V18" s="16"/>
      <c r="W18" s="30"/>
      <c r="AA18" s="29"/>
      <c r="AB18" s="16"/>
      <c r="AC18" s="30"/>
      <c r="AG18" s="189"/>
      <c r="AH18" s="189"/>
      <c r="AI18" s="189"/>
      <c r="AJ18" s="189"/>
      <c r="AK18" s="198"/>
      <c r="AL18" s="199"/>
      <c r="AM18" s="200"/>
      <c r="AN18" s="189"/>
      <c r="AO18" s="189"/>
      <c r="AP18" s="189"/>
      <c r="AQ18" s="198"/>
      <c r="AR18" s="199"/>
      <c r="AS18" s="200"/>
      <c r="AT18" s="189"/>
      <c r="AU18" s="189"/>
      <c r="AV18" s="189"/>
      <c r="AX18" s="73"/>
      <c r="AY18" s="73"/>
      <c r="AZ18" s="73"/>
      <c r="BA18" s="74"/>
      <c r="BB18" s="75"/>
      <c r="BC18" s="76"/>
      <c r="BD18" s="73"/>
      <c r="BE18" s="73"/>
      <c r="BF18" s="73"/>
      <c r="BG18" s="74"/>
      <c r="BH18" s="75"/>
      <c r="BI18" s="76"/>
      <c r="BJ18" s="73"/>
      <c r="BK18" s="73"/>
      <c r="BL18" s="73"/>
      <c r="BM18" s="204"/>
      <c r="BN18" s="71"/>
      <c r="BO18" s="71"/>
      <c r="BP18" s="71"/>
      <c r="BQ18" s="213"/>
      <c r="BR18" s="214"/>
      <c r="BS18" s="215"/>
      <c r="BT18" s="71"/>
      <c r="BU18" s="71"/>
      <c r="BV18" s="71"/>
      <c r="BW18" s="213"/>
      <c r="BX18" s="214"/>
      <c r="BY18" s="215"/>
      <c r="BZ18" s="71"/>
      <c r="CA18" s="71"/>
      <c r="CB18" s="71"/>
    </row>
    <row r="19" spans="1:80" x14ac:dyDescent="0.2"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U19" s="29"/>
      <c r="V19" s="16"/>
      <c r="W19" s="30"/>
      <c r="AA19" s="29"/>
      <c r="AB19" s="16"/>
      <c r="AC19" s="30"/>
      <c r="AG19" s="189"/>
      <c r="AH19" s="189"/>
      <c r="AI19" s="189"/>
      <c r="AJ19" s="189"/>
      <c r="AK19" s="198"/>
      <c r="AL19" s="199"/>
      <c r="AM19" s="200"/>
      <c r="AN19" s="189"/>
      <c r="AO19" s="189"/>
      <c r="AP19" s="189"/>
      <c r="AQ19" s="198"/>
      <c r="AR19" s="199"/>
      <c r="AS19" s="200"/>
      <c r="AT19" s="189"/>
      <c r="AU19" s="189"/>
      <c r="AV19" s="189"/>
      <c r="AX19" s="73"/>
      <c r="AY19" s="73"/>
      <c r="AZ19" s="73"/>
      <c r="BA19" s="74"/>
      <c r="BB19" s="75"/>
      <c r="BC19" s="76"/>
      <c r="BD19" s="73"/>
      <c r="BE19" s="73"/>
      <c r="BF19" s="73"/>
      <c r="BG19" s="74"/>
      <c r="BH19" s="75"/>
      <c r="BI19" s="76"/>
      <c r="BJ19" s="73"/>
      <c r="BK19" s="73"/>
      <c r="BL19" s="73"/>
      <c r="BM19" s="204"/>
      <c r="BN19" s="71"/>
      <c r="BO19" s="71"/>
      <c r="BP19" s="71"/>
      <c r="BQ19" s="213"/>
      <c r="BR19" s="214"/>
      <c r="BS19" s="215"/>
      <c r="BT19" s="71"/>
      <c r="BU19" s="71"/>
      <c r="BV19" s="71"/>
      <c r="BW19" s="213"/>
      <c r="BX19" s="214"/>
      <c r="BY19" s="215"/>
      <c r="BZ19" s="71"/>
      <c r="CA19" s="71"/>
      <c r="CB19" s="71"/>
    </row>
    <row r="20" spans="1:80" x14ac:dyDescent="0.2"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U20" s="29"/>
      <c r="V20" s="16"/>
      <c r="W20" s="30"/>
      <c r="AA20" s="29"/>
      <c r="AB20" s="16"/>
      <c r="AC20" s="30"/>
      <c r="AG20" s="189"/>
      <c r="AH20" s="189"/>
      <c r="AI20" s="189"/>
      <c r="AJ20" s="189"/>
      <c r="AK20" s="198"/>
      <c r="AL20" s="199"/>
      <c r="AM20" s="200"/>
      <c r="AN20" s="189"/>
      <c r="AO20" s="189"/>
      <c r="AP20" s="189"/>
      <c r="AQ20" s="198"/>
      <c r="AR20" s="199"/>
      <c r="AS20" s="200"/>
      <c r="AT20" s="189"/>
      <c r="AU20" s="189"/>
      <c r="AV20" s="189"/>
      <c r="AX20" s="73"/>
      <c r="AY20" s="73"/>
      <c r="AZ20" s="73"/>
      <c r="BA20" s="74"/>
      <c r="BB20" s="75"/>
      <c r="BC20" s="76"/>
      <c r="BD20" s="73"/>
      <c r="BE20" s="73"/>
      <c r="BF20" s="73"/>
      <c r="BG20" s="74"/>
      <c r="BH20" s="75"/>
      <c r="BI20" s="76"/>
      <c r="BJ20" s="73"/>
      <c r="BK20" s="73"/>
      <c r="BL20" s="73"/>
      <c r="BM20" s="204"/>
      <c r="BN20" s="71"/>
      <c r="BO20" s="71"/>
      <c r="BP20" s="71"/>
      <c r="BQ20" s="213"/>
      <c r="BR20" s="214"/>
      <c r="BS20" s="215"/>
      <c r="BT20" s="71"/>
      <c r="BU20" s="71"/>
      <c r="BV20" s="71"/>
      <c r="BW20" s="213"/>
      <c r="BX20" s="214"/>
      <c r="BY20" s="215"/>
      <c r="BZ20" s="71"/>
      <c r="CA20" s="71"/>
      <c r="CB20" s="71"/>
    </row>
    <row r="21" spans="1:80" x14ac:dyDescent="0.2">
      <c r="A21" s="15" t="s">
        <v>408</v>
      </c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5" t="s">
        <v>408</v>
      </c>
      <c r="U21" s="29"/>
      <c r="V21" s="16"/>
      <c r="W21" s="30"/>
      <c r="AA21" s="29"/>
      <c r="AB21" s="16"/>
      <c r="AC21" s="30"/>
      <c r="AG21" s="195" t="s">
        <v>408</v>
      </c>
      <c r="AH21" s="189"/>
      <c r="AI21" s="189"/>
      <c r="AJ21" s="189"/>
      <c r="AK21" s="198"/>
      <c r="AL21" s="199"/>
      <c r="AM21" s="200"/>
      <c r="AN21" s="189"/>
      <c r="AO21" s="189"/>
      <c r="AP21" s="189"/>
      <c r="AQ21" s="198"/>
      <c r="AR21" s="199"/>
      <c r="AS21" s="200"/>
      <c r="AT21" s="189"/>
      <c r="AU21" s="189"/>
      <c r="AV21" s="189"/>
      <c r="AW21" s="15" t="s">
        <v>408</v>
      </c>
      <c r="AX21" s="10"/>
      <c r="AY21" s="10"/>
      <c r="AZ21" s="10"/>
      <c r="BA21" s="26"/>
      <c r="BB21" s="27"/>
      <c r="BC21" s="28"/>
      <c r="BD21" s="10"/>
      <c r="BE21" s="10"/>
      <c r="BF21" s="10"/>
      <c r="BG21" s="26"/>
      <c r="BH21" s="27"/>
      <c r="BI21" s="28"/>
      <c r="BJ21" s="10"/>
      <c r="BK21" s="10"/>
      <c r="BL21" s="10"/>
      <c r="BM21" s="210" t="s">
        <v>408</v>
      </c>
      <c r="BN21" s="71"/>
      <c r="BO21" s="71"/>
      <c r="BP21" s="71"/>
      <c r="BQ21" s="213"/>
      <c r="BR21" s="214"/>
      <c r="BS21" s="215"/>
      <c r="BT21" s="71"/>
      <c r="BU21" s="71"/>
      <c r="BV21" s="71"/>
      <c r="BW21" s="213"/>
      <c r="BX21" s="214"/>
      <c r="BY21" s="215"/>
      <c r="BZ21" s="71"/>
      <c r="CA21" s="71"/>
      <c r="CB21" s="71"/>
    </row>
    <row r="22" spans="1:80" x14ac:dyDescent="0.2">
      <c r="A22" s="4" t="s">
        <v>1</v>
      </c>
      <c r="B22" s="10">
        <f t="shared" si="14"/>
        <v>1335</v>
      </c>
      <c r="C22" s="10">
        <f t="shared" si="15"/>
        <v>199</v>
      </c>
      <c r="D22" s="10">
        <f t="shared" si="16"/>
        <v>1137</v>
      </c>
      <c r="E22" s="10">
        <f t="shared" si="17"/>
        <v>566</v>
      </c>
      <c r="F22" s="10">
        <f t="shared" si="18"/>
        <v>62</v>
      </c>
      <c r="G22" s="10">
        <f t="shared" si="19"/>
        <v>503</v>
      </c>
      <c r="H22" s="10">
        <f t="shared" si="20"/>
        <v>402</v>
      </c>
      <c r="I22" s="10">
        <f t="shared" si="21"/>
        <v>62</v>
      </c>
      <c r="J22" s="10">
        <f t="shared" si="22"/>
        <v>340</v>
      </c>
      <c r="K22" s="10">
        <f t="shared" si="23"/>
        <v>328</v>
      </c>
      <c r="L22" s="10">
        <f t="shared" si="24"/>
        <v>70</v>
      </c>
      <c r="M22" s="10">
        <f t="shared" si="25"/>
        <v>258</v>
      </c>
      <c r="N22" s="10">
        <f t="shared" si="26"/>
        <v>40</v>
      </c>
      <c r="O22" s="10">
        <f t="shared" si="27"/>
        <v>3</v>
      </c>
      <c r="P22" s="10">
        <f t="shared" si="28"/>
        <v>38</v>
      </c>
      <c r="Q22" s="4" t="s">
        <v>1</v>
      </c>
      <c r="R22" s="4">
        <v>68</v>
      </c>
      <c r="S22" s="4">
        <v>12</v>
      </c>
      <c r="T22" s="4">
        <v>57</v>
      </c>
      <c r="U22" s="29">
        <v>19</v>
      </c>
      <c r="V22" s="16">
        <v>0</v>
      </c>
      <c r="W22" s="30">
        <v>19</v>
      </c>
      <c r="X22" s="4">
        <v>17</v>
      </c>
      <c r="Y22" s="4">
        <v>12</v>
      </c>
      <c r="Z22" s="4">
        <v>6</v>
      </c>
      <c r="AA22" s="29">
        <v>9</v>
      </c>
      <c r="AB22" s="16">
        <v>0</v>
      </c>
      <c r="AC22" s="30">
        <v>9</v>
      </c>
      <c r="AD22" s="4">
        <v>23</v>
      </c>
      <c r="AE22" s="4">
        <v>0</v>
      </c>
      <c r="AF22" s="4">
        <v>23</v>
      </c>
      <c r="AG22" s="189" t="s">
        <v>1</v>
      </c>
      <c r="AH22" s="189">
        <v>300</v>
      </c>
      <c r="AI22" s="189">
        <v>26</v>
      </c>
      <c r="AJ22" s="189">
        <v>274</v>
      </c>
      <c r="AK22" s="198">
        <v>153</v>
      </c>
      <c r="AL22" s="199">
        <v>14</v>
      </c>
      <c r="AM22" s="200">
        <v>139</v>
      </c>
      <c r="AN22" s="189">
        <v>110</v>
      </c>
      <c r="AO22" s="189">
        <v>8</v>
      </c>
      <c r="AP22" s="189">
        <v>101</v>
      </c>
      <c r="AQ22" s="198">
        <v>31</v>
      </c>
      <c r="AR22" s="199">
        <v>3</v>
      </c>
      <c r="AS22" s="200">
        <v>28</v>
      </c>
      <c r="AT22" s="189">
        <v>6</v>
      </c>
      <c r="AU22" s="189">
        <v>0</v>
      </c>
      <c r="AV22" s="189">
        <v>6</v>
      </c>
      <c r="AW22" s="4" t="s">
        <v>1</v>
      </c>
      <c r="AX22" s="10">
        <v>794</v>
      </c>
      <c r="AY22" s="10">
        <v>125</v>
      </c>
      <c r="AZ22" s="10">
        <v>669</v>
      </c>
      <c r="BA22" s="26">
        <v>270</v>
      </c>
      <c r="BB22" s="27">
        <v>22</v>
      </c>
      <c r="BC22" s="28">
        <v>247</v>
      </c>
      <c r="BD22" s="10">
        <v>254</v>
      </c>
      <c r="BE22" s="10">
        <v>42</v>
      </c>
      <c r="BF22" s="10">
        <v>212</v>
      </c>
      <c r="BG22" s="26">
        <v>271</v>
      </c>
      <c r="BH22" s="27">
        <v>60</v>
      </c>
      <c r="BI22" s="28">
        <v>211</v>
      </c>
      <c r="BJ22" s="10">
        <v>0</v>
      </c>
      <c r="BK22" s="10">
        <v>0</v>
      </c>
      <c r="BL22" s="10">
        <v>0</v>
      </c>
      <c r="BM22" s="204" t="s">
        <v>1</v>
      </c>
      <c r="BN22" s="71">
        <v>173</v>
      </c>
      <c r="BO22" s="71">
        <v>36</v>
      </c>
      <c r="BP22" s="71">
        <v>137</v>
      </c>
      <c r="BQ22" s="213">
        <v>124</v>
      </c>
      <c r="BR22" s="214">
        <v>26</v>
      </c>
      <c r="BS22" s="215">
        <v>98</v>
      </c>
      <c r="BT22" s="71">
        <v>21</v>
      </c>
      <c r="BU22" s="71">
        <v>0</v>
      </c>
      <c r="BV22" s="71">
        <v>21</v>
      </c>
      <c r="BW22" s="213">
        <v>17</v>
      </c>
      <c r="BX22" s="214">
        <v>7</v>
      </c>
      <c r="BY22" s="215">
        <v>10</v>
      </c>
      <c r="BZ22" s="71">
        <v>11</v>
      </c>
      <c r="CA22" s="71">
        <v>3</v>
      </c>
      <c r="CB22" s="71">
        <v>9</v>
      </c>
    </row>
    <row r="23" spans="1:80" x14ac:dyDescent="0.2">
      <c r="A23" s="4" t="s">
        <v>409</v>
      </c>
      <c r="B23" s="10">
        <f t="shared" si="14"/>
        <v>5</v>
      </c>
      <c r="C23" s="10">
        <f t="shared" si="15"/>
        <v>0</v>
      </c>
      <c r="D23" s="10">
        <f t="shared" si="16"/>
        <v>5</v>
      </c>
      <c r="E23" s="10">
        <f t="shared" si="17"/>
        <v>5</v>
      </c>
      <c r="F23" s="10">
        <f t="shared" si="18"/>
        <v>0</v>
      </c>
      <c r="G23" s="10">
        <f t="shared" si="19"/>
        <v>5</v>
      </c>
      <c r="H23" s="10">
        <f t="shared" si="20"/>
        <v>0</v>
      </c>
      <c r="I23" s="10">
        <f t="shared" si="21"/>
        <v>0</v>
      </c>
      <c r="J23" s="10">
        <f t="shared" si="22"/>
        <v>0</v>
      </c>
      <c r="K23" s="10">
        <f t="shared" si="23"/>
        <v>0</v>
      </c>
      <c r="L23" s="10">
        <f t="shared" si="24"/>
        <v>0</v>
      </c>
      <c r="M23" s="10">
        <f t="shared" si="25"/>
        <v>0</v>
      </c>
      <c r="N23" s="10">
        <f t="shared" si="26"/>
        <v>0</v>
      </c>
      <c r="O23" s="10">
        <f t="shared" si="27"/>
        <v>0</v>
      </c>
      <c r="P23" s="10">
        <f t="shared" si="28"/>
        <v>0</v>
      </c>
      <c r="Q23" s="4" t="s">
        <v>409</v>
      </c>
      <c r="R23" s="4">
        <v>0</v>
      </c>
      <c r="S23" s="4">
        <v>0</v>
      </c>
      <c r="T23" s="4">
        <v>0</v>
      </c>
      <c r="U23" s="29">
        <v>0</v>
      </c>
      <c r="V23" s="16">
        <v>0</v>
      </c>
      <c r="W23" s="30">
        <v>0</v>
      </c>
      <c r="X23" s="4">
        <v>0</v>
      </c>
      <c r="Y23" s="4">
        <v>0</v>
      </c>
      <c r="Z23" s="4">
        <v>0</v>
      </c>
      <c r="AA23" s="29">
        <v>0</v>
      </c>
      <c r="AB23" s="16">
        <v>0</v>
      </c>
      <c r="AC23" s="30">
        <v>0</v>
      </c>
      <c r="AD23" s="4">
        <v>0</v>
      </c>
      <c r="AE23" s="4">
        <v>0</v>
      </c>
      <c r="AF23" s="4">
        <v>0</v>
      </c>
      <c r="AG23" s="189" t="s">
        <v>409</v>
      </c>
      <c r="AH23" s="189">
        <v>5</v>
      </c>
      <c r="AI23" s="189">
        <v>0</v>
      </c>
      <c r="AJ23" s="189">
        <v>5</v>
      </c>
      <c r="AK23" s="198">
        <v>5</v>
      </c>
      <c r="AL23" s="199">
        <v>0</v>
      </c>
      <c r="AM23" s="200">
        <v>5</v>
      </c>
      <c r="AN23" s="189">
        <v>0</v>
      </c>
      <c r="AO23" s="189">
        <v>0</v>
      </c>
      <c r="AP23" s="189">
        <v>0</v>
      </c>
      <c r="AQ23" s="198">
        <v>0</v>
      </c>
      <c r="AR23" s="199">
        <v>0</v>
      </c>
      <c r="AS23" s="200">
        <v>0</v>
      </c>
      <c r="AT23" s="189">
        <v>0</v>
      </c>
      <c r="AU23" s="189">
        <v>0</v>
      </c>
      <c r="AV23" s="189">
        <v>0</v>
      </c>
      <c r="AW23" s="4" t="s">
        <v>409</v>
      </c>
      <c r="AX23" s="10">
        <v>0</v>
      </c>
      <c r="AY23" s="10">
        <v>0</v>
      </c>
      <c r="AZ23" s="10">
        <v>0</v>
      </c>
      <c r="BA23" s="26">
        <v>0</v>
      </c>
      <c r="BB23" s="27">
        <v>0</v>
      </c>
      <c r="BC23" s="28">
        <v>0</v>
      </c>
      <c r="BD23" s="10">
        <v>0</v>
      </c>
      <c r="BE23" s="10">
        <v>0</v>
      </c>
      <c r="BF23" s="10">
        <v>0</v>
      </c>
      <c r="BG23" s="26">
        <v>0</v>
      </c>
      <c r="BH23" s="27">
        <v>0</v>
      </c>
      <c r="BI23" s="28">
        <v>0</v>
      </c>
      <c r="BJ23" s="10">
        <v>0</v>
      </c>
      <c r="BK23" s="10">
        <v>0</v>
      </c>
      <c r="BL23" s="10">
        <v>0</v>
      </c>
      <c r="BM23" s="204" t="s">
        <v>409</v>
      </c>
      <c r="BN23" s="71">
        <v>0</v>
      </c>
      <c r="BO23" s="71">
        <v>0</v>
      </c>
      <c r="BP23" s="71">
        <v>0</v>
      </c>
      <c r="BQ23" s="213">
        <v>0</v>
      </c>
      <c r="BR23" s="214">
        <v>0</v>
      </c>
      <c r="BS23" s="215">
        <v>0</v>
      </c>
      <c r="BT23" s="71">
        <v>0</v>
      </c>
      <c r="BU23" s="71">
        <v>0</v>
      </c>
      <c r="BV23" s="71">
        <v>0</v>
      </c>
      <c r="BW23" s="213">
        <v>0</v>
      </c>
      <c r="BX23" s="214">
        <v>0</v>
      </c>
      <c r="BY23" s="215">
        <v>0</v>
      </c>
      <c r="BZ23" s="71">
        <v>0</v>
      </c>
      <c r="CA23" s="71">
        <v>0</v>
      </c>
      <c r="CB23" s="71">
        <v>0</v>
      </c>
    </row>
    <row r="24" spans="1:80" x14ac:dyDescent="0.2">
      <c r="A24" s="4" t="s">
        <v>410</v>
      </c>
      <c r="B24" s="10">
        <f t="shared" si="14"/>
        <v>163</v>
      </c>
      <c r="C24" s="10">
        <f t="shared" si="15"/>
        <v>19</v>
      </c>
      <c r="D24" s="10">
        <f t="shared" si="16"/>
        <v>144</v>
      </c>
      <c r="E24" s="10">
        <f t="shared" si="17"/>
        <v>115</v>
      </c>
      <c r="F24" s="10">
        <f t="shared" si="18"/>
        <v>5</v>
      </c>
      <c r="G24" s="10">
        <f t="shared" si="19"/>
        <v>110</v>
      </c>
      <c r="H24" s="10">
        <f t="shared" si="20"/>
        <v>42</v>
      </c>
      <c r="I24" s="10">
        <f t="shared" si="21"/>
        <v>14</v>
      </c>
      <c r="J24" s="10">
        <f t="shared" si="22"/>
        <v>28</v>
      </c>
      <c r="K24" s="10">
        <f t="shared" si="23"/>
        <v>3</v>
      </c>
      <c r="L24" s="10">
        <f t="shared" si="24"/>
        <v>0</v>
      </c>
      <c r="M24" s="10">
        <f t="shared" si="25"/>
        <v>3</v>
      </c>
      <c r="N24" s="10">
        <f t="shared" si="26"/>
        <v>3</v>
      </c>
      <c r="O24" s="10">
        <f t="shared" si="27"/>
        <v>0</v>
      </c>
      <c r="P24" s="10">
        <f t="shared" si="28"/>
        <v>3</v>
      </c>
      <c r="Q24" s="4" t="s">
        <v>410</v>
      </c>
      <c r="R24" s="4">
        <v>0</v>
      </c>
      <c r="S24" s="4">
        <v>0</v>
      </c>
      <c r="T24" s="4">
        <v>0</v>
      </c>
      <c r="U24" s="29">
        <v>0</v>
      </c>
      <c r="V24" s="16">
        <v>0</v>
      </c>
      <c r="W24" s="30">
        <v>0</v>
      </c>
      <c r="X24" s="4">
        <v>0</v>
      </c>
      <c r="Y24" s="4">
        <v>0</v>
      </c>
      <c r="Z24" s="4">
        <v>0</v>
      </c>
      <c r="AA24" s="29">
        <v>0</v>
      </c>
      <c r="AB24" s="16">
        <v>0</v>
      </c>
      <c r="AC24" s="30">
        <v>0</v>
      </c>
      <c r="AD24" s="4">
        <v>0</v>
      </c>
      <c r="AE24" s="4">
        <v>0</v>
      </c>
      <c r="AF24" s="4">
        <v>0</v>
      </c>
      <c r="AG24" s="189" t="s">
        <v>410</v>
      </c>
      <c r="AH24" s="189">
        <v>37</v>
      </c>
      <c r="AI24" s="189">
        <v>5</v>
      </c>
      <c r="AJ24" s="189">
        <v>32</v>
      </c>
      <c r="AK24" s="198">
        <v>37</v>
      </c>
      <c r="AL24" s="199">
        <v>5</v>
      </c>
      <c r="AM24" s="200">
        <v>32</v>
      </c>
      <c r="AN24" s="189">
        <v>0</v>
      </c>
      <c r="AO24" s="189">
        <v>0</v>
      </c>
      <c r="AP24" s="189">
        <v>0</v>
      </c>
      <c r="AQ24" s="198">
        <v>0</v>
      </c>
      <c r="AR24" s="199">
        <v>0</v>
      </c>
      <c r="AS24" s="200">
        <v>0</v>
      </c>
      <c r="AT24" s="189">
        <v>0</v>
      </c>
      <c r="AU24" s="189">
        <v>0</v>
      </c>
      <c r="AV24" s="189">
        <v>0</v>
      </c>
      <c r="AW24" s="4" t="s">
        <v>410</v>
      </c>
      <c r="AX24" s="10">
        <v>87</v>
      </c>
      <c r="AY24" s="10">
        <v>14</v>
      </c>
      <c r="AZ24" s="10">
        <v>73</v>
      </c>
      <c r="BA24" s="26">
        <v>45</v>
      </c>
      <c r="BB24" s="27">
        <v>0</v>
      </c>
      <c r="BC24" s="28">
        <v>45</v>
      </c>
      <c r="BD24" s="10">
        <v>42</v>
      </c>
      <c r="BE24" s="10">
        <v>14</v>
      </c>
      <c r="BF24" s="10">
        <v>28</v>
      </c>
      <c r="BG24" s="26">
        <v>0</v>
      </c>
      <c r="BH24" s="27">
        <v>0</v>
      </c>
      <c r="BI24" s="28">
        <v>0</v>
      </c>
      <c r="BJ24" s="10">
        <v>0</v>
      </c>
      <c r="BK24" s="10">
        <v>0</v>
      </c>
      <c r="BL24" s="10">
        <v>0</v>
      </c>
      <c r="BM24" s="204" t="s">
        <v>410</v>
      </c>
      <c r="BN24" s="71">
        <v>39</v>
      </c>
      <c r="BO24" s="71">
        <v>0</v>
      </c>
      <c r="BP24" s="71">
        <v>39</v>
      </c>
      <c r="BQ24" s="213">
        <v>33</v>
      </c>
      <c r="BR24" s="214">
        <v>0</v>
      </c>
      <c r="BS24" s="215">
        <v>33</v>
      </c>
      <c r="BT24" s="71">
        <v>0</v>
      </c>
      <c r="BU24" s="71">
        <v>0</v>
      </c>
      <c r="BV24" s="71">
        <v>0</v>
      </c>
      <c r="BW24" s="213">
        <v>3</v>
      </c>
      <c r="BX24" s="214">
        <v>0</v>
      </c>
      <c r="BY24" s="215">
        <v>3</v>
      </c>
      <c r="BZ24" s="71">
        <v>3</v>
      </c>
      <c r="CA24" s="71">
        <v>0</v>
      </c>
      <c r="CB24" s="71">
        <v>3</v>
      </c>
    </row>
    <row r="25" spans="1:80" x14ac:dyDescent="0.2">
      <c r="A25" s="4" t="s">
        <v>411</v>
      </c>
      <c r="B25" s="10">
        <f t="shared" si="14"/>
        <v>350</v>
      </c>
      <c r="C25" s="10">
        <f t="shared" si="15"/>
        <v>29</v>
      </c>
      <c r="D25" s="10">
        <f t="shared" si="16"/>
        <v>320</v>
      </c>
      <c r="E25" s="10">
        <f t="shared" si="17"/>
        <v>125</v>
      </c>
      <c r="F25" s="10">
        <f t="shared" si="18"/>
        <v>7</v>
      </c>
      <c r="G25" s="10">
        <f t="shared" si="19"/>
        <v>119</v>
      </c>
      <c r="H25" s="10">
        <f t="shared" si="20"/>
        <v>130</v>
      </c>
      <c r="I25" s="10">
        <f t="shared" si="21"/>
        <v>22</v>
      </c>
      <c r="J25" s="10">
        <f t="shared" si="22"/>
        <v>108</v>
      </c>
      <c r="K25" s="10">
        <f t="shared" si="23"/>
        <v>93</v>
      </c>
      <c r="L25" s="10">
        <f t="shared" si="24"/>
        <v>0</v>
      </c>
      <c r="M25" s="10">
        <f t="shared" si="25"/>
        <v>93</v>
      </c>
      <c r="N25" s="10">
        <f t="shared" si="26"/>
        <v>0</v>
      </c>
      <c r="O25" s="10">
        <f t="shared" si="27"/>
        <v>0</v>
      </c>
      <c r="P25" s="10">
        <f t="shared" si="28"/>
        <v>0</v>
      </c>
      <c r="Q25" s="4" t="s">
        <v>411</v>
      </c>
      <c r="R25" s="4">
        <v>0</v>
      </c>
      <c r="S25" s="4">
        <v>0</v>
      </c>
      <c r="T25" s="4">
        <v>0</v>
      </c>
      <c r="U25" s="29">
        <v>0</v>
      </c>
      <c r="V25" s="16">
        <v>0</v>
      </c>
      <c r="W25" s="30">
        <v>0</v>
      </c>
      <c r="X25" s="4">
        <v>0</v>
      </c>
      <c r="Y25" s="4">
        <v>0</v>
      </c>
      <c r="Z25" s="4">
        <v>0</v>
      </c>
      <c r="AA25" s="29">
        <v>0</v>
      </c>
      <c r="AB25" s="16">
        <v>0</v>
      </c>
      <c r="AC25" s="30">
        <v>0</v>
      </c>
      <c r="AD25" s="4">
        <v>0</v>
      </c>
      <c r="AE25" s="4">
        <v>0</v>
      </c>
      <c r="AF25" s="4">
        <v>0</v>
      </c>
      <c r="AG25" s="189" t="s">
        <v>411</v>
      </c>
      <c r="AH25" s="189">
        <v>94</v>
      </c>
      <c r="AI25" s="189">
        <v>8</v>
      </c>
      <c r="AJ25" s="189">
        <v>85</v>
      </c>
      <c r="AK25" s="198">
        <v>9</v>
      </c>
      <c r="AL25" s="199">
        <v>0</v>
      </c>
      <c r="AM25" s="200">
        <v>9</v>
      </c>
      <c r="AN25" s="189">
        <v>84</v>
      </c>
      <c r="AO25" s="189">
        <v>8</v>
      </c>
      <c r="AP25" s="189">
        <v>76</v>
      </c>
      <c r="AQ25" s="198">
        <v>0</v>
      </c>
      <c r="AR25" s="199">
        <v>0</v>
      </c>
      <c r="AS25" s="200">
        <v>0</v>
      </c>
      <c r="AT25" s="189">
        <v>0</v>
      </c>
      <c r="AU25" s="189">
        <v>0</v>
      </c>
      <c r="AV25" s="189">
        <v>0</v>
      </c>
      <c r="AW25" s="4" t="s">
        <v>411</v>
      </c>
      <c r="AX25" s="10">
        <v>222</v>
      </c>
      <c r="AY25" s="10">
        <v>14</v>
      </c>
      <c r="AZ25" s="10">
        <v>208</v>
      </c>
      <c r="BA25" s="26">
        <v>90</v>
      </c>
      <c r="BB25" s="27">
        <v>0</v>
      </c>
      <c r="BC25" s="28">
        <v>90</v>
      </c>
      <c r="BD25" s="10">
        <v>42</v>
      </c>
      <c r="BE25" s="10">
        <v>14</v>
      </c>
      <c r="BF25" s="10">
        <v>28</v>
      </c>
      <c r="BG25" s="26">
        <v>90</v>
      </c>
      <c r="BH25" s="27">
        <v>0</v>
      </c>
      <c r="BI25" s="28">
        <v>90</v>
      </c>
      <c r="BJ25" s="10">
        <v>0</v>
      </c>
      <c r="BK25" s="10">
        <v>0</v>
      </c>
      <c r="BL25" s="10">
        <v>0</v>
      </c>
      <c r="BM25" s="204" t="s">
        <v>411</v>
      </c>
      <c r="BN25" s="71">
        <v>34</v>
      </c>
      <c r="BO25" s="71">
        <v>7</v>
      </c>
      <c r="BP25" s="71">
        <v>27</v>
      </c>
      <c r="BQ25" s="213">
        <v>26</v>
      </c>
      <c r="BR25" s="214">
        <v>7</v>
      </c>
      <c r="BS25" s="215">
        <v>20</v>
      </c>
      <c r="BT25" s="71">
        <v>4</v>
      </c>
      <c r="BU25" s="71">
        <v>0</v>
      </c>
      <c r="BV25" s="71">
        <v>4</v>
      </c>
      <c r="BW25" s="213">
        <v>3</v>
      </c>
      <c r="BX25" s="214">
        <v>0</v>
      </c>
      <c r="BY25" s="215">
        <v>3</v>
      </c>
      <c r="BZ25" s="71">
        <v>0</v>
      </c>
      <c r="CA25" s="71">
        <v>0</v>
      </c>
      <c r="CB25" s="71">
        <v>0</v>
      </c>
    </row>
    <row r="26" spans="1:80" x14ac:dyDescent="0.2">
      <c r="A26" s="4" t="s">
        <v>412</v>
      </c>
      <c r="B26" s="10">
        <f t="shared" si="14"/>
        <v>200</v>
      </c>
      <c r="C26" s="10">
        <f t="shared" si="15"/>
        <v>38</v>
      </c>
      <c r="D26" s="10">
        <f t="shared" si="16"/>
        <v>162</v>
      </c>
      <c r="E26" s="10">
        <f t="shared" si="17"/>
        <v>155</v>
      </c>
      <c r="F26" s="10">
        <f t="shared" si="18"/>
        <v>5</v>
      </c>
      <c r="G26" s="10">
        <f t="shared" si="19"/>
        <v>150</v>
      </c>
      <c r="H26" s="10">
        <f t="shared" si="20"/>
        <v>8</v>
      </c>
      <c r="I26" s="10">
        <f t="shared" si="21"/>
        <v>0</v>
      </c>
      <c r="J26" s="10">
        <f t="shared" si="22"/>
        <v>8</v>
      </c>
      <c r="K26" s="10">
        <f t="shared" si="23"/>
        <v>37</v>
      </c>
      <c r="L26" s="10">
        <f t="shared" si="24"/>
        <v>33</v>
      </c>
      <c r="M26" s="10">
        <f t="shared" si="25"/>
        <v>3</v>
      </c>
      <c r="N26" s="10">
        <f t="shared" si="26"/>
        <v>0</v>
      </c>
      <c r="O26" s="10">
        <f t="shared" si="27"/>
        <v>0</v>
      </c>
      <c r="P26" s="10">
        <f t="shared" si="28"/>
        <v>0</v>
      </c>
      <c r="Q26" s="4" t="s">
        <v>412</v>
      </c>
      <c r="R26" s="4">
        <v>0</v>
      </c>
      <c r="S26" s="4">
        <v>0</v>
      </c>
      <c r="T26" s="4">
        <v>0</v>
      </c>
      <c r="U26" s="29">
        <v>0</v>
      </c>
      <c r="V26" s="16">
        <v>0</v>
      </c>
      <c r="W26" s="30">
        <v>0</v>
      </c>
      <c r="X26" s="4">
        <v>0</v>
      </c>
      <c r="Y26" s="4">
        <v>0</v>
      </c>
      <c r="Z26" s="4">
        <v>0</v>
      </c>
      <c r="AA26" s="29">
        <v>0</v>
      </c>
      <c r="AB26" s="16">
        <v>0</v>
      </c>
      <c r="AC26" s="30">
        <v>0</v>
      </c>
      <c r="AD26" s="4">
        <v>0</v>
      </c>
      <c r="AE26" s="4">
        <v>0</v>
      </c>
      <c r="AF26" s="4">
        <v>0</v>
      </c>
      <c r="AG26" s="189" t="s">
        <v>412</v>
      </c>
      <c r="AH26" s="189">
        <v>96</v>
      </c>
      <c r="AI26" s="189">
        <v>5</v>
      </c>
      <c r="AJ26" s="189">
        <v>92</v>
      </c>
      <c r="AK26" s="198">
        <v>88</v>
      </c>
      <c r="AL26" s="199">
        <v>5</v>
      </c>
      <c r="AM26" s="200">
        <v>83</v>
      </c>
      <c r="AN26" s="189">
        <v>8</v>
      </c>
      <c r="AO26" s="189">
        <v>0</v>
      </c>
      <c r="AP26" s="189">
        <v>8</v>
      </c>
      <c r="AQ26" s="198">
        <v>0</v>
      </c>
      <c r="AR26" s="199">
        <v>0</v>
      </c>
      <c r="AS26" s="200">
        <v>0</v>
      </c>
      <c r="AT26" s="189">
        <v>0</v>
      </c>
      <c r="AU26" s="189">
        <v>0</v>
      </c>
      <c r="AV26" s="189">
        <v>0</v>
      </c>
      <c r="AW26" s="4" t="s">
        <v>412</v>
      </c>
      <c r="AX26" s="10">
        <v>97</v>
      </c>
      <c r="AY26" s="10">
        <v>30</v>
      </c>
      <c r="AZ26" s="10">
        <v>67</v>
      </c>
      <c r="BA26" s="26">
        <v>67</v>
      </c>
      <c r="BB26" s="27">
        <v>0</v>
      </c>
      <c r="BC26" s="28">
        <v>67</v>
      </c>
      <c r="BD26" s="10">
        <v>0</v>
      </c>
      <c r="BE26" s="10">
        <v>0</v>
      </c>
      <c r="BF26" s="10">
        <v>0</v>
      </c>
      <c r="BG26" s="26">
        <v>30</v>
      </c>
      <c r="BH26" s="27">
        <v>30</v>
      </c>
      <c r="BI26" s="28">
        <v>0</v>
      </c>
      <c r="BJ26" s="10">
        <v>0</v>
      </c>
      <c r="BK26" s="10">
        <v>0</v>
      </c>
      <c r="BL26" s="10">
        <v>0</v>
      </c>
      <c r="BM26" s="204" t="s">
        <v>412</v>
      </c>
      <c r="BN26" s="71">
        <v>7</v>
      </c>
      <c r="BO26" s="71">
        <v>3</v>
      </c>
      <c r="BP26" s="71">
        <v>3</v>
      </c>
      <c r="BQ26" s="213">
        <v>0</v>
      </c>
      <c r="BR26" s="214">
        <v>0</v>
      </c>
      <c r="BS26" s="215">
        <v>0</v>
      </c>
      <c r="BT26" s="71">
        <v>0</v>
      </c>
      <c r="BU26" s="71">
        <v>0</v>
      </c>
      <c r="BV26" s="71">
        <v>0</v>
      </c>
      <c r="BW26" s="213">
        <v>7</v>
      </c>
      <c r="BX26" s="214">
        <v>3</v>
      </c>
      <c r="BY26" s="215">
        <v>3</v>
      </c>
      <c r="BZ26" s="71">
        <v>0</v>
      </c>
      <c r="CA26" s="71">
        <v>0</v>
      </c>
      <c r="CB26" s="71">
        <v>0</v>
      </c>
    </row>
    <row r="27" spans="1:80" x14ac:dyDescent="0.2">
      <c r="A27" s="4" t="s">
        <v>413</v>
      </c>
      <c r="B27" s="10">
        <f t="shared" si="14"/>
        <v>220</v>
      </c>
      <c r="C27" s="10">
        <f t="shared" si="15"/>
        <v>34</v>
      </c>
      <c r="D27" s="10">
        <f t="shared" si="16"/>
        <v>186</v>
      </c>
      <c r="E27" s="10">
        <f t="shared" si="17"/>
        <v>79</v>
      </c>
      <c r="F27" s="10">
        <f t="shared" si="18"/>
        <v>25</v>
      </c>
      <c r="G27" s="10">
        <f t="shared" si="19"/>
        <v>55</v>
      </c>
      <c r="H27" s="10">
        <f t="shared" si="20"/>
        <v>62</v>
      </c>
      <c r="I27" s="10">
        <f t="shared" si="21"/>
        <v>0</v>
      </c>
      <c r="J27" s="10">
        <f t="shared" si="22"/>
        <v>62</v>
      </c>
      <c r="K27" s="10">
        <f t="shared" si="23"/>
        <v>64</v>
      </c>
      <c r="L27" s="10">
        <f t="shared" si="24"/>
        <v>6</v>
      </c>
      <c r="M27" s="10">
        <f t="shared" si="25"/>
        <v>58</v>
      </c>
      <c r="N27" s="10">
        <f t="shared" si="26"/>
        <v>15</v>
      </c>
      <c r="O27" s="10">
        <f t="shared" si="27"/>
        <v>3</v>
      </c>
      <c r="P27" s="10">
        <f t="shared" si="28"/>
        <v>12</v>
      </c>
      <c r="Q27" s="4" t="s">
        <v>413</v>
      </c>
      <c r="R27" s="4">
        <v>0</v>
      </c>
      <c r="S27" s="4">
        <v>0</v>
      </c>
      <c r="T27" s="4">
        <v>0</v>
      </c>
      <c r="U27" s="29">
        <v>0</v>
      </c>
      <c r="V27" s="16">
        <v>0</v>
      </c>
      <c r="W27" s="30">
        <v>0</v>
      </c>
      <c r="X27" s="4">
        <v>0</v>
      </c>
      <c r="Y27" s="4">
        <v>0</v>
      </c>
      <c r="Z27" s="4">
        <v>0</v>
      </c>
      <c r="AA27" s="29">
        <v>0</v>
      </c>
      <c r="AB27" s="16">
        <v>0</v>
      </c>
      <c r="AC27" s="30">
        <v>0</v>
      </c>
      <c r="AD27" s="4">
        <v>0</v>
      </c>
      <c r="AE27" s="4">
        <v>0</v>
      </c>
      <c r="AF27" s="4">
        <v>0</v>
      </c>
      <c r="AG27" s="189" t="s">
        <v>413</v>
      </c>
      <c r="AH27" s="189">
        <v>68</v>
      </c>
      <c r="AI27" s="189">
        <v>8</v>
      </c>
      <c r="AJ27" s="189">
        <v>60</v>
      </c>
      <c r="AK27" s="198">
        <v>14</v>
      </c>
      <c r="AL27" s="199">
        <v>5</v>
      </c>
      <c r="AM27" s="200">
        <v>9</v>
      </c>
      <c r="AN27" s="189">
        <v>17</v>
      </c>
      <c r="AO27" s="189">
        <v>0</v>
      </c>
      <c r="AP27" s="189">
        <v>17</v>
      </c>
      <c r="AQ27" s="198">
        <v>31</v>
      </c>
      <c r="AR27" s="199">
        <v>3</v>
      </c>
      <c r="AS27" s="200">
        <v>28</v>
      </c>
      <c r="AT27" s="189">
        <v>6</v>
      </c>
      <c r="AU27" s="189">
        <v>0</v>
      </c>
      <c r="AV27" s="189">
        <v>6</v>
      </c>
      <c r="AW27" s="4" t="s">
        <v>413</v>
      </c>
      <c r="AX27" s="10">
        <v>58</v>
      </c>
      <c r="AY27" s="10">
        <v>0</v>
      </c>
      <c r="AZ27" s="10">
        <v>58</v>
      </c>
      <c r="BA27" s="26">
        <v>0</v>
      </c>
      <c r="BB27" s="27">
        <v>0</v>
      </c>
      <c r="BC27" s="28">
        <v>0</v>
      </c>
      <c r="BD27" s="10">
        <v>28</v>
      </c>
      <c r="BE27" s="10">
        <v>0</v>
      </c>
      <c r="BF27" s="10">
        <v>28</v>
      </c>
      <c r="BG27" s="26">
        <v>30</v>
      </c>
      <c r="BH27" s="27">
        <v>0</v>
      </c>
      <c r="BI27" s="28">
        <v>30</v>
      </c>
      <c r="BJ27" s="10">
        <v>0</v>
      </c>
      <c r="BK27" s="10">
        <v>0</v>
      </c>
      <c r="BL27" s="10">
        <v>0</v>
      </c>
      <c r="BM27" s="204" t="s">
        <v>413</v>
      </c>
      <c r="BN27" s="71">
        <v>94</v>
      </c>
      <c r="BO27" s="71">
        <v>26</v>
      </c>
      <c r="BP27" s="71">
        <v>68</v>
      </c>
      <c r="BQ27" s="213">
        <v>65</v>
      </c>
      <c r="BR27" s="214">
        <v>20</v>
      </c>
      <c r="BS27" s="215">
        <v>46</v>
      </c>
      <c r="BT27" s="71">
        <v>17</v>
      </c>
      <c r="BU27" s="71">
        <v>0</v>
      </c>
      <c r="BV27" s="71">
        <v>17</v>
      </c>
      <c r="BW27" s="213">
        <v>3</v>
      </c>
      <c r="BX27" s="214">
        <v>3</v>
      </c>
      <c r="BY27" s="215">
        <v>0</v>
      </c>
      <c r="BZ27" s="71">
        <v>9</v>
      </c>
      <c r="CA27" s="71">
        <v>3</v>
      </c>
      <c r="CB27" s="71">
        <v>6</v>
      </c>
    </row>
    <row r="28" spans="1:80" x14ac:dyDescent="0.2">
      <c r="A28" s="4" t="s">
        <v>414</v>
      </c>
      <c r="B28" s="10">
        <f t="shared" si="14"/>
        <v>397</v>
      </c>
      <c r="C28" s="10">
        <f t="shared" si="15"/>
        <v>79</v>
      </c>
      <c r="D28" s="10">
        <f t="shared" si="16"/>
        <v>319</v>
      </c>
      <c r="E28" s="10">
        <f t="shared" si="17"/>
        <v>86</v>
      </c>
      <c r="F28" s="10">
        <f t="shared" si="18"/>
        <v>22</v>
      </c>
      <c r="G28" s="10">
        <f t="shared" si="19"/>
        <v>64</v>
      </c>
      <c r="H28" s="10">
        <f t="shared" si="20"/>
        <v>158</v>
      </c>
      <c r="I28" s="10">
        <f t="shared" si="21"/>
        <v>26</v>
      </c>
      <c r="J28" s="10">
        <f t="shared" si="22"/>
        <v>133</v>
      </c>
      <c r="K28" s="10">
        <f t="shared" si="23"/>
        <v>129</v>
      </c>
      <c r="L28" s="10">
        <f t="shared" si="24"/>
        <v>30</v>
      </c>
      <c r="M28" s="10">
        <f t="shared" si="25"/>
        <v>99</v>
      </c>
      <c r="N28" s="10">
        <f t="shared" si="26"/>
        <v>23</v>
      </c>
      <c r="O28" s="10">
        <f t="shared" si="27"/>
        <v>0</v>
      </c>
      <c r="P28" s="10">
        <f t="shared" si="28"/>
        <v>23</v>
      </c>
      <c r="Q28" s="4" t="s">
        <v>414</v>
      </c>
      <c r="R28" s="4">
        <v>68</v>
      </c>
      <c r="S28" s="4">
        <v>12</v>
      </c>
      <c r="T28" s="4">
        <v>57</v>
      </c>
      <c r="U28" s="29">
        <v>19</v>
      </c>
      <c r="V28" s="16">
        <v>0</v>
      </c>
      <c r="W28" s="30">
        <v>19</v>
      </c>
      <c r="X28" s="4">
        <v>17</v>
      </c>
      <c r="Y28" s="4">
        <v>12</v>
      </c>
      <c r="Z28" s="4">
        <v>6</v>
      </c>
      <c r="AA28" s="29">
        <v>9</v>
      </c>
      <c r="AB28" s="16">
        <v>0</v>
      </c>
      <c r="AC28" s="30">
        <v>9</v>
      </c>
      <c r="AD28" s="4">
        <v>23</v>
      </c>
      <c r="AE28" s="4">
        <v>0</v>
      </c>
      <c r="AF28" s="4">
        <v>23</v>
      </c>
      <c r="AG28" s="189" t="s">
        <v>414</v>
      </c>
      <c r="AH28" s="189">
        <v>0</v>
      </c>
      <c r="AI28" s="189">
        <v>0</v>
      </c>
      <c r="AJ28" s="189">
        <v>0</v>
      </c>
      <c r="AK28" s="198">
        <v>0</v>
      </c>
      <c r="AL28" s="199">
        <v>0</v>
      </c>
      <c r="AM28" s="200">
        <v>0</v>
      </c>
      <c r="AN28" s="189">
        <v>0</v>
      </c>
      <c r="AO28" s="189">
        <v>0</v>
      </c>
      <c r="AP28" s="189">
        <v>0</v>
      </c>
      <c r="AQ28" s="198">
        <v>0</v>
      </c>
      <c r="AR28" s="199">
        <v>0</v>
      </c>
      <c r="AS28" s="200">
        <v>0</v>
      </c>
      <c r="AT28" s="189">
        <v>0</v>
      </c>
      <c r="AU28" s="189">
        <v>0</v>
      </c>
      <c r="AV28" s="189">
        <v>0</v>
      </c>
      <c r="AW28" s="4" t="s">
        <v>414</v>
      </c>
      <c r="AX28" s="10">
        <v>329</v>
      </c>
      <c r="AY28" s="10">
        <v>67</v>
      </c>
      <c r="AZ28" s="10">
        <v>262</v>
      </c>
      <c r="BA28" s="26">
        <v>67</v>
      </c>
      <c r="BB28" s="27">
        <v>22</v>
      </c>
      <c r="BC28" s="28">
        <v>45</v>
      </c>
      <c r="BD28" s="10">
        <v>141</v>
      </c>
      <c r="BE28" s="10">
        <v>14</v>
      </c>
      <c r="BF28" s="10">
        <v>127</v>
      </c>
      <c r="BG28" s="26">
        <v>120</v>
      </c>
      <c r="BH28" s="27">
        <v>30</v>
      </c>
      <c r="BI28" s="28">
        <v>90</v>
      </c>
      <c r="BJ28" s="10">
        <v>0</v>
      </c>
      <c r="BK28" s="10">
        <v>0</v>
      </c>
      <c r="BL28" s="10">
        <v>0</v>
      </c>
      <c r="BM28" s="204" t="s">
        <v>414</v>
      </c>
      <c r="BN28" s="71">
        <v>0</v>
      </c>
      <c r="BO28" s="71">
        <v>0</v>
      </c>
      <c r="BP28" s="71">
        <v>0</v>
      </c>
      <c r="BQ28" s="213">
        <v>0</v>
      </c>
      <c r="BR28" s="214">
        <v>0</v>
      </c>
      <c r="BS28" s="215">
        <v>0</v>
      </c>
      <c r="BT28" s="71">
        <v>0</v>
      </c>
      <c r="BU28" s="71">
        <v>0</v>
      </c>
      <c r="BV28" s="71">
        <v>0</v>
      </c>
      <c r="BW28" s="213">
        <v>0</v>
      </c>
      <c r="BX28" s="214">
        <v>0</v>
      </c>
      <c r="BY28" s="215">
        <v>0</v>
      </c>
      <c r="BZ28" s="71">
        <v>0</v>
      </c>
      <c r="CA28" s="71">
        <v>0</v>
      </c>
      <c r="CB28" s="71">
        <v>0</v>
      </c>
    </row>
    <row r="29" spans="1:80" x14ac:dyDescent="0.2"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U29" s="29"/>
      <c r="V29" s="16"/>
      <c r="W29" s="30"/>
      <c r="AA29" s="29"/>
      <c r="AB29" s="16"/>
      <c r="AC29" s="30"/>
      <c r="AG29" s="189"/>
      <c r="AH29" s="189"/>
      <c r="AI29" s="189"/>
      <c r="AJ29" s="189"/>
      <c r="AK29" s="198"/>
      <c r="AL29" s="199"/>
      <c r="AM29" s="200"/>
      <c r="AN29" s="189"/>
      <c r="AO29" s="189"/>
      <c r="AP29" s="189"/>
      <c r="AQ29" s="198"/>
      <c r="AR29" s="199"/>
      <c r="AS29" s="200"/>
      <c r="AT29" s="189"/>
      <c r="AU29" s="189"/>
      <c r="AV29" s="189"/>
      <c r="AW29" s="177" t="s">
        <v>24</v>
      </c>
      <c r="AX29" s="10">
        <v>834.6</v>
      </c>
      <c r="AY29" s="10">
        <v>1563.9</v>
      </c>
      <c r="AZ29" s="10">
        <v>818.4</v>
      </c>
      <c r="BA29" s="26">
        <v>700</v>
      </c>
      <c r="BB29" s="27">
        <v>5499.5</v>
      </c>
      <c r="BC29" s="28">
        <v>675</v>
      </c>
      <c r="BD29" s="10">
        <v>1899.9</v>
      </c>
      <c r="BE29" s="10">
        <v>600</v>
      </c>
      <c r="BF29" s="10">
        <v>2499.8000000000002</v>
      </c>
      <c r="BG29" s="26">
        <v>925</v>
      </c>
      <c r="BH29" s="27">
        <v>925</v>
      </c>
      <c r="BI29" s="28">
        <v>925</v>
      </c>
      <c r="BJ29" s="10">
        <v>0</v>
      </c>
      <c r="BK29" s="10">
        <v>0</v>
      </c>
      <c r="BL29" s="10">
        <v>0</v>
      </c>
      <c r="BM29" s="204"/>
      <c r="BN29" s="71"/>
      <c r="BO29" s="71"/>
      <c r="BP29" s="71"/>
      <c r="BQ29" s="213"/>
      <c r="BR29" s="214"/>
      <c r="BS29" s="215"/>
      <c r="BT29" s="71"/>
      <c r="BU29" s="71"/>
      <c r="BV29" s="71"/>
      <c r="BW29" s="213"/>
      <c r="BX29" s="214"/>
      <c r="BY29" s="215"/>
      <c r="BZ29" s="71"/>
      <c r="CA29" s="71"/>
      <c r="CB29" s="71"/>
    </row>
    <row r="30" spans="1:80" x14ac:dyDescent="0.2">
      <c r="A30" s="15" t="s">
        <v>415</v>
      </c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5" t="s">
        <v>415</v>
      </c>
      <c r="U30" s="29"/>
      <c r="V30" s="16"/>
      <c r="W30" s="30"/>
      <c r="AA30" s="29"/>
      <c r="AB30" s="16"/>
      <c r="AC30" s="30"/>
      <c r="AG30" s="195" t="s">
        <v>415</v>
      </c>
      <c r="AH30" s="189"/>
      <c r="AI30" s="189"/>
      <c r="AJ30" s="189"/>
      <c r="AK30" s="198"/>
      <c r="AL30" s="199"/>
      <c r="AM30" s="200"/>
      <c r="AN30" s="189"/>
      <c r="AO30" s="189"/>
      <c r="AP30" s="189"/>
      <c r="AQ30" s="198"/>
      <c r="AR30" s="199"/>
      <c r="AS30" s="200"/>
      <c r="AT30" s="189"/>
      <c r="AU30" s="189"/>
      <c r="AV30" s="189"/>
      <c r="AW30" s="15" t="s">
        <v>415</v>
      </c>
      <c r="AX30" s="10"/>
      <c r="AY30" s="10"/>
      <c r="AZ30" s="10"/>
      <c r="BA30" s="26"/>
      <c r="BB30" s="27"/>
      <c r="BC30" s="28"/>
      <c r="BD30" s="10"/>
      <c r="BE30" s="10"/>
      <c r="BF30" s="10"/>
      <c r="BG30" s="26"/>
      <c r="BH30" s="27"/>
      <c r="BI30" s="28"/>
      <c r="BJ30" s="10"/>
      <c r="BK30" s="10"/>
      <c r="BL30" s="10"/>
      <c r="BM30" s="210" t="s">
        <v>415</v>
      </c>
      <c r="BN30" s="71"/>
      <c r="BO30" s="71"/>
      <c r="BP30" s="71"/>
      <c r="BQ30" s="213"/>
      <c r="BR30" s="214"/>
      <c r="BS30" s="215"/>
      <c r="BT30" s="71"/>
      <c r="BU30" s="71"/>
      <c r="BV30" s="71"/>
      <c r="BW30" s="213"/>
      <c r="BX30" s="214"/>
      <c r="BY30" s="215"/>
      <c r="BZ30" s="71"/>
      <c r="CA30" s="71"/>
      <c r="CB30" s="71"/>
    </row>
    <row r="31" spans="1:80" x14ac:dyDescent="0.2">
      <c r="A31" s="4" t="s">
        <v>1</v>
      </c>
      <c r="B31" s="10">
        <f t="shared" si="14"/>
        <v>11187</v>
      </c>
      <c r="C31" s="10">
        <f t="shared" si="15"/>
        <v>3745</v>
      </c>
      <c r="D31" s="10">
        <f t="shared" si="16"/>
        <v>7441</v>
      </c>
      <c r="E31" s="10">
        <f t="shared" si="17"/>
        <v>6215</v>
      </c>
      <c r="F31" s="10">
        <f t="shared" si="18"/>
        <v>2277</v>
      </c>
      <c r="G31" s="10">
        <f t="shared" si="19"/>
        <v>3936</v>
      </c>
      <c r="H31" s="10">
        <f t="shared" si="20"/>
        <v>2843</v>
      </c>
      <c r="I31" s="10">
        <f t="shared" si="21"/>
        <v>841</v>
      </c>
      <c r="J31" s="10">
        <f t="shared" si="22"/>
        <v>2001</v>
      </c>
      <c r="K31" s="10">
        <f t="shared" si="23"/>
        <v>1241</v>
      </c>
      <c r="L31" s="10">
        <f t="shared" si="24"/>
        <v>388</v>
      </c>
      <c r="M31" s="10">
        <f t="shared" si="25"/>
        <v>851</v>
      </c>
      <c r="N31" s="10">
        <f t="shared" si="26"/>
        <v>891</v>
      </c>
      <c r="O31" s="10">
        <f t="shared" si="27"/>
        <v>237</v>
      </c>
      <c r="P31" s="10">
        <f t="shared" si="28"/>
        <v>654</v>
      </c>
      <c r="Q31" s="4" t="s">
        <v>1</v>
      </c>
      <c r="R31" s="10">
        <v>1883</v>
      </c>
      <c r="S31" s="10">
        <v>1244</v>
      </c>
      <c r="T31" s="10">
        <v>639</v>
      </c>
      <c r="U31" s="26">
        <v>1071</v>
      </c>
      <c r="V31" s="27">
        <v>882</v>
      </c>
      <c r="W31" s="28">
        <v>189</v>
      </c>
      <c r="X31" s="10">
        <v>485</v>
      </c>
      <c r="Y31" s="10">
        <v>242</v>
      </c>
      <c r="Z31" s="10">
        <v>242</v>
      </c>
      <c r="AA31" s="26">
        <v>73</v>
      </c>
      <c r="AB31" s="27">
        <v>38</v>
      </c>
      <c r="AC31" s="28">
        <v>35</v>
      </c>
      <c r="AD31" s="10">
        <v>255</v>
      </c>
      <c r="AE31" s="10">
        <v>81</v>
      </c>
      <c r="AF31" s="10">
        <v>174</v>
      </c>
      <c r="AG31" s="189" t="s">
        <v>1</v>
      </c>
      <c r="AH31" s="189">
        <v>838</v>
      </c>
      <c r="AI31" s="189">
        <v>119</v>
      </c>
      <c r="AJ31" s="189">
        <v>719</v>
      </c>
      <c r="AK31" s="198">
        <v>501</v>
      </c>
      <c r="AL31" s="199">
        <v>83</v>
      </c>
      <c r="AM31" s="200">
        <v>417</v>
      </c>
      <c r="AN31" s="189">
        <v>203</v>
      </c>
      <c r="AO31" s="189">
        <v>17</v>
      </c>
      <c r="AP31" s="189">
        <v>186</v>
      </c>
      <c r="AQ31" s="198">
        <v>105</v>
      </c>
      <c r="AR31" s="199">
        <v>15</v>
      </c>
      <c r="AS31" s="200">
        <v>89</v>
      </c>
      <c r="AT31" s="189">
        <v>30</v>
      </c>
      <c r="AU31" s="189">
        <v>3</v>
      </c>
      <c r="AV31" s="189">
        <v>27</v>
      </c>
      <c r="AW31" s="4" t="s">
        <v>1</v>
      </c>
      <c r="AX31" s="10">
        <v>5954</v>
      </c>
      <c r="AY31" s="10">
        <v>1421</v>
      </c>
      <c r="AZ31" s="10">
        <v>4532</v>
      </c>
      <c r="BA31" s="26">
        <v>2718</v>
      </c>
      <c r="BB31" s="27">
        <v>584</v>
      </c>
      <c r="BC31" s="28">
        <v>2134</v>
      </c>
      <c r="BD31" s="10">
        <v>1721</v>
      </c>
      <c r="BE31" s="10">
        <v>409</v>
      </c>
      <c r="BF31" s="10">
        <v>1312</v>
      </c>
      <c r="BG31" s="26">
        <v>963</v>
      </c>
      <c r="BH31" s="27">
        <v>301</v>
      </c>
      <c r="BI31" s="28">
        <v>662</v>
      </c>
      <c r="BJ31" s="10">
        <v>552</v>
      </c>
      <c r="BK31" s="10">
        <v>127</v>
      </c>
      <c r="BL31" s="10">
        <v>424</v>
      </c>
      <c r="BM31" s="204" t="s">
        <v>1</v>
      </c>
      <c r="BN31" s="71">
        <v>2512</v>
      </c>
      <c r="BO31" s="71">
        <v>961</v>
      </c>
      <c r="BP31" s="71">
        <v>1551</v>
      </c>
      <c r="BQ31" s="213">
        <v>1925</v>
      </c>
      <c r="BR31" s="214">
        <v>728</v>
      </c>
      <c r="BS31" s="215">
        <v>1196</v>
      </c>
      <c r="BT31" s="71">
        <v>434</v>
      </c>
      <c r="BU31" s="71">
        <v>173</v>
      </c>
      <c r="BV31" s="71">
        <v>261</v>
      </c>
      <c r="BW31" s="213">
        <v>100</v>
      </c>
      <c r="BX31" s="214">
        <v>34</v>
      </c>
      <c r="BY31" s="215">
        <v>65</v>
      </c>
      <c r="BZ31" s="71">
        <v>54</v>
      </c>
      <c r="CA31" s="71">
        <v>26</v>
      </c>
      <c r="CB31" s="71">
        <v>29</v>
      </c>
    </row>
    <row r="32" spans="1:80" x14ac:dyDescent="0.2">
      <c r="A32" s="4" t="s">
        <v>416</v>
      </c>
      <c r="B32" s="10">
        <f t="shared" si="14"/>
        <v>6484</v>
      </c>
      <c r="C32" s="10">
        <f t="shared" si="15"/>
        <v>1996</v>
      </c>
      <c r="D32" s="10">
        <f t="shared" si="16"/>
        <v>4488</v>
      </c>
      <c r="E32" s="10">
        <f t="shared" si="17"/>
        <v>3000</v>
      </c>
      <c r="F32" s="10">
        <f t="shared" si="18"/>
        <v>973</v>
      </c>
      <c r="G32" s="10">
        <f t="shared" si="19"/>
        <v>2026</v>
      </c>
      <c r="H32" s="10">
        <f t="shared" si="20"/>
        <v>1872</v>
      </c>
      <c r="I32" s="10">
        <f t="shared" si="21"/>
        <v>521</v>
      </c>
      <c r="J32" s="10">
        <f t="shared" si="22"/>
        <v>1352</v>
      </c>
      <c r="K32" s="10">
        <f t="shared" si="23"/>
        <v>956</v>
      </c>
      <c r="L32" s="10">
        <f t="shared" si="24"/>
        <v>330</v>
      </c>
      <c r="M32" s="10">
        <f t="shared" si="25"/>
        <v>626</v>
      </c>
      <c r="N32" s="10">
        <f t="shared" si="26"/>
        <v>655</v>
      </c>
      <c r="O32" s="10">
        <f t="shared" si="27"/>
        <v>172</v>
      </c>
      <c r="P32" s="10">
        <f t="shared" si="28"/>
        <v>485</v>
      </c>
      <c r="Q32" s="4" t="s">
        <v>416</v>
      </c>
      <c r="R32" s="4">
        <v>910</v>
      </c>
      <c r="S32" s="4">
        <v>560</v>
      </c>
      <c r="T32" s="4">
        <v>350</v>
      </c>
      <c r="U32" s="29">
        <v>359</v>
      </c>
      <c r="V32" s="16">
        <v>311</v>
      </c>
      <c r="W32" s="30">
        <v>47</v>
      </c>
      <c r="X32" s="4">
        <v>283</v>
      </c>
      <c r="Y32" s="4">
        <v>144</v>
      </c>
      <c r="Z32" s="4">
        <v>139</v>
      </c>
      <c r="AA32" s="29">
        <v>60</v>
      </c>
      <c r="AB32" s="16">
        <v>29</v>
      </c>
      <c r="AC32" s="30">
        <v>31</v>
      </c>
      <c r="AD32" s="4">
        <v>208</v>
      </c>
      <c r="AE32" s="4">
        <v>75</v>
      </c>
      <c r="AF32" s="4">
        <v>133</v>
      </c>
      <c r="AG32" s="189" t="s">
        <v>416</v>
      </c>
      <c r="AH32" s="189">
        <v>296</v>
      </c>
      <c r="AI32" s="189">
        <v>49</v>
      </c>
      <c r="AJ32" s="189">
        <v>247</v>
      </c>
      <c r="AK32" s="198">
        <v>153</v>
      </c>
      <c r="AL32" s="199">
        <v>37</v>
      </c>
      <c r="AM32" s="200">
        <v>116</v>
      </c>
      <c r="AN32" s="189">
        <v>76</v>
      </c>
      <c r="AO32" s="189">
        <v>0</v>
      </c>
      <c r="AP32" s="189">
        <v>76</v>
      </c>
      <c r="AQ32" s="198">
        <v>58</v>
      </c>
      <c r="AR32" s="199">
        <v>9</v>
      </c>
      <c r="AS32" s="200">
        <v>49</v>
      </c>
      <c r="AT32" s="189">
        <v>9</v>
      </c>
      <c r="AU32" s="189">
        <v>3</v>
      </c>
      <c r="AV32" s="189">
        <v>6</v>
      </c>
      <c r="AW32" s="4" t="s">
        <v>416</v>
      </c>
      <c r="AX32" s="10">
        <v>4454</v>
      </c>
      <c r="AY32" s="10">
        <v>1099</v>
      </c>
      <c r="AZ32" s="10">
        <v>3355</v>
      </c>
      <c r="BA32" s="26">
        <v>1864</v>
      </c>
      <c r="BB32" s="27">
        <v>404</v>
      </c>
      <c r="BC32" s="28">
        <v>1460</v>
      </c>
      <c r="BD32" s="10">
        <v>1382</v>
      </c>
      <c r="BE32" s="10">
        <v>339</v>
      </c>
      <c r="BF32" s="10">
        <v>1044</v>
      </c>
      <c r="BG32" s="26">
        <v>783</v>
      </c>
      <c r="BH32" s="27">
        <v>271</v>
      </c>
      <c r="BI32" s="28">
        <v>512</v>
      </c>
      <c r="BJ32" s="10">
        <v>424</v>
      </c>
      <c r="BK32" s="10">
        <v>85</v>
      </c>
      <c r="BL32" s="10">
        <v>340</v>
      </c>
      <c r="BM32" s="204" t="s">
        <v>416</v>
      </c>
      <c r="BN32" s="71">
        <v>824</v>
      </c>
      <c r="BO32" s="71">
        <v>288</v>
      </c>
      <c r="BP32" s="71">
        <v>536</v>
      </c>
      <c r="BQ32" s="213">
        <v>624</v>
      </c>
      <c r="BR32" s="214">
        <v>221</v>
      </c>
      <c r="BS32" s="215">
        <v>403</v>
      </c>
      <c r="BT32" s="71">
        <v>131</v>
      </c>
      <c r="BU32" s="71">
        <v>38</v>
      </c>
      <c r="BV32" s="71">
        <v>93</v>
      </c>
      <c r="BW32" s="213">
        <v>55</v>
      </c>
      <c r="BX32" s="214">
        <v>21</v>
      </c>
      <c r="BY32" s="215">
        <v>34</v>
      </c>
      <c r="BZ32" s="71">
        <v>14</v>
      </c>
      <c r="CA32" s="71">
        <v>9</v>
      </c>
      <c r="CB32" s="71">
        <v>6</v>
      </c>
    </row>
    <row r="33" spans="1:80" x14ac:dyDescent="0.2">
      <c r="B33" s="110">
        <f>B32*100/B31</f>
        <v>57.96013229641548</v>
      </c>
      <c r="C33" s="110">
        <f t="shared" ref="C33:P33" si="35">C32*100/C31</f>
        <v>53.297730307076101</v>
      </c>
      <c r="D33" s="110">
        <f t="shared" si="35"/>
        <v>60.314473861040184</v>
      </c>
      <c r="E33" s="110">
        <f t="shared" si="35"/>
        <v>48.270313757039418</v>
      </c>
      <c r="F33" s="110">
        <f t="shared" si="35"/>
        <v>42.731664470794904</v>
      </c>
      <c r="G33" s="110">
        <f t="shared" si="35"/>
        <v>51.47357723577236</v>
      </c>
      <c r="H33" s="110">
        <f t="shared" si="35"/>
        <v>65.845937390080906</v>
      </c>
      <c r="I33" s="110">
        <f t="shared" si="35"/>
        <v>61.950059453032104</v>
      </c>
      <c r="J33" s="110">
        <f t="shared" si="35"/>
        <v>67.56621689155422</v>
      </c>
      <c r="K33" s="110">
        <f t="shared" si="35"/>
        <v>77.03464947622885</v>
      </c>
      <c r="L33" s="110">
        <f t="shared" si="35"/>
        <v>85.051546391752581</v>
      </c>
      <c r="M33" s="110">
        <f t="shared" si="35"/>
        <v>73.560517038777903</v>
      </c>
      <c r="N33" s="110">
        <f t="shared" si="35"/>
        <v>73.512906846240185</v>
      </c>
      <c r="O33" s="110">
        <f t="shared" si="35"/>
        <v>72.573839662447256</v>
      </c>
      <c r="P33" s="110">
        <f t="shared" si="35"/>
        <v>74.159021406727831</v>
      </c>
      <c r="U33" s="29"/>
      <c r="V33" s="16"/>
      <c r="W33" s="30"/>
      <c r="AA33" s="29"/>
      <c r="AB33" s="16"/>
      <c r="AC33" s="30"/>
      <c r="AG33" s="189"/>
      <c r="AH33" s="189"/>
      <c r="AI33" s="189"/>
      <c r="AJ33" s="189"/>
      <c r="AK33" s="198"/>
      <c r="AL33" s="199"/>
      <c r="AM33" s="200"/>
      <c r="AN33" s="189"/>
      <c r="AO33" s="189"/>
      <c r="AP33" s="189"/>
      <c r="AQ33" s="198"/>
      <c r="AR33" s="199"/>
      <c r="AS33" s="200"/>
      <c r="AT33" s="189"/>
      <c r="AU33" s="189"/>
      <c r="AV33" s="189"/>
      <c r="AX33" s="10"/>
      <c r="AY33" s="10"/>
      <c r="AZ33" s="10"/>
      <c r="BA33" s="26"/>
      <c r="BB33" s="27"/>
      <c r="BC33" s="28"/>
      <c r="BD33" s="10"/>
      <c r="BE33" s="10"/>
      <c r="BF33" s="10"/>
      <c r="BG33" s="26"/>
      <c r="BH33" s="27"/>
      <c r="BI33" s="28"/>
      <c r="BJ33" s="10"/>
      <c r="BK33" s="10"/>
      <c r="BL33" s="10"/>
      <c r="BM33" s="204"/>
      <c r="BN33" s="71"/>
      <c r="BO33" s="71"/>
      <c r="BP33" s="71"/>
      <c r="BQ33" s="213"/>
      <c r="BR33" s="214"/>
      <c r="BS33" s="215"/>
      <c r="BT33" s="71"/>
      <c r="BU33" s="71"/>
      <c r="BV33" s="71"/>
      <c r="BW33" s="213"/>
      <c r="BX33" s="214"/>
      <c r="BY33" s="215"/>
      <c r="BZ33" s="71"/>
      <c r="CA33" s="71"/>
      <c r="CB33" s="71"/>
    </row>
    <row r="34" spans="1:80" x14ac:dyDescent="0.2">
      <c r="A34" s="4" t="s">
        <v>417</v>
      </c>
      <c r="B34" s="10">
        <f t="shared" si="14"/>
        <v>4702</v>
      </c>
      <c r="C34" s="10">
        <f t="shared" si="15"/>
        <v>1749</v>
      </c>
      <c r="D34" s="10">
        <f t="shared" si="16"/>
        <v>2955</v>
      </c>
      <c r="E34" s="10">
        <f t="shared" si="17"/>
        <v>3214</v>
      </c>
      <c r="F34" s="10">
        <f t="shared" si="18"/>
        <v>1304</v>
      </c>
      <c r="G34" s="10">
        <f t="shared" si="19"/>
        <v>1910</v>
      </c>
      <c r="H34" s="10">
        <f t="shared" si="20"/>
        <v>971</v>
      </c>
      <c r="I34" s="10">
        <f t="shared" si="21"/>
        <v>321</v>
      </c>
      <c r="J34" s="10">
        <f t="shared" si="22"/>
        <v>650</v>
      </c>
      <c r="K34" s="10">
        <f t="shared" si="23"/>
        <v>285</v>
      </c>
      <c r="L34" s="10">
        <f t="shared" si="24"/>
        <v>59</v>
      </c>
      <c r="M34" s="10">
        <f t="shared" si="25"/>
        <v>225</v>
      </c>
      <c r="N34" s="10">
        <f t="shared" si="26"/>
        <v>234</v>
      </c>
      <c r="O34" s="10">
        <f t="shared" si="27"/>
        <v>65</v>
      </c>
      <c r="P34" s="10">
        <f t="shared" si="28"/>
        <v>170</v>
      </c>
      <c r="Q34" s="4" t="s">
        <v>417</v>
      </c>
      <c r="R34" s="4">
        <v>973</v>
      </c>
      <c r="S34" s="4">
        <v>684</v>
      </c>
      <c r="T34" s="4">
        <v>290</v>
      </c>
      <c r="U34" s="34">
        <v>712</v>
      </c>
      <c r="V34" s="35">
        <v>571</v>
      </c>
      <c r="W34" s="6">
        <v>142</v>
      </c>
      <c r="X34" s="4">
        <v>202</v>
      </c>
      <c r="Y34" s="4">
        <v>98</v>
      </c>
      <c r="Z34" s="4">
        <v>104</v>
      </c>
      <c r="AA34" s="34">
        <v>13</v>
      </c>
      <c r="AB34" s="35">
        <v>9</v>
      </c>
      <c r="AC34" s="6">
        <v>4</v>
      </c>
      <c r="AD34" s="4">
        <v>46</v>
      </c>
      <c r="AE34" s="4">
        <v>6</v>
      </c>
      <c r="AF34" s="4">
        <v>41</v>
      </c>
      <c r="AG34" s="189" t="s">
        <v>417</v>
      </c>
      <c r="AH34" s="189">
        <v>541</v>
      </c>
      <c r="AI34" s="189">
        <v>69</v>
      </c>
      <c r="AJ34" s="189">
        <v>472</v>
      </c>
      <c r="AK34" s="201">
        <v>348</v>
      </c>
      <c r="AL34" s="202">
        <v>46</v>
      </c>
      <c r="AM34" s="203">
        <v>301</v>
      </c>
      <c r="AN34" s="189">
        <v>127</v>
      </c>
      <c r="AO34" s="189">
        <v>17</v>
      </c>
      <c r="AP34" s="189">
        <v>110</v>
      </c>
      <c r="AQ34" s="201">
        <v>46</v>
      </c>
      <c r="AR34" s="202">
        <v>6</v>
      </c>
      <c r="AS34" s="203">
        <v>40</v>
      </c>
      <c r="AT34" s="189">
        <v>21</v>
      </c>
      <c r="AU34" s="189">
        <v>0</v>
      </c>
      <c r="AV34" s="189">
        <v>21</v>
      </c>
      <c r="AW34" s="4" t="s">
        <v>417</v>
      </c>
      <c r="AX34" s="10">
        <v>1500</v>
      </c>
      <c r="AY34" s="10">
        <v>323</v>
      </c>
      <c r="AZ34" s="10">
        <v>1177</v>
      </c>
      <c r="BA34" s="31">
        <v>854</v>
      </c>
      <c r="BB34" s="32">
        <v>180</v>
      </c>
      <c r="BC34" s="33">
        <v>674</v>
      </c>
      <c r="BD34" s="10">
        <v>339</v>
      </c>
      <c r="BE34" s="10">
        <v>71</v>
      </c>
      <c r="BF34" s="10">
        <v>268</v>
      </c>
      <c r="BG34" s="31">
        <v>181</v>
      </c>
      <c r="BH34" s="32">
        <v>30</v>
      </c>
      <c r="BI34" s="33">
        <v>150</v>
      </c>
      <c r="BJ34" s="10">
        <v>127</v>
      </c>
      <c r="BK34" s="10">
        <v>42</v>
      </c>
      <c r="BL34" s="10">
        <v>85</v>
      </c>
      <c r="BM34" s="204" t="s">
        <v>417</v>
      </c>
      <c r="BN34" s="71">
        <v>1688</v>
      </c>
      <c r="BO34" s="71">
        <v>673</v>
      </c>
      <c r="BP34" s="71">
        <v>1016</v>
      </c>
      <c r="BQ34" s="229">
        <v>1300</v>
      </c>
      <c r="BR34" s="230">
        <v>507</v>
      </c>
      <c r="BS34" s="231">
        <v>793</v>
      </c>
      <c r="BT34" s="71">
        <v>303</v>
      </c>
      <c r="BU34" s="71">
        <v>135</v>
      </c>
      <c r="BV34" s="71">
        <v>168</v>
      </c>
      <c r="BW34" s="229">
        <v>45</v>
      </c>
      <c r="BX34" s="230">
        <v>14</v>
      </c>
      <c r="BY34" s="231">
        <v>31</v>
      </c>
      <c r="BZ34" s="71">
        <v>40</v>
      </c>
      <c r="CA34" s="71">
        <v>17</v>
      </c>
      <c r="CB34" s="71">
        <v>23</v>
      </c>
    </row>
    <row r="35" spans="1:80" ht="15" x14ac:dyDescent="0.25">
      <c r="A35" s="2" t="s">
        <v>500</v>
      </c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2" t="s">
        <v>500</v>
      </c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2" t="s">
        <v>500</v>
      </c>
      <c r="AH35" s="94"/>
      <c r="AI35" s="94"/>
      <c r="AJ35" s="94"/>
      <c r="AK35" s="94"/>
      <c r="AL35" s="94"/>
      <c r="AM35" s="94"/>
      <c r="AN35" s="94"/>
      <c r="AO35" s="94"/>
      <c r="AP35" s="94"/>
      <c r="AQ35" s="94"/>
      <c r="AR35" s="94"/>
      <c r="AS35" s="94"/>
      <c r="AT35" s="94"/>
      <c r="AU35" s="94"/>
      <c r="AV35" s="94"/>
      <c r="AW35" s="2" t="s">
        <v>500</v>
      </c>
      <c r="AX35" s="94"/>
      <c r="AY35" s="94"/>
      <c r="AZ35" s="94"/>
      <c r="BA35" s="94"/>
      <c r="BB35" s="94"/>
      <c r="BC35" s="94"/>
      <c r="BD35" s="94"/>
      <c r="BE35" s="94"/>
      <c r="BF35" s="94"/>
      <c r="BG35" s="94"/>
      <c r="BH35" s="94"/>
      <c r="BI35" s="94"/>
      <c r="BJ35" s="94"/>
      <c r="BK35" s="94"/>
      <c r="BL35" s="94"/>
      <c r="BM35" s="2" t="s">
        <v>500</v>
      </c>
      <c r="BN35" s="94"/>
      <c r="BO35" s="94"/>
      <c r="BP35" s="94"/>
      <c r="BQ35" s="94"/>
      <c r="BR35" s="94"/>
      <c r="BS35" s="94"/>
      <c r="BT35" s="94"/>
      <c r="BU35" s="94"/>
      <c r="BV35" s="94"/>
      <c r="BW35" s="94"/>
      <c r="BX35" s="112"/>
      <c r="BY35" s="112"/>
      <c r="BZ35" s="112"/>
      <c r="CA35" s="112"/>
      <c r="CB35" s="112"/>
    </row>
    <row r="36" spans="1:80" ht="15" x14ac:dyDescent="0.25">
      <c r="A36" s="3" t="s">
        <v>501</v>
      </c>
      <c r="Q36" s="3" t="s">
        <v>501</v>
      </c>
      <c r="AG36" s="3" t="s">
        <v>501</v>
      </c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 s="3" t="s">
        <v>610</v>
      </c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 s="3" t="s">
        <v>501</v>
      </c>
      <c r="BN36"/>
      <c r="BO36"/>
      <c r="BP36"/>
      <c r="BQ36"/>
      <c r="BR36"/>
      <c r="BS36"/>
      <c r="BT36"/>
      <c r="BU36"/>
      <c r="BV36"/>
      <c r="BW36"/>
      <c r="BX36" s="63"/>
      <c r="BY36" s="63"/>
      <c r="BZ36" s="63"/>
      <c r="CA36" s="63"/>
      <c r="CB36" s="63"/>
    </row>
    <row r="39" spans="1:80" x14ac:dyDescent="0.2">
      <c r="A39" s="4" t="s">
        <v>911</v>
      </c>
    </row>
    <row r="40" spans="1:80" x14ac:dyDescent="0.2">
      <c r="B40" s="4" t="s">
        <v>1</v>
      </c>
      <c r="C40" s="4" t="s">
        <v>497</v>
      </c>
      <c r="D40" s="4" t="s">
        <v>907</v>
      </c>
    </row>
    <row r="41" spans="1:80" x14ac:dyDescent="0.2">
      <c r="A41" s="4" t="s">
        <v>1</v>
      </c>
      <c r="B41" s="110">
        <v>57.96013229641548</v>
      </c>
      <c r="C41" s="110">
        <v>53.297730307076101</v>
      </c>
      <c r="D41" s="110">
        <v>60.314473861040184</v>
      </c>
    </row>
    <row r="42" spans="1:80" x14ac:dyDescent="0.2">
      <c r="A42" s="4" t="s">
        <v>4</v>
      </c>
      <c r="B42" s="4">
        <v>48.270313757039418</v>
      </c>
      <c r="C42" s="4">
        <v>42.731664470794904</v>
      </c>
      <c r="D42" s="4">
        <v>51.47357723577236</v>
      </c>
    </row>
    <row r="43" spans="1:80" x14ac:dyDescent="0.2">
      <c r="A43" s="4" t="s">
        <v>5</v>
      </c>
      <c r="B43" s="4">
        <v>65.845937390080906</v>
      </c>
      <c r="C43" s="4">
        <v>61.950059453032104</v>
      </c>
      <c r="D43" s="4">
        <v>67.56621689155422</v>
      </c>
    </row>
    <row r="44" spans="1:80" x14ac:dyDescent="0.2">
      <c r="A44" s="4" t="s">
        <v>6</v>
      </c>
      <c r="B44" s="4">
        <v>77.03464947622885</v>
      </c>
      <c r="C44" s="4">
        <v>85.051546391752581</v>
      </c>
      <c r="D44" s="4">
        <v>73.560517038777903</v>
      </c>
    </row>
    <row r="45" spans="1:80" x14ac:dyDescent="0.2">
      <c r="A45" s="4" t="s">
        <v>7</v>
      </c>
      <c r="B45" s="4">
        <v>73.512906846240185</v>
      </c>
      <c r="C45" s="4">
        <v>72.573839662447256</v>
      </c>
      <c r="D45" s="4">
        <v>74.159021406727831</v>
      </c>
    </row>
  </sheetData>
  <mergeCells count="25">
    <mergeCell ref="B2:D2"/>
    <mergeCell ref="E2:G2"/>
    <mergeCell ref="H2:J2"/>
    <mergeCell ref="K2:M2"/>
    <mergeCell ref="N2:P2"/>
    <mergeCell ref="R2:T2"/>
    <mergeCell ref="U2:W2"/>
    <mergeCell ref="X2:Z2"/>
    <mergeCell ref="AA2:AC2"/>
    <mergeCell ref="AD2:AF2"/>
    <mergeCell ref="AH2:AJ2"/>
    <mergeCell ref="AK2:AM2"/>
    <mergeCell ref="AN2:AP2"/>
    <mergeCell ref="AQ2:AS2"/>
    <mergeCell ref="AT2:AV2"/>
    <mergeCell ref="AX2:AZ2"/>
    <mergeCell ref="BA2:BC2"/>
    <mergeCell ref="BD2:BF2"/>
    <mergeCell ref="BG2:BI2"/>
    <mergeCell ref="BJ2:BL2"/>
    <mergeCell ref="BN2:BP2"/>
    <mergeCell ref="BQ2:BS2"/>
    <mergeCell ref="BT2:BV2"/>
    <mergeCell ref="BW2:BY2"/>
    <mergeCell ref="BZ2:CB2"/>
  </mergeCells>
  <pageMargins left="0.7" right="0.7" top="0.75" bottom="0.75" header="0.3" footer="0.3"/>
  <pageSetup scale="99" orientation="portrait" r:id="rId1"/>
  <colBreaks count="1" manualBreakCount="1">
    <brk id="16" max="1048575" man="1"/>
  </col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91"/>
  <sheetViews>
    <sheetView view="pageBreakPreview" topLeftCell="F1" zoomScaleNormal="100" zoomScaleSheetLayoutView="100" workbookViewId="0">
      <selection activeCell="G86" sqref="G86:L87"/>
    </sheetView>
  </sheetViews>
  <sheetFormatPr defaultColWidth="4.42578125" defaultRowHeight="11.25" x14ac:dyDescent="0.2"/>
  <cols>
    <col min="1" max="1" width="12.42578125" style="4" customWidth="1"/>
    <col min="2" max="13" width="5.42578125" style="4" customWidth="1"/>
    <col min="14" max="16384" width="4.42578125" style="4"/>
  </cols>
  <sheetData>
    <row r="1" spans="1:80" ht="15" x14ac:dyDescent="0.25">
      <c r="A1" s="4" t="s">
        <v>851</v>
      </c>
      <c r="Q1" s="4" t="s">
        <v>532</v>
      </c>
      <c r="AG1" s="232" t="s">
        <v>769</v>
      </c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 s="4" t="s">
        <v>774</v>
      </c>
      <c r="BM1" s="204" t="s">
        <v>777</v>
      </c>
      <c r="BN1" s="71"/>
      <c r="BO1" s="71"/>
      <c r="BP1" s="71"/>
      <c r="BQ1" s="71"/>
      <c r="BR1" s="71"/>
      <c r="BS1" s="71"/>
      <c r="BT1" s="71"/>
      <c r="BU1" s="71"/>
      <c r="BV1" s="71"/>
      <c r="BW1" s="71"/>
      <c r="BX1" s="71"/>
      <c r="BY1" s="71"/>
      <c r="BZ1" s="71"/>
      <c r="CA1" s="71"/>
      <c r="CB1" s="71"/>
    </row>
    <row r="2" spans="1:80" x14ac:dyDescent="0.2">
      <c r="A2" s="5"/>
      <c r="B2" s="278" t="s">
        <v>1</v>
      </c>
      <c r="C2" s="278"/>
      <c r="D2" s="278"/>
      <c r="E2" s="278" t="s">
        <v>4</v>
      </c>
      <c r="F2" s="278"/>
      <c r="G2" s="278"/>
      <c r="H2" s="278" t="s">
        <v>5</v>
      </c>
      <c r="I2" s="278"/>
      <c r="J2" s="278"/>
      <c r="K2" s="278" t="s">
        <v>6</v>
      </c>
      <c r="L2" s="278"/>
      <c r="M2" s="278"/>
      <c r="N2" s="278" t="s">
        <v>7</v>
      </c>
      <c r="O2" s="278"/>
      <c r="P2" s="279"/>
      <c r="Q2" s="5"/>
      <c r="R2" s="278" t="s">
        <v>1</v>
      </c>
      <c r="S2" s="278"/>
      <c r="T2" s="278"/>
      <c r="U2" s="278" t="s">
        <v>4</v>
      </c>
      <c r="V2" s="278"/>
      <c r="W2" s="278"/>
      <c r="X2" s="278" t="s">
        <v>5</v>
      </c>
      <c r="Y2" s="278"/>
      <c r="Z2" s="278"/>
      <c r="AA2" s="278" t="s">
        <v>6</v>
      </c>
      <c r="AB2" s="278"/>
      <c r="AC2" s="278"/>
      <c r="AD2" s="278" t="s">
        <v>7</v>
      </c>
      <c r="AE2" s="278"/>
      <c r="AF2" s="279"/>
      <c r="AG2" s="190"/>
      <c r="AH2" s="296" t="s">
        <v>1</v>
      </c>
      <c r="AI2" s="296"/>
      <c r="AJ2" s="296"/>
      <c r="AK2" s="296" t="s">
        <v>4</v>
      </c>
      <c r="AL2" s="296"/>
      <c r="AM2" s="296"/>
      <c r="AN2" s="296" t="s">
        <v>5</v>
      </c>
      <c r="AO2" s="296"/>
      <c r="AP2" s="296"/>
      <c r="AQ2" s="296" t="s">
        <v>6</v>
      </c>
      <c r="AR2" s="296"/>
      <c r="AS2" s="296"/>
      <c r="AT2" s="296" t="s">
        <v>7</v>
      </c>
      <c r="AU2" s="296"/>
      <c r="AV2" s="297"/>
      <c r="AW2" s="5"/>
      <c r="AX2" s="278" t="s">
        <v>1</v>
      </c>
      <c r="AY2" s="278"/>
      <c r="AZ2" s="278"/>
      <c r="BA2" s="278" t="s">
        <v>4</v>
      </c>
      <c r="BB2" s="278"/>
      <c r="BC2" s="278"/>
      <c r="BD2" s="278" t="s">
        <v>5</v>
      </c>
      <c r="BE2" s="278"/>
      <c r="BF2" s="278"/>
      <c r="BG2" s="278" t="s">
        <v>6</v>
      </c>
      <c r="BH2" s="278"/>
      <c r="BI2" s="278"/>
      <c r="BJ2" s="278" t="s">
        <v>7</v>
      </c>
      <c r="BK2" s="278"/>
      <c r="BL2" s="279"/>
      <c r="BM2" s="205"/>
      <c r="BN2" s="294" t="s">
        <v>1</v>
      </c>
      <c r="BO2" s="294"/>
      <c r="BP2" s="294"/>
      <c r="BQ2" s="294" t="s">
        <v>4</v>
      </c>
      <c r="BR2" s="294"/>
      <c r="BS2" s="294"/>
      <c r="BT2" s="294" t="s">
        <v>5</v>
      </c>
      <c r="BU2" s="294"/>
      <c r="BV2" s="294"/>
      <c r="BW2" s="294" t="s">
        <v>6</v>
      </c>
      <c r="BX2" s="294"/>
      <c r="BY2" s="294"/>
      <c r="BZ2" s="294" t="s">
        <v>7</v>
      </c>
      <c r="CA2" s="294"/>
      <c r="CB2" s="295"/>
    </row>
    <row r="3" spans="1:80" x14ac:dyDescent="0.2">
      <c r="A3" s="6" t="s">
        <v>600</v>
      </c>
      <c r="B3" s="7" t="s">
        <v>1</v>
      </c>
      <c r="C3" s="7" t="s">
        <v>497</v>
      </c>
      <c r="D3" s="7" t="s">
        <v>498</v>
      </c>
      <c r="E3" s="7" t="s">
        <v>1</v>
      </c>
      <c r="F3" s="7" t="s">
        <v>497</v>
      </c>
      <c r="G3" s="7" t="s">
        <v>498</v>
      </c>
      <c r="H3" s="7" t="s">
        <v>1</v>
      </c>
      <c r="I3" s="7" t="s">
        <v>497</v>
      </c>
      <c r="J3" s="7" t="s">
        <v>498</v>
      </c>
      <c r="K3" s="7" t="s">
        <v>1</v>
      </c>
      <c r="L3" s="7" t="s">
        <v>497</v>
      </c>
      <c r="M3" s="7" t="s">
        <v>498</v>
      </c>
      <c r="N3" s="7" t="s">
        <v>1</v>
      </c>
      <c r="O3" s="7" t="s">
        <v>497</v>
      </c>
      <c r="P3" s="8" t="s">
        <v>498</v>
      </c>
      <c r="Q3" s="6" t="s">
        <v>600</v>
      </c>
      <c r="R3" s="7" t="s">
        <v>1</v>
      </c>
      <c r="S3" s="7" t="s">
        <v>497</v>
      </c>
      <c r="T3" s="7" t="s">
        <v>498</v>
      </c>
      <c r="U3" s="7" t="s">
        <v>1</v>
      </c>
      <c r="V3" s="7" t="s">
        <v>497</v>
      </c>
      <c r="W3" s="7" t="s">
        <v>498</v>
      </c>
      <c r="X3" s="7" t="s">
        <v>1</v>
      </c>
      <c r="Y3" s="7" t="s">
        <v>497</v>
      </c>
      <c r="Z3" s="7" t="s">
        <v>498</v>
      </c>
      <c r="AA3" s="7" t="s">
        <v>1</v>
      </c>
      <c r="AB3" s="7" t="s">
        <v>497</v>
      </c>
      <c r="AC3" s="7" t="s">
        <v>498</v>
      </c>
      <c r="AD3" s="7" t="s">
        <v>1</v>
      </c>
      <c r="AE3" s="7" t="s">
        <v>497</v>
      </c>
      <c r="AF3" s="8" t="s">
        <v>498</v>
      </c>
      <c r="AG3" s="109" t="s">
        <v>600</v>
      </c>
      <c r="AH3" s="193" t="s">
        <v>1</v>
      </c>
      <c r="AI3" s="193" t="s">
        <v>497</v>
      </c>
      <c r="AJ3" s="193" t="s">
        <v>601</v>
      </c>
      <c r="AK3" s="193" t="s">
        <v>1</v>
      </c>
      <c r="AL3" s="193" t="s">
        <v>497</v>
      </c>
      <c r="AM3" s="193" t="s">
        <v>601</v>
      </c>
      <c r="AN3" s="193" t="s">
        <v>1</v>
      </c>
      <c r="AO3" s="193" t="s">
        <v>497</v>
      </c>
      <c r="AP3" s="193" t="s">
        <v>601</v>
      </c>
      <c r="AQ3" s="193" t="s">
        <v>1</v>
      </c>
      <c r="AR3" s="193" t="s">
        <v>497</v>
      </c>
      <c r="AS3" s="193" t="s">
        <v>601</v>
      </c>
      <c r="AT3" s="193" t="s">
        <v>1</v>
      </c>
      <c r="AU3" s="193" t="s">
        <v>497</v>
      </c>
      <c r="AV3" s="194" t="s">
        <v>601</v>
      </c>
      <c r="AW3" s="6" t="s">
        <v>600</v>
      </c>
      <c r="AX3" s="45" t="s">
        <v>1</v>
      </c>
      <c r="AY3" s="45" t="s">
        <v>497</v>
      </c>
      <c r="AZ3" s="45" t="s">
        <v>742</v>
      </c>
      <c r="BA3" s="45" t="s">
        <v>1</v>
      </c>
      <c r="BB3" s="45" t="s">
        <v>497</v>
      </c>
      <c r="BC3" s="45" t="s">
        <v>742</v>
      </c>
      <c r="BD3" s="45" t="s">
        <v>1</v>
      </c>
      <c r="BE3" s="45" t="s">
        <v>497</v>
      </c>
      <c r="BF3" s="45" t="s">
        <v>742</v>
      </c>
      <c r="BG3" s="45" t="s">
        <v>1</v>
      </c>
      <c r="BH3" s="45" t="s">
        <v>497</v>
      </c>
      <c r="BI3" s="45" t="s">
        <v>742</v>
      </c>
      <c r="BJ3" s="45" t="s">
        <v>1</v>
      </c>
      <c r="BK3" s="45" t="s">
        <v>497</v>
      </c>
      <c r="BL3" s="46" t="s">
        <v>742</v>
      </c>
      <c r="BM3" s="208" t="s">
        <v>600</v>
      </c>
      <c r="BN3" s="209" t="s">
        <v>1</v>
      </c>
      <c r="BO3" s="209" t="s">
        <v>497</v>
      </c>
      <c r="BP3" s="209" t="s">
        <v>498</v>
      </c>
      <c r="BQ3" s="209" t="s">
        <v>1</v>
      </c>
      <c r="BR3" s="209" t="s">
        <v>497</v>
      </c>
      <c r="BS3" s="209" t="s">
        <v>498</v>
      </c>
      <c r="BT3" s="209" t="s">
        <v>1</v>
      </c>
      <c r="BU3" s="209" t="s">
        <v>497</v>
      </c>
      <c r="BV3" s="209" t="s">
        <v>498</v>
      </c>
      <c r="BW3" s="209" t="s">
        <v>1</v>
      </c>
      <c r="BX3" s="209" t="s">
        <v>497</v>
      </c>
      <c r="BY3" s="209" t="s">
        <v>498</v>
      </c>
      <c r="BZ3" s="209" t="s">
        <v>1</v>
      </c>
      <c r="CA3" s="209" t="s">
        <v>497</v>
      </c>
      <c r="CB3" s="209" t="s">
        <v>498</v>
      </c>
    </row>
    <row r="4" spans="1:80" x14ac:dyDescent="0.2">
      <c r="A4" s="15" t="s">
        <v>596</v>
      </c>
      <c r="E4" s="25"/>
      <c r="F4" s="9"/>
      <c r="G4" s="5"/>
      <c r="K4" s="25"/>
      <c r="L4" s="9"/>
      <c r="M4" s="5"/>
      <c r="Q4" s="15" t="s">
        <v>596</v>
      </c>
      <c r="U4" s="25"/>
      <c r="V4" s="9"/>
      <c r="W4" s="5"/>
      <c r="AA4" s="25"/>
      <c r="AB4" s="9"/>
      <c r="AC4" s="5"/>
      <c r="AG4" s="195" t="s">
        <v>596</v>
      </c>
      <c r="AH4" s="189"/>
      <c r="AI4" s="189"/>
      <c r="AJ4" s="189"/>
      <c r="AK4" s="196"/>
      <c r="AL4" s="197"/>
      <c r="AM4" s="190"/>
      <c r="AN4" s="189"/>
      <c r="AO4" s="189"/>
      <c r="AP4" s="189"/>
      <c r="AQ4" s="196"/>
      <c r="AR4" s="197"/>
      <c r="AS4" s="190"/>
      <c r="AT4" s="189"/>
      <c r="AU4" s="189"/>
      <c r="AV4" s="189"/>
      <c r="AW4" s="15" t="s">
        <v>596</v>
      </c>
      <c r="BA4" s="25"/>
      <c r="BB4" s="9"/>
      <c r="BC4" s="5"/>
      <c r="BG4" s="25"/>
      <c r="BH4" s="9"/>
      <c r="BI4" s="5"/>
      <c r="BM4" s="210" t="s">
        <v>778</v>
      </c>
      <c r="BN4" s="71"/>
      <c r="BO4" s="71"/>
      <c r="BP4" s="71"/>
      <c r="BQ4" s="211"/>
      <c r="BR4" s="70"/>
      <c r="BS4" s="212"/>
      <c r="BT4" s="71"/>
      <c r="BU4" s="71"/>
      <c r="BV4" s="71"/>
      <c r="BW4" s="211"/>
      <c r="BX4" s="70"/>
      <c r="BY4" s="212"/>
      <c r="BZ4" s="71"/>
      <c r="CA4" s="71"/>
      <c r="CB4" s="71"/>
    </row>
    <row r="5" spans="1:80" x14ac:dyDescent="0.2">
      <c r="A5" s="4" t="s">
        <v>1</v>
      </c>
      <c r="B5" s="10">
        <f t="shared" ref="B5" si="0">R5+AH5+AX5+BN5</f>
        <v>11187</v>
      </c>
      <c r="C5" s="10">
        <f t="shared" ref="C5" si="1">S5+AI5+AY5+BO5</f>
        <v>3745</v>
      </c>
      <c r="D5" s="10">
        <f t="shared" ref="D5" si="2">T5+AJ5+AZ5+BP5</f>
        <v>7441</v>
      </c>
      <c r="E5" s="10">
        <f t="shared" ref="E5" si="3">U5+AK5+BA5+BQ5</f>
        <v>6215</v>
      </c>
      <c r="F5" s="10">
        <f t="shared" ref="F5" si="4">V5+AL5+BB5+BR5</f>
        <v>2277</v>
      </c>
      <c r="G5" s="10">
        <f t="shared" ref="G5" si="5">W5+AM5+BC5+BS5</f>
        <v>3936</v>
      </c>
      <c r="H5" s="10">
        <f t="shared" ref="H5" si="6">X5+AN5+BD5+BT5</f>
        <v>2843</v>
      </c>
      <c r="I5" s="10">
        <f t="shared" ref="I5" si="7">Y5+AO5+BE5+BU5</f>
        <v>841</v>
      </c>
      <c r="J5" s="10">
        <f t="shared" ref="J5" si="8">Z5+AP5+BF5+BV5</f>
        <v>2001</v>
      </c>
      <c r="K5" s="10">
        <f t="shared" ref="K5" si="9">AA5+AQ5+BG5+BW5</f>
        <v>1241</v>
      </c>
      <c r="L5" s="10">
        <f t="shared" ref="L5" si="10">AB5+AR5+BH5+BX5</f>
        <v>388</v>
      </c>
      <c r="M5" s="10">
        <f t="shared" ref="M5" si="11">AC5+AS5+BI5+BY5</f>
        <v>851</v>
      </c>
      <c r="N5" s="10">
        <f t="shared" ref="N5" si="12">AD5+AT5+BJ5+BZ5</f>
        <v>891</v>
      </c>
      <c r="O5" s="10">
        <f t="shared" ref="O5" si="13">AE5+AU5+BK5+CA5</f>
        <v>237</v>
      </c>
      <c r="P5" s="10">
        <f t="shared" ref="P5" si="14">AF5+AV5+BL5+CB5</f>
        <v>654</v>
      </c>
      <c r="Q5" s="4" t="s">
        <v>1</v>
      </c>
      <c r="R5" s="10">
        <v>1883</v>
      </c>
      <c r="S5" s="10">
        <v>1244</v>
      </c>
      <c r="T5" s="10">
        <v>639</v>
      </c>
      <c r="U5" s="26">
        <v>1071</v>
      </c>
      <c r="V5" s="27">
        <v>882</v>
      </c>
      <c r="W5" s="28">
        <v>189</v>
      </c>
      <c r="X5" s="10">
        <v>485</v>
      </c>
      <c r="Y5" s="10">
        <v>242</v>
      </c>
      <c r="Z5" s="10">
        <v>242</v>
      </c>
      <c r="AA5" s="26">
        <v>73</v>
      </c>
      <c r="AB5" s="27">
        <v>38</v>
      </c>
      <c r="AC5" s="28">
        <v>35</v>
      </c>
      <c r="AD5" s="10">
        <v>255</v>
      </c>
      <c r="AE5" s="10">
        <v>81</v>
      </c>
      <c r="AF5" s="10">
        <v>174</v>
      </c>
      <c r="AG5" s="189" t="s">
        <v>1</v>
      </c>
      <c r="AH5" s="189">
        <v>838</v>
      </c>
      <c r="AI5" s="189">
        <v>119</v>
      </c>
      <c r="AJ5" s="189">
        <v>719</v>
      </c>
      <c r="AK5" s="198">
        <v>501</v>
      </c>
      <c r="AL5" s="199">
        <v>83</v>
      </c>
      <c r="AM5" s="200">
        <v>417</v>
      </c>
      <c r="AN5" s="189">
        <v>203</v>
      </c>
      <c r="AO5" s="189">
        <v>17</v>
      </c>
      <c r="AP5" s="189">
        <v>186</v>
      </c>
      <c r="AQ5" s="198">
        <v>105</v>
      </c>
      <c r="AR5" s="199">
        <v>15</v>
      </c>
      <c r="AS5" s="200">
        <v>89</v>
      </c>
      <c r="AT5" s="189">
        <v>30</v>
      </c>
      <c r="AU5" s="189">
        <v>3</v>
      </c>
      <c r="AV5" s="189">
        <v>27</v>
      </c>
      <c r="AW5" s="4" t="s">
        <v>1</v>
      </c>
      <c r="AX5" s="10">
        <v>5954</v>
      </c>
      <c r="AY5" s="10">
        <v>1421</v>
      </c>
      <c r="AZ5" s="10">
        <v>4532</v>
      </c>
      <c r="BA5" s="26">
        <v>2718</v>
      </c>
      <c r="BB5" s="27">
        <v>584</v>
      </c>
      <c r="BC5" s="28">
        <v>2134</v>
      </c>
      <c r="BD5" s="10">
        <v>1721</v>
      </c>
      <c r="BE5" s="10">
        <v>409</v>
      </c>
      <c r="BF5" s="10">
        <v>1312</v>
      </c>
      <c r="BG5" s="26">
        <v>963</v>
      </c>
      <c r="BH5" s="27">
        <v>301</v>
      </c>
      <c r="BI5" s="28">
        <v>662</v>
      </c>
      <c r="BJ5" s="10">
        <v>552</v>
      </c>
      <c r="BK5" s="10">
        <v>127</v>
      </c>
      <c r="BL5" s="10">
        <v>424</v>
      </c>
      <c r="BM5" s="204" t="s">
        <v>1</v>
      </c>
      <c r="BN5" s="71">
        <v>2512</v>
      </c>
      <c r="BO5" s="71">
        <v>961</v>
      </c>
      <c r="BP5" s="71">
        <v>1551</v>
      </c>
      <c r="BQ5" s="213">
        <v>1925</v>
      </c>
      <c r="BR5" s="214">
        <v>728</v>
      </c>
      <c r="BS5" s="215">
        <v>1196</v>
      </c>
      <c r="BT5" s="71">
        <v>434</v>
      </c>
      <c r="BU5" s="71">
        <v>173</v>
      </c>
      <c r="BV5" s="71">
        <v>261</v>
      </c>
      <c r="BW5" s="213">
        <v>100</v>
      </c>
      <c r="BX5" s="214">
        <v>34</v>
      </c>
      <c r="BY5" s="215">
        <v>65</v>
      </c>
      <c r="BZ5" s="71">
        <v>54</v>
      </c>
      <c r="CA5" s="71">
        <v>26</v>
      </c>
      <c r="CB5" s="71">
        <v>29</v>
      </c>
    </row>
    <row r="6" spans="1:80" x14ac:dyDescent="0.2">
      <c r="A6" s="4" t="s">
        <v>418</v>
      </c>
      <c r="B6" s="10">
        <f t="shared" ref="B6:B7" si="15">R6+AH6+AX6+BN6</f>
        <v>3486</v>
      </c>
      <c r="C6" s="10">
        <f t="shared" ref="C6:C7" si="16">S6+AI6+AY6+BO6</f>
        <v>1087</v>
      </c>
      <c r="D6" s="10">
        <f t="shared" ref="D6:D7" si="17">T6+AJ6+AZ6+BP6</f>
        <v>2401</v>
      </c>
      <c r="E6" s="10">
        <f t="shared" ref="E6:E7" si="18">U6+AK6+BA6+BQ6</f>
        <v>1698</v>
      </c>
      <c r="F6" s="10">
        <f t="shared" ref="F6:F7" si="19">V6+AL6+BB6+BR6</f>
        <v>631</v>
      </c>
      <c r="G6" s="10">
        <f t="shared" ref="G6:G7" si="20">W6+AM6+BC6+BS6</f>
        <v>1067</v>
      </c>
      <c r="H6" s="10">
        <f t="shared" ref="H6:H7" si="21">X6+AN6+BD6+BT6</f>
        <v>995</v>
      </c>
      <c r="I6" s="10">
        <f t="shared" ref="I6:I7" si="22">Y6+AO6+BE6+BU6</f>
        <v>281</v>
      </c>
      <c r="J6" s="10">
        <f t="shared" ref="J6:J7" si="23">Z6+AP6+BF6+BV6</f>
        <v>715</v>
      </c>
      <c r="K6" s="10">
        <f t="shared" ref="K6:K7" si="24">AA6+AQ6+BG6+BW6</f>
        <v>403</v>
      </c>
      <c r="L6" s="10">
        <f t="shared" ref="L6:L7" si="25">AB6+AR6+BH6+BX6</f>
        <v>100</v>
      </c>
      <c r="M6" s="10">
        <f t="shared" ref="M6:M7" si="26">AC6+AS6+BI6+BY6</f>
        <v>302</v>
      </c>
      <c r="N6" s="10">
        <f t="shared" ref="N6:N7" si="27">AD6+AT6+BJ6+BZ6</f>
        <v>392</v>
      </c>
      <c r="O6" s="10">
        <f t="shared" ref="O6:O7" si="28">AE6+AU6+BK6+CA6</f>
        <v>73</v>
      </c>
      <c r="P6" s="10">
        <f t="shared" ref="P6:P7" si="29">AF6+AV6+BL6+CB6</f>
        <v>318</v>
      </c>
      <c r="Q6" s="4" t="s">
        <v>418</v>
      </c>
      <c r="R6" s="10">
        <v>575</v>
      </c>
      <c r="S6" s="10">
        <v>376</v>
      </c>
      <c r="T6" s="10">
        <v>199</v>
      </c>
      <c r="U6" s="26">
        <v>321</v>
      </c>
      <c r="V6" s="27">
        <v>259</v>
      </c>
      <c r="W6" s="28">
        <v>61</v>
      </c>
      <c r="X6" s="10">
        <v>202</v>
      </c>
      <c r="Y6" s="10">
        <v>92</v>
      </c>
      <c r="Z6" s="10">
        <v>110</v>
      </c>
      <c r="AA6" s="26">
        <v>24</v>
      </c>
      <c r="AB6" s="27">
        <v>7</v>
      </c>
      <c r="AC6" s="28">
        <v>16</v>
      </c>
      <c r="AD6" s="10">
        <v>29</v>
      </c>
      <c r="AE6" s="10">
        <v>17</v>
      </c>
      <c r="AF6" s="10">
        <v>12</v>
      </c>
      <c r="AG6" s="189" t="s">
        <v>418</v>
      </c>
      <c r="AH6" s="189">
        <v>334</v>
      </c>
      <c r="AI6" s="189">
        <v>25</v>
      </c>
      <c r="AJ6" s="189">
        <v>310</v>
      </c>
      <c r="AK6" s="198">
        <v>213</v>
      </c>
      <c r="AL6" s="199">
        <v>19</v>
      </c>
      <c r="AM6" s="200">
        <v>195</v>
      </c>
      <c r="AN6" s="189">
        <v>84</v>
      </c>
      <c r="AO6" s="189">
        <v>0</v>
      </c>
      <c r="AP6" s="189">
        <v>84</v>
      </c>
      <c r="AQ6" s="198">
        <v>31</v>
      </c>
      <c r="AR6" s="199">
        <v>3</v>
      </c>
      <c r="AS6" s="200">
        <v>28</v>
      </c>
      <c r="AT6" s="189">
        <v>6</v>
      </c>
      <c r="AU6" s="189">
        <v>3</v>
      </c>
      <c r="AV6" s="189">
        <v>3</v>
      </c>
      <c r="AW6" s="4" t="s">
        <v>418</v>
      </c>
      <c r="AX6" s="10">
        <v>1785</v>
      </c>
      <c r="AY6" s="10">
        <v>400</v>
      </c>
      <c r="AZ6" s="10">
        <v>1385</v>
      </c>
      <c r="BA6" s="26">
        <v>494</v>
      </c>
      <c r="BB6" s="27">
        <v>112</v>
      </c>
      <c r="BC6" s="28">
        <v>382</v>
      </c>
      <c r="BD6" s="10">
        <v>621</v>
      </c>
      <c r="BE6" s="10">
        <v>155</v>
      </c>
      <c r="BF6" s="10">
        <v>466</v>
      </c>
      <c r="BG6" s="26">
        <v>331</v>
      </c>
      <c r="BH6" s="27">
        <v>90</v>
      </c>
      <c r="BI6" s="28">
        <v>241</v>
      </c>
      <c r="BJ6" s="10">
        <v>340</v>
      </c>
      <c r="BK6" s="10">
        <v>42</v>
      </c>
      <c r="BL6" s="10">
        <v>297</v>
      </c>
      <c r="BM6" s="204" t="s">
        <v>418</v>
      </c>
      <c r="BN6" s="71">
        <v>792</v>
      </c>
      <c r="BO6" s="71">
        <v>286</v>
      </c>
      <c r="BP6" s="71">
        <v>507</v>
      </c>
      <c r="BQ6" s="213">
        <v>670</v>
      </c>
      <c r="BR6" s="214">
        <v>241</v>
      </c>
      <c r="BS6" s="215">
        <v>429</v>
      </c>
      <c r="BT6" s="71">
        <v>88</v>
      </c>
      <c r="BU6" s="71">
        <v>34</v>
      </c>
      <c r="BV6" s="71">
        <v>55</v>
      </c>
      <c r="BW6" s="213">
        <v>17</v>
      </c>
      <c r="BX6" s="214">
        <v>0</v>
      </c>
      <c r="BY6" s="215">
        <v>17</v>
      </c>
      <c r="BZ6" s="71">
        <v>17</v>
      </c>
      <c r="CA6" s="71">
        <v>11</v>
      </c>
      <c r="CB6" s="71">
        <v>6</v>
      </c>
    </row>
    <row r="7" spans="1:80" x14ac:dyDescent="0.2">
      <c r="A7" s="4" t="s">
        <v>419</v>
      </c>
      <c r="B7" s="10">
        <f t="shared" si="15"/>
        <v>7699</v>
      </c>
      <c r="C7" s="10">
        <f t="shared" si="16"/>
        <v>2657</v>
      </c>
      <c r="D7" s="10">
        <f t="shared" si="17"/>
        <v>5041</v>
      </c>
      <c r="E7" s="10">
        <f t="shared" si="18"/>
        <v>4516</v>
      </c>
      <c r="F7" s="10">
        <f t="shared" si="19"/>
        <v>1648</v>
      </c>
      <c r="G7" s="10">
        <f t="shared" si="20"/>
        <v>2868</v>
      </c>
      <c r="H7" s="10">
        <f t="shared" si="21"/>
        <v>1846</v>
      </c>
      <c r="I7" s="10">
        <f t="shared" si="22"/>
        <v>560</v>
      </c>
      <c r="J7" s="10">
        <f t="shared" si="23"/>
        <v>1286</v>
      </c>
      <c r="K7" s="10">
        <f t="shared" si="24"/>
        <v>838</v>
      </c>
      <c r="L7" s="10">
        <f t="shared" si="25"/>
        <v>288</v>
      </c>
      <c r="M7" s="10">
        <f t="shared" si="26"/>
        <v>549</v>
      </c>
      <c r="N7" s="10">
        <f t="shared" si="27"/>
        <v>499</v>
      </c>
      <c r="O7" s="10">
        <f t="shared" si="28"/>
        <v>163</v>
      </c>
      <c r="P7" s="10">
        <f t="shared" si="29"/>
        <v>336</v>
      </c>
      <c r="Q7" s="4" t="s">
        <v>419</v>
      </c>
      <c r="R7" s="10">
        <v>1308</v>
      </c>
      <c r="S7" s="10">
        <v>867</v>
      </c>
      <c r="T7" s="10">
        <v>440</v>
      </c>
      <c r="U7" s="26">
        <v>750</v>
      </c>
      <c r="V7" s="27">
        <v>623</v>
      </c>
      <c r="W7" s="28">
        <v>127</v>
      </c>
      <c r="X7" s="10">
        <v>283</v>
      </c>
      <c r="Y7" s="10">
        <v>150</v>
      </c>
      <c r="Z7" s="10">
        <v>133</v>
      </c>
      <c r="AA7" s="26">
        <v>49</v>
      </c>
      <c r="AB7" s="27">
        <v>31</v>
      </c>
      <c r="AC7" s="28">
        <v>18</v>
      </c>
      <c r="AD7" s="10">
        <v>226</v>
      </c>
      <c r="AE7" s="10">
        <v>64</v>
      </c>
      <c r="AF7" s="10">
        <v>162</v>
      </c>
      <c r="AG7" s="189" t="s">
        <v>419</v>
      </c>
      <c r="AH7" s="189">
        <v>503</v>
      </c>
      <c r="AI7" s="189">
        <v>94</v>
      </c>
      <c r="AJ7" s="189">
        <v>409</v>
      </c>
      <c r="AK7" s="198">
        <v>287</v>
      </c>
      <c r="AL7" s="199">
        <v>65</v>
      </c>
      <c r="AM7" s="200">
        <v>222</v>
      </c>
      <c r="AN7" s="189">
        <v>118</v>
      </c>
      <c r="AO7" s="189">
        <v>17</v>
      </c>
      <c r="AP7" s="189">
        <v>101</v>
      </c>
      <c r="AQ7" s="198">
        <v>74</v>
      </c>
      <c r="AR7" s="199">
        <v>12</v>
      </c>
      <c r="AS7" s="200">
        <v>62</v>
      </c>
      <c r="AT7" s="189">
        <v>24</v>
      </c>
      <c r="AU7" s="189">
        <v>0</v>
      </c>
      <c r="AV7" s="189">
        <v>24</v>
      </c>
      <c r="AW7" s="4" t="s">
        <v>419</v>
      </c>
      <c r="AX7" s="10">
        <v>4168</v>
      </c>
      <c r="AY7" s="10">
        <v>1021</v>
      </c>
      <c r="AZ7" s="10">
        <v>3147</v>
      </c>
      <c r="BA7" s="26">
        <v>2224</v>
      </c>
      <c r="BB7" s="27">
        <v>472</v>
      </c>
      <c r="BC7" s="28">
        <v>1752</v>
      </c>
      <c r="BD7" s="10">
        <v>1100</v>
      </c>
      <c r="BE7" s="10">
        <v>254</v>
      </c>
      <c r="BF7" s="10">
        <v>846</v>
      </c>
      <c r="BG7" s="26">
        <v>632</v>
      </c>
      <c r="BH7" s="27">
        <v>211</v>
      </c>
      <c r="BI7" s="28">
        <v>421</v>
      </c>
      <c r="BJ7" s="10">
        <v>212</v>
      </c>
      <c r="BK7" s="10">
        <v>85</v>
      </c>
      <c r="BL7" s="10">
        <v>127</v>
      </c>
      <c r="BM7" s="204" t="s">
        <v>419</v>
      </c>
      <c r="BN7" s="71">
        <v>1720</v>
      </c>
      <c r="BO7" s="71">
        <v>675</v>
      </c>
      <c r="BP7" s="71">
        <v>1045</v>
      </c>
      <c r="BQ7" s="213">
        <v>1255</v>
      </c>
      <c r="BR7" s="214">
        <v>488</v>
      </c>
      <c r="BS7" s="215">
        <v>767</v>
      </c>
      <c r="BT7" s="71">
        <v>345</v>
      </c>
      <c r="BU7" s="71">
        <v>139</v>
      </c>
      <c r="BV7" s="71">
        <v>206</v>
      </c>
      <c r="BW7" s="213">
        <v>83</v>
      </c>
      <c r="BX7" s="214">
        <v>34</v>
      </c>
      <c r="BY7" s="215">
        <v>48</v>
      </c>
      <c r="BZ7" s="71">
        <v>37</v>
      </c>
      <c r="CA7" s="71">
        <v>14</v>
      </c>
      <c r="CB7" s="71">
        <v>23</v>
      </c>
    </row>
    <row r="8" spans="1:80" x14ac:dyDescent="0.2">
      <c r="A8" s="15" t="s">
        <v>597</v>
      </c>
      <c r="B8" s="10"/>
      <c r="C8" s="10"/>
      <c r="D8" s="10"/>
      <c r="E8" s="26"/>
      <c r="F8" s="27"/>
      <c r="G8" s="28"/>
      <c r="H8" s="10"/>
      <c r="I8" s="10"/>
      <c r="J8" s="10"/>
      <c r="K8" s="26"/>
      <c r="L8" s="27"/>
      <c r="M8" s="28"/>
      <c r="N8" s="10"/>
      <c r="O8" s="10"/>
      <c r="P8" s="10"/>
      <c r="Q8" s="15" t="s">
        <v>597</v>
      </c>
      <c r="R8" s="10"/>
      <c r="S8" s="10"/>
      <c r="T8" s="10"/>
      <c r="U8" s="26"/>
      <c r="V8" s="27"/>
      <c r="W8" s="28"/>
      <c r="X8" s="10"/>
      <c r="Y8" s="10"/>
      <c r="Z8" s="10"/>
      <c r="AA8" s="26"/>
      <c r="AB8" s="27"/>
      <c r="AC8" s="28"/>
      <c r="AD8" s="10"/>
      <c r="AE8" s="10"/>
      <c r="AF8" s="10"/>
      <c r="AG8" s="195" t="s">
        <v>597</v>
      </c>
      <c r="AH8" s="189"/>
      <c r="AI8" s="189"/>
      <c r="AJ8" s="189"/>
      <c r="AK8" s="198"/>
      <c r="AL8" s="199"/>
      <c r="AM8" s="200"/>
      <c r="AN8" s="189"/>
      <c r="AO8" s="189"/>
      <c r="AP8" s="189"/>
      <c r="AQ8" s="198"/>
      <c r="AR8" s="199"/>
      <c r="AS8" s="200"/>
      <c r="AT8" s="189"/>
      <c r="AU8" s="189"/>
      <c r="AV8" s="189"/>
      <c r="AW8" s="15" t="s">
        <v>597</v>
      </c>
      <c r="AX8" s="10"/>
      <c r="AY8" s="10"/>
      <c r="AZ8" s="10"/>
      <c r="BA8" s="26"/>
      <c r="BB8" s="27"/>
      <c r="BC8" s="28"/>
      <c r="BD8" s="10"/>
      <c r="BE8" s="10"/>
      <c r="BF8" s="10"/>
      <c r="BG8" s="26"/>
      <c r="BH8" s="27"/>
      <c r="BI8" s="28"/>
      <c r="BJ8" s="10"/>
      <c r="BK8" s="10"/>
      <c r="BL8" s="10"/>
      <c r="BM8" s="210" t="s">
        <v>779</v>
      </c>
      <c r="BN8" s="71"/>
      <c r="BO8" s="71"/>
      <c r="BP8" s="71"/>
      <c r="BQ8" s="213"/>
      <c r="BR8" s="214"/>
      <c r="BS8" s="215"/>
      <c r="BT8" s="71"/>
      <c r="BU8" s="71"/>
      <c r="BV8" s="71"/>
      <c r="BW8" s="213"/>
      <c r="BX8" s="214"/>
      <c r="BY8" s="215"/>
      <c r="BZ8" s="71"/>
      <c r="CA8" s="71"/>
      <c r="CB8" s="71"/>
    </row>
    <row r="9" spans="1:80" x14ac:dyDescent="0.2">
      <c r="A9" s="4" t="s">
        <v>1</v>
      </c>
      <c r="B9" s="10">
        <f t="shared" ref="B9:B11" si="30">R9+AH9+AX9+BN9</f>
        <v>11187</v>
      </c>
      <c r="C9" s="10">
        <f t="shared" ref="C9:C11" si="31">S9+AI9+AY9+BO9</f>
        <v>3745</v>
      </c>
      <c r="D9" s="10">
        <f t="shared" ref="D9:D11" si="32">T9+AJ9+AZ9+BP9</f>
        <v>7441</v>
      </c>
      <c r="E9" s="10">
        <f t="shared" ref="E9:E11" si="33">U9+AK9+BA9+BQ9</f>
        <v>6215</v>
      </c>
      <c r="F9" s="10">
        <f t="shared" ref="F9:F11" si="34">V9+AL9+BB9+BR9</f>
        <v>2277</v>
      </c>
      <c r="G9" s="10">
        <f t="shared" ref="G9:G11" si="35">W9+AM9+BC9+BS9</f>
        <v>3936</v>
      </c>
      <c r="H9" s="10">
        <f t="shared" ref="H9:H11" si="36">X9+AN9+BD9+BT9</f>
        <v>2843</v>
      </c>
      <c r="I9" s="10">
        <f t="shared" ref="I9:I11" si="37">Y9+AO9+BE9+BU9</f>
        <v>841</v>
      </c>
      <c r="J9" s="10">
        <f t="shared" ref="J9:J11" si="38">Z9+AP9+BF9+BV9</f>
        <v>2001</v>
      </c>
      <c r="K9" s="10">
        <f t="shared" ref="K9:K11" si="39">AA9+AQ9+BG9+BW9</f>
        <v>1241</v>
      </c>
      <c r="L9" s="10">
        <f t="shared" ref="L9:L11" si="40">AB9+AR9+BH9+BX9</f>
        <v>388</v>
      </c>
      <c r="M9" s="10">
        <f t="shared" ref="M9:M11" si="41">AC9+AS9+BI9+BY9</f>
        <v>851</v>
      </c>
      <c r="N9" s="10">
        <f t="shared" ref="N9:N11" si="42">AD9+AT9+BJ9+BZ9</f>
        <v>891</v>
      </c>
      <c r="O9" s="10">
        <f t="shared" ref="O9:O11" si="43">AE9+AU9+BK9+CA9</f>
        <v>237</v>
      </c>
      <c r="P9" s="10">
        <f t="shared" ref="P9:P11" si="44">AF9+AV9+BL9+CB9</f>
        <v>654</v>
      </c>
      <c r="Q9" s="4" t="s">
        <v>1</v>
      </c>
      <c r="R9" s="10">
        <v>1883</v>
      </c>
      <c r="S9" s="10">
        <v>1244</v>
      </c>
      <c r="T9" s="10">
        <v>639</v>
      </c>
      <c r="U9" s="26">
        <v>1071</v>
      </c>
      <c r="V9" s="27">
        <v>882</v>
      </c>
      <c r="W9" s="28">
        <v>189</v>
      </c>
      <c r="X9" s="10">
        <v>485</v>
      </c>
      <c r="Y9" s="10">
        <v>242</v>
      </c>
      <c r="Z9" s="10">
        <v>242</v>
      </c>
      <c r="AA9" s="26">
        <v>73</v>
      </c>
      <c r="AB9" s="27">
        <v>38</v>
      </c>
      <c r="AC9" s="28">
        <v>35</v>
      </c>
      <c r="AD9" s="10">
        <v>255</v>
      </c>
      <c r="AE9" s="10">
        <v>81</v>
      </c>
      <c r="AF9" s="10">
        <v>174</v>
      </c>
      <c r="AG9" s="189" t="s">
        <v>1</v>
      </c>
      <c r="AH9" s="189">
        <v>838</v>
      </c>
      <c r="AI9" s="189">
        <v>119</v>
      </c>
      <c r="AJ9" s="189">
        <v>719</v>
      </c>
      <c r="AK9" s="198">
        <v>501</v>
      </c>
      <c r="AL9" s="199">
        <v>83</v>
      </c>
      <c r="AM9" s="200">
        <v>417</v>
      </c>
      <c r="AN9" s="189">
        <v>203</v>
      </c>
      <c r="AO9" s="189">
        <v>17</v>
      </c>
      <c r="AP9" s="189">
        <v>186</v>
      </c>
      <c r="AQ9" s="198">
        <v>105</v>
      </c>
      <c r="AR9" s="199">
        <v>15</v>
      </c>
      <c r="AS9" s="200">
        <v>89</v>
      </c>
      <c r="AT9" s="189">
        <v>30</v>
      </c>
      <c r="AU9" s="189">
        <v>3</v>
      </c>
      <c r="AV9" s="189">
        <v>27</v>
      </c>
      <c r="AW9" s="4" t="s">
        <v>1</v>
      </c>
      <c r="AX9" s="10">
        <v>5954</v>
      </c>
      <c r="AY9" s="10">
        <v>1421</v>
      </c>
      <c r="AZ9" s="10">
        <v>4532</v>
      </c>
      <c r="BA9" s="26">
        <v>2718</v>
      </c>
      <c r="BB9" s="27">
        <v>584</v>
      </c>
      <c r="BC9" s="28">
        <v>2134</v>
      </c>
      <c r="BD9" s="10">
        <v>1721</v>
      </c>
      <c r="BE9" s="10">
        <v>409</v>
      </c>
      <c r="BF9" s="10">
        <v>1312</v>
      </c>
      <c r="BG9" s="26">
        <v>963</v>
      </c>
      <c r="BH9" s="27">
        <v>301</v>
      </c>
      <c r="BI9" s="28">
        <v>662</v>
      </c>
      <c r="BJ9" s="10">
        <v>552</v>
      </c>
      <c r="BK9" s="10">
        <v>127</v>
      </c>
      <c r="BL9" s="10">
        <v>424</v>
      </c>
      <c r="BM9" s="204" t="s">
        <v>1</v>
      </c>
      <c r="BN9" s="71">
        <v>2512</v>
      </c>
      <c r="BO9" s="71">
        <v>961</v>
      </c>
      <c r="BP9" s="71">
        <v>1551</v>
      </c>
      <c r="BQ9" s="213">
        <v>1925</v>
      </c>
      <c r="BR9" s="214">
        <v>728</v>
      </c>
      <c r="BS9" s="215">
        <v>1196</v>
      </c>
      <c r="BT9" s="71">
        <v>434</v>
      </c>
      <c r="BU9" s="71">
        <v>173</v>
      </c>
      <c r="BV9" s="71">
        <v>261</v>
      </c>
      <c r="BW9" s="213">
        <v>100</v>
      </c>
      <c r="BX9" s="214">
        <v>34</v>
      </c>
      <c r="BY9" s="215">
        <v>65</v>
      </c>
      <c r="BZ9" s="71">
        <v>54</v>
      </c>
      <c r="CA9" s="71">
        <v>26</v>
      </c>
      <c r="CB9" s="71">
        <v>29</v>
      </c>
    </row>
    <row r="10" spans="1:80" x14ac:dyDescent="0.2">
      <c r="A10" s="4" t="s">
        <v>420</v>
      </c>
      <c r="B10" s="10">
        <f t="shared" si="30"/>
        <v>3303</v>
      </c>
      <c r="C10" s="10">
        <f t="shared" si="31"/>
        <v>913</v>
      </c>
      <c r="D10" s="10">
        <f t="shared" si="32"/>
        <v>2391</v>
      </c>
      <c r="E10" s="10">
        <f t="shared" si="33"/>
        <v>1131</v>
      </c>
      <c r="F10" s="10">
        <f t="shared" si="34"/>
        <v>327</v>
      </c>
      <c r="G10" s="10">
        <f t="shared" si="35"/>
        <v>805</v>
      </c>
      <c r="H10" s="10">
        <f t="shared" si="36"/>
        <v>1291</v>
      </c>
      <c r="I10" s="10">
        <f t="shared" si="37"/>
        <v>426</v>
      </c>
      <c r="J10" s="10">
        <f t="shared" si="38"/>
        <v>866</v>
      </c>
      <c r="K10" s="10">
        <f t="shared" si="39"/>
        <v>449</v>
      </c>
      <c r="L10" s="10">
        <f t="shared" si="40"/>
        <v>51</v>
      </c>
      <c r="M10" s="10">
        <f t="shared" si="41"/>
        <v>398</v>
      </c>
      <c r="N10" s="10">
        <f t="shared" si="42"/>
        <v>431</v>
      </c>
      <c r="O10" s="10">
        <f t="shared" si="43"/>
        <v>108</v>
      </c>
      <c r="P10" s="10">
        <f t="shared" si="44"/>
        <v>323</v>
      </c>
      <c r="Q10" s="4" t="s">
        <v>420</v>
      </c>
      <c r="R10" s="10">
        <v>433</v>
      </c>
      <c r="S10" s="10">
        <v>253</v>
      </c>
      <c r="T10" s="10">
        <v>180</v>
      </c>
      <c r="U10" s="26">
        <v>127</v>
      </c>
      <c r="V10" s="27">
        <v>94</v>
      </c>
      <c r="W10" s="28">
        <v>33</v>
      </c>
      <c r="X10" s="10">
        <v>237</v>
      </c>
      <c r="Y10" s="10">
        <v>127</v>
      </c>
      <c r="Z10" s="10">
        <v>110</v>
      </c>
      <c r="AA10" s="26">
        <v>40</v>
      </c>
      <c r="AB10" s="27">
        <v>15</v>
      </c>
      <c r="AC10" s="28">
        <v>25</v>
      </c>
      <c r="AD10" s="10">
        <v>29</v>
      </c>
      <c r="AE10" s="10">
        <v>17</v>
      </c>
      <c r="AF10" s="10">
        <v>12</v>
      </c>
      <c r="AG10" s="189" t="s">
        <v>420</v>
      </c>
      <c r="AH10" s="189">
        <v>264</v>
      </c>
      <c r="AI10" s="189">
        <v>39</v>
      </c>
      <c r="AJ10" s="189">
        <v>226</v>
      </c>
      <c r="AK10" s="198">
        <v>185</v>
      </c>
      <c r="AL10" s="199">
        <v>32</v>
      </c>
      <c r="AM10" s="200">
        <v>153</v>
      </c>
      <c r="AN10" s="189">
        <v>42</v>
      </c>
      <c r="AO10" s="189">
        <v>0</v>
      </c>
      <c r="AP10" s="189">
        <v>42</v>
      </c>
      <c r="AQ10" s="198">
        <v>31</v>
      </c>
      <c r="AR10" s="199">
        <v>3</v>
      </c>
      <c r="AS10" s="200">
        <v>28</v>
      </c>
      <c r="AT10" s="189">
        <v>6</v>
      </c>
      <c r="AU10" s="189">
        <v>3</v>
      </c>
      <c r="AV10" s="189">
        <v>3</v>
      </c>
      <c r="AW10" s="4" t="s">
        <v>420</v>
      </c>
      <c r="AX10" s="10">
        <v>2182</v>
      </c>
      <c r="AY10" s="10">
        <v>487</v>
      </c>
      <c r="AZ10" s="10">
        <v>1695</v>
      </c>
      <c r="BA10" s="26">
        <v>494</v>
      </c>
      <c r="BB10" s="27">
        <v>90</v>
      </c>
      <c r="BC10" s="28">
        <v>404</v>
      </c>
      <c r="BD10" s="10">
        <v>945</v>
      </c>
      <c r="BE10" s="10">
        <v>282</v>
      </c>
      <c r="BF10" s="10">
        <v>663</v>
      </c>
      <c r="BG10" s="26">
        <v>361</v>
      </c>
      <c r="BH10" s="27">
        <v>30</v>
      </c>
      <c r="BI10" s="28">
        <v>331</v>
      </c>
      <c r="BJ10" s="10">
        <v>382</v>
      </c>
      <c r="BK10" s="10">
        <v>85</v>
      </c>
      <c r="BL10" s="10">
        <v>297</v>
      </c>
      <c r="BM10" s="204" t="s">
        <v>420</v>
      </c>
      <c r="BN10" s="71">
        <v>424</v>
      </c>
      <c r="BO10" s="71">
        <v>134</v>
      </c>
      <c r="BP10" s="71">
        <v>290</v>
      </c>
      <c r="BQ10" s="213">
        <v>325</v>
      </c>
      <c r="BR10" s="214">
        <v>111</v>
      </c>
      <c r="BS10" s="215">
        <v>215</v>
      </c>
      <c r="BT10" s="71">
        <v>67</v>
      </c>
      <c r="BU10" s="71">
        <v>17</v>
      </c>
      <c r="BV10" s="71">
        <v>51</v>
      </c>
      <c r="BW10" s="213">
        <v>17</v>
      </c>
      <c r="BX10" s="214">
        <v>3</v>
      </c>
      <c r="BY10" s="215">
        <v>14</v>
      </c>
      <c r="BZ10" s="71">
        <v>14</v>
      </c>
      <c r="CA10" s="71">
        <v>3</v>
      </c>
      <c r="CB10" s="71">
        <v>11</v>
      </c>
    </row>
    <row r="11" spans="1:80" x14ac:dyDescent="0.2">
      <c r="A11" s="4" t="s">
        <v>421</v>
      </c>
      <c r="B11" s="10">
        <f t="shared" si="30"/>
        <v>7882</v>
      </c>
      <c r="C11" s="10">
        <f t="shared" si="31"/>
        <v>2832</v>
      </c>
      <c r="D11" s="10">
        <f t="shared" si="32"/>
        <v>5051</v>
      </c>
      <c r="E11" s="10">
        <f t="shared" si="33"/>
        <v>5082</v>
      </c>
      <c r="F11" s="10">
        <f t="shared" si="34"/>
        <v>1951</v>
      </c>
      <c r="G11" s="10">
        <f t="shared" si="35"/>
        <v>3131</v>
      </c>
      <c r="H11" s="10">
        <f t="shared" si="36"/>
        <v>1550</v>
      </c>
      <c r="I11" s="10">
        <f t="shared" si="37"/>
        <v>415</v>
      </c>
      <c r="J11" s="10">
        <f t="shared" si="38"/>
        <v>1137</v>
      </c>
      <c r="K11" s="10">
        <f t="shared" si="39"/>
        <v>792</v>
      </c>
      <c r="L11" s="10">
        <f t="shared" si="40"/>
        <v>338</v>
      </c>
      <c r="M11" s="10">
        <f t="shared" si="41"/>
        <v>454</v>
      </c>
      <c r="N11" s="10">
        <f t="shared" si="42"/>
        <v>460</v>
      </c>
      <c r="O11" s="10">
        <f t="shared" si="43"/>
        <v>129</v>
      </c>
      <c r="P11" s="10">
        <f t="shared" si="44"/>
        <v>330</v>
      </c>
      <c r="Q11" s="4" t="s">
        <v>421</v>
      </c>
      <c r="R11" s="10">
        <v>1450</v>
      </c>
      <c r="S11" s="10">
        <v>991</v>
      </c>
      <c r="T11" s="10">
        <v>460</v>
      </c>
      <c r="U11" s="26">
        <v>944</v>
      </c>
      <c r="V11" s="27">
        <v>788</v>
      </c>
      <c r="W11" s="28">
        <v>156</v>
      </c>
      <c r="X11" s="10">
        <v>248</v>
      </c>
      <c r="Y11" s="10">
        <v>115</v>
      </c>
      <c r="Z11" s="10">
        <v>133</v>
      </c>
      <c r="AA11" s="26">
        <v>33</v>
      </c>
      <c r="AB11" s="27">
        <v>24</v>
      </c>
      <c r="AC11" s="28">
        <v>9</v>
      </c>
      <c r="AD11" s="10">
        <v>226</v>
      </c>
      <c r="AE11" s="10">
        <v>64</v>
      </c>
      <c r="AF11" s="10">
        <v>162</v>
      </c>
      <c r="AG11" s="189" t="s">
        <v>421</v>
      </c>
      <c r="AH11" s="189">
        <v>573</v>
      </c>
      <c r="AI11" s="189">
        <v>80</v>
      </c>
      <c r="AJ11" s="189">
        <v>493</v>
      </c>
      <c r="AK11" s="198">
        <v>315</v>
      </c>
      <c r="AL11" s="199">
        <v>51</v>
      </c>
      <c r="AM11" s="200">
        <v>264</v>
      </c>
      <c r="AN11" s="189">
        <v>160</v>
      </c>
      <c r="AO11" s="189">
        <v>17</v>
      </c>
      <c r="AP11" s="189">
        <v>144</v>
      </c>
      <c r="AQ11" s="198">
        <v>74</v>
      </c>
      <c r="AR11" s="199">
        <v>12</v>
      </c>
      <c r="AS11" s="200">
        <v>62</v>
      </c>
      <c r="AT11" s="189">
        <v>24</v>
      </c>
      <c r="AU11" s="189">
        <v>0</v>
      </c>
      <c r="AV11" s="189">
        <v>24</v>
      </c>
      <c r="AW11" s="4" t="s">
        <v>421</v>
      </c>
      <c r="AX11" s="10">
        <v>3771</v>
      </c>
      <c r="AY11" s="10">
        <v>934</v>
      </c>
      <c r="AZ11" s="10">
        <v>2837</v>
      </c>
      <c r="BA11" s="26">
        <v>2224</v>
      </c>
      <c r="BB11" s="27">
        <v>494</v>
      </c>
      <c r="BC11" s="28">
        <v>1729</v>
      </c>
      <c r="BD11" s="10">
        <v>776</v>
      </c>
      <c r="BE11" s="10">
        <v>127</v>
      </c>
      <c r="BF11" s="10">
        <v>649</v>
      </c>
      <c r="BG11" s="26">
        <v>602</v>
      </c>
      <c r="BH11" s="27">
        <v>271</v>
      </c>
      <c r="BI11" s="28">
        <v>331</v>
      </c>
      <c r="BJ11" s="10">
        <v>170</v>
      </c>
      <c r="BK11" s="10">
        <v>42</v>
      </c>
      <c r="BL11" s="10">
        <v>127</v>
      </c>
      <c r="BM11" s="204" t="s">
        <v>421</v>
      </c>
      <c r="BN11" s="71">
        <v>2088</v>
      </c>
      <c r="BO11" s="71">
        <v>827</v>
      </c>
      <c r="BP11" s="71">
        <v>1261</v>
      </c>
      <c r="BQ11" s="213">
        <v>1599</v>
      </c>
      <c r="BR11" s="214">
        <v>618</v>
      </c>
      <c r="BS11" s="215">
        <v>982</v>
      </c>
      <c r="BT11" s="71">
        <v>366</v>
      </c>
      <c r="BU11" s="71">
        <v>156</v>
      </c>
      <c r="BV11" s="71">
        <v>211</v>
      </c>
      <c r="BW11" s="213">
        <v>83</v>
      </c>
      <c r="BX11" s="214">
        <v>31</v>
      </c>
      <c r="BY11" s="215">
        <v>52</v>
      </c>
      <c r="BZ11" s="71">
        <v>40</v>
      </c>
      <c r="CA11" s="71">
        <v>23</v>
      </c>
      <c r="CB11" s="71">
        <v>17</v>
      </c>
    </row>
    <row r="12" spans="1:80" x14ac:dyDescent="0.2">
      <c r="A12" s="15" t="s">
        <v>598</v>
      </c>
      <c r="B12" s="10"/>
      <c r="C12" s="10"/>
      <c r="D12" s="10"/>
      <c r="E12" s="26"/>
      <c r="F12" s="27"/>
      <c r="G12" s="28"/>
      <c r="H12" s="10"/>
      <c r="I12" s="10"/>
      <c r="J12" s="10"/>
      <c r="K12" s="26"/>
      <c r="L12" s="27"/>
      <c r="M12" s="28"/>
      <c r="N12" s="10"/>
      <c r="O12" s="10"/>
      <c r="P12" s="10"/>
      <c r="Q12" s="15" t="s">
        <v>598</v>
      </c>
      <c r="R12" s="10"/>
      <c r="S12" s="10"/>
      <c r="T12" s="10"/>
      <c r="U12" s="26"/>
      <c r="V12" s="27"/>
      <c r="W12" s="28"/>
      <c r="X12" s="10"/>
      <c r="Y12" s="10"/>
      <c r="Z12" s="10"/>
      <c r="AA12" s="26"/>
      <c r="AB12" s="27"/>
      <c r="AC12" s="28"/>
      <c r="AD12" s="10"/>
      <c r="AE12" s="10"/>
      <c r="AF12" s="10"/>
      <c r="AG12" s="195" t="s">
        <v>598</v>
      </c>
      <c r="AH12" s="189"/>
      <c r="AI12" s="189"/>
      <c r="AJ12" s="189"/>
      <c r="AK12" s="198"/>
      <c r="AL12" s="199"/>
      <c r="AM12" s="200"/>
      <c r="AN12" s="189"/>
      <c r="AO12" s="189"/>
      <c r="AP12" s="189"/>
      <c r="AQ12" s="198"/>
      <c r="AR12" s="199"/>
      <c r="AS12" s="200"/>
      <c r="AT12" s="189"/>
      <c r="AU12" s="189"/>
      <c r="AV12" s="189"/>
      <c r="AW12" s="15" t="s">
        <v>598</v>
      </c>
      <c r="AX12" s="10"/>
      <c r="AY12" s="10"/>
      <c r="AZ12" s="10"/>
      <c r="BA12" s="26"/>
      <c r="BB12" s="27"/>
      <c r="BC12" s="28"/>
      <c r="BD12" s="10"/>
      <c r="BE12" s="10"/>
      <c r="BF12" s="10"/>
      <c r="BG12" s="26"/>
      <c r="BH12" s="27"/>
      <c r="BI12" s="28"/>
      <c r="BJ12" s="10"/>
      <c r="BK12" s="10"/>
      <c r="BL12" s="10"/>
      <c r="BM12" s="210" t="s">
        <v>780</v>
      </c>
      <c r="BN12" s="71"/>
      <c r="BO12" s="71"/>
      <c r="BP12" s="71"/>
      <c r="BQ12" s="213"/>
      <c r="BR12" s="214"/>
      <c r="BS12" s="215"/>
      <c r="BT12" s="71"/>
      <c r="BU12" s="71"/>
      <c r="BV12" s="71"/>
      <c r="BW12" s="213"/>
      <c r="BX12" s="214"/>
      <c r="BY12" s="215"/>
      <c r="BZ12" s="71"/>
      <c r="CA12" s="71"/>
      <c r="CB12" s="71"/>
    </row>
    <row r="13" spans="1:80" x14ac:dyDescent="0.2">
      <c r="A13" s="4" t="s">
        <v>1</v>
      </c>
      <c r="B13" s="10">
        <f t="shared" ref="B13:B15" si="45">R13+AH13+AX13+BN13</f>
        <v>11187</v>
      </c>
      <c r="C13" s="10">
        <f t="shared" ref="C13:C15" si="46">S13+AI13+AY13+BO13</f>
        <v>3745</v>
      </c>
      <c r="D13" s="10">
        <f t="shared" ref="D13:D15" si="47">T13+AJ13+AZ13+BP13</f>
        <v>7441</v>
      </c>
      <c r="E13" s="10">
        <f t="shared" ref="E13:E15" si="48">U13+AK13+BA13+BQ13</f>
        <v>6215</v>
      </c>
      <c r="F13" s="10">
        <f t="shared" ref="F13:F15" si="49">V13+AL13+BB13+BR13</f>
        <v>2277</v>
      </c>
      <c r="G13" s="10">
        <f t="shared" ref="G13:G15" si="50">W13+AM13+BC13+BS13</f>
        <v>3936</v>
      </c>
      <c r="H13" s="10">
        <f t="shared" ref="H13:H15" si="51">X13+AN13+BD13+BT13</f>
        <v>2843</v>
      </c>
      <c r="I13" s="10">
        <f t="shared" ref="I13:I15" si="52">Y13+AO13+BE13+BU13</f>
        <v>841</v>
      </c>
      <c r="J13" s="10">
        <f t="shared" ref="J13:J15" si="53">Z13+AP13+BF13+BV13</f>
        <v>2001</v>
      </c>
      <c r="K13" s="10">
        <f t="shared" ref="K13:K15" si="54">AA13+AQ13+BG13+BW13</f>
        <v>1241</v>
      </c>
      <c r="L13" s="10">
        <f t="shared" ref="L13:L15" si="55">AB13+AR13+BH13+BX13</f>
        <v>388</v>
      </c>
      <c r="M13" s="10">
        <f t="shared" ref="M13:M15" si="56">AC13+AS13+BI13+BY13</f>
        <v>851</v>
      </c>
      <c r="N13" s="10">
        <f t="shared" ref="N13:N15" si="57">AD13+AT13+BJ13+BZ13</f>
        <v>891</v>
      </c>
      <c r="O13" s="10">
        <f t="shared" ref="O13:O15" si="58">AE13+AU13+BK13+CA13</f>
        <v>237</v>
      </c>
      <c r="P13" s="10">
        <f t="shared" ref="P13:P15" si="59">AF13+AV13+BL13+CB13</f>
        <v>654</v>
      </c>
      <c r="Q13" s="4" t="s">
        <v>1</v>
      </c>
      <c r="R13" s="10">
        <v>1883</v>
      </c>
      <c r="S13" s="10">
        <v>1244</v>
      </c>
      <c r="T13" s="10">
        <v>639</v>
      </c>
      <c r="U13" s="26">
        <v>1071</v>
      </c>
      <c r="V13" s="27">
        <v>882</v>
      </c>
      <c r="W13" s="28">
        <v>189</v>
      </c>
      <c r="X13" s="10">
        <v>485</v>
      </c>
      <c r="Y13" s="10">
        <v>242</v>
      </c>
      <c r="Z13" s="10">
        <v>242</v>
      </c>
      <c r="AA13" s="26">
        <v>73</v>
      </c>
      <c r="AB13" s="27">
        <v>38</v>
      </c>
      <c r="AC13" s="28">
        <v>35</v>
      </c>
      <c r="AD13" s="10">
        <v>255</v>
      </c>
      <c r="AE13" s="10">
        <v>81</v>
      </c>
      <c r="AF13" s="10">
        <v>174</v>
      </c>
      <c r="AG13" s="189" t="s">
        <v>1</v>
      </c>
      <c r="AH13" s="189">
        <v>838</v>
      </c>
      <c r="AI13" s="189">
        <v>119</v>
      </c>
      <c r="AJ13" s="189">
        <v>719</v>
      </c>
      <c r="AK13" s="198">
        <v>501</v>
      </c>
      <c r="AL13" s="199">
        <v>83</v>
      </c>
      <c r="AM13" s="200">
        <v>417</v>
      </c>
      <c r="AN13" s="189">
        <v>203</v>
      </c>
      <c r="AO13" s="189">
        <v>17</v>
      </c>
      <c r="AP13" s="189">
        <v>186</v>
      </c>
      <c r="AQ13" s="198">
        <v>105</v>
      </c>
      <c r="AR13" s="199">
        <v>15</v>
      </c>
      <c r="AS13" s="200">
        <v>89</v>
      </c>
      <c r="AT13" s="189">
        <v>30</v>
      </c>
      <c r="AU13" s="189">
        <v>3</v>
      </c>
      <c r="AV13" s="189">
        <v>27</v>
      </c>
      <c r="AW13" s="4" t="s">
        <v>1</v>
      </c>
      <c r="AX13" s="10">
        <v>5954</v>
      </c>
      <c r="AY13" s="10">
        <v>1421</v>
      </c>
      <c r="AZ13" s="10">
        <v>4532</v>
      </c>
      <c r="BA13" s="26">
        <v>2718</v>
      </c>
      <c r="BB13" s="27">
        <v>584</v>
      </c>
      <c r="BC13" s="28">
        <v>2134</v>
      </c>
      <c r="BD13" s="10">
        <v>1721</v>
      </c>
      <c r="BE13" s="10">
        <v>409</v>
      </c>
      <c r="BF13" s="10">
        <v>1312</v>
      </c>
      <c r="BG13" s="26">
        <v>963</v>
      </c>
      <c r="BH13" s="27">
        <v>301</v>
      </c>
      <c r="BI13" s="28">
        <v>662</v>
      </c>
      <c r="BJ13" s="10">
        <v>552</v>
      </c>
      <c r="BK13" s="10">
        <v>127</v>
      </c>
      <c r="BL13" s="10">
        <v>424</v>
      </c>
      <c r="BM13" s="204" t="s">
        <v>1</v>
      </c>
      <c r="BN13" s="71">
        <v>2512</v>
      </c>
      <c r="BO13" s="71">
        <v>961</v>
      </c>
      <c r="BP13" s="71">
        <v>1551</v>
      </c>
      <c r="BQ13" s="213">
        <v>1925</v>
      </c>
      <c r="BR13" s="214">
        <v>728</v>
      </c>
      <c r="BS13" s="215">
        <v>1196</v>
      </c>
      <c r="BT13" s="71">
        <v>434</v>
      </c>
      <c r="BU13" s="71">
        <v>173</v>
      </c>
      <c r="BV13" s="71">
        <v>261</v>
      </c>
      <c r="BW13" s="213">
        <v>100</v>
      </c>
      <c r="BX13" s="214">
        <v>34</v>
      </c>
      <c r="BY13" s="215">
        <v>65</v>
      </c>
      <c r="BZ13" s="71">
        <v>54</v>
      </c>
      <c r="CA13" s="71">
        <v>26</v>
      </c>
      <c r="CB13" s="71">
        <v>29</v>
      </c>
    </row>
    <row r="14" spans="1:80" x14ac:dyDescent="0.2">
      <c r="A14" s="4" t="s">
        <v>422</v>
      </c>
      <c r="B14" s="10">
        <f t="shared" si="45"/>
        <v>3612</v>
      </c>
      <c r="C14" s="10">
        <f t="shared" si="46"/>
        <v>1209</v>
      </c>
      <c r="D14" s="10">
        <f t="shared" si="47"/>
        <v>2404</v>
      </c>
      <c r="E14" s="10">
        <f t="shared" si="48"/>
        <v>1412</v>
      </c>
      <c r="F14" s="10">
        <f t="shared" si="49"/>
        <v>594</v>
      </c>
      <c r="G14" s="10">
        <f t="shared" si="50"/>
        <v>816</v>
      </c>
      <c r="H14" s="10">
        <f t="shared" si="51"/>
        <v>1296</v>
      </c>
      <c r="I14" s="10">
        <f t="shared" si="52"/>
        <v>406</v>
      </c>
      <c r="J14" s="10">
        <f t="shared" si="53"/>
        <v>889</v>
      </c>
      <c r="K14" s="10">
        <f t="shared" si="54"/>
        <v>566</v>
      </c>
      <c r="L14" s="10">
        <f t="shared" si="55"/>
        <v>109</v>
      </c>
      <c r="M14" s="10">
        <f t="shared" si="56"/>
        <v>457</v>
      </c>
      <c r="N14" s="10">
        <f t="shared" si="57"/>
        <v>340</v>
      </c>
      <c r="O14" s="10">
        <f t="shared" si="58"/>
        <v>100</v>
      </c>
      <c r="P14" s="10">
        <f t="shared" si="59"/>
        <v>241</v>
      </c>
      <c r="Q14" s="4" t="s">
        <v>422</v>
      </c>
      <c r="R14" s="10">
        <v>641</v>
      </c>
      <c r="S14" s="10">
        <v>429</v>
      </c>
      <c r="T14" s="10">
        <v>213</v>
      </c>
      <c r="U14" s="26">
        <v>316</v>
      </c>
      <c r="V14" s="27">
        <v>283</v>
      </c>
      <c r="W14" s="28">
        <v>33</v>
      </c>
      <c r="X14" s="10">
        <v>266</v>
      </c>
      <c r="Y14" s="10">
        <v>127</v>
      </c>
      <c r="Z14" s="10">
        <v>139</v>
      </c>
      <c r="AA14" s="26">
        <v>36</v>
      </c>
      <c r="AB14" s="27">
        <v>13</v>
      </c>
      <c r="AC14" s="28">
        <v>24</v>
      </c>
      <c r="AD14" s="10">
        <v>23</v>
      </c>
      <c r="AE14" s="10">
        <v>6</v>
      </c>
      <c r="AF14" s="10">
        <v>17</v>
      </c>
      <c r="AG14" s="189" t="s">
        <v>422</v>
      </c>
      <c r="AH14" s="189">
        <v>279</v>
      </c>
      <c r="AI14" s="189">
        <v>43</v>
      </c>
      <c r="AJ14" s="189">
        <v>236</v>
      </c>
      <c r="AK14" s="198">
        <v>209</v>
      </c>
      <c r="AL14" s="199">
        <v>37</v>
      </c>
      <c r="AM14" s="200">
        <v>171</v>
      </c>
      <c r="AN14" s="189">
        <v>34</v>
      </c>
      <c r="AO14" s="189">
        <v>0</v>
      </c>
      <c r="AP14" s="189">
        <v>34</v>
      </c>
      <c r="AQ14" s="198">
        <v>31</v>
      </c>
      <c r="AR14" s="199">
        <v>3</v>
      </c>
      <c r="AS14" s="200">
        <v>28</v>
      </c>
      <c r="AT14" s="189">
        <v>6</v>
      </c>
      <c r="AU14" s="189">
        <v>3</v>
      </c>
      <c r="AV14" s="189">
        <v>3</v>
      </c>
      <c r="AW14" s="4" t="s">
        <v>422</v>
      </c>
      <c r="AX14" s="10">
        <v>2285</v>
      </c>
      <c r="AY14" s="10">
        <v>586</v>
      </c>
      <c r="AZ14" s="10">
        <v>1699</v>
      </c>
      <c r="BA14" s="26">
        <v>562</v>
      </c>
      <c r="BB14" s="27">
        <v>157</v>
      </c>
      <c r="BC14" s="28">
        <v>404</v>
      </c>
      <c r="BD14" s="10">
        <v>945</v>
      </c>
      <c r="BE14" s="10">
        <v>254</v>
      </c>
      <c r="BF14" s="10">
        <v>691</v>
      </c>
      <c r="BG14" s="26">
        <v>482</v>
      </c>
      <c r="BH14" s="27">
        <v>90</v>
      </c>
      <c r="BI14" s="28">
        <v>391</v>
      </c>
      <c r="BJ14" s="10">
        <v>297</v>
      </c>
      <c r="BK14" s="10">
        <v>85</v>
      </c>
      <c r="BL14" s="10">
        <v>212</v>
      </c>
      <c r="BM14" s="204" t="s">
        <v>422</v>
      </c>
      <c r="BN14" s="71">
        <v>407</v>
      </c>
      <c r="BO14" s="71">
        <v>151</v>
      </c>
      <c r="BP14" s="71">
        <v>256</v>
      </c>
      <c r="BQ14" s="213">
        <v>325</v>
      </c>
      <c r="BR14" s="214">
        <v>117</v>
      </c>
      <c r="BS14" s="215">
        <v>208</v>
      </c>
      <c r="BT14" s="71">
        <v>51</v>
      </c>
      <c r="BU14" s="71">
        <v>25</v>
      </c>
      <c r="BV14" s="71">
        <v>25</v>
      </c>
      <c r="BW14" s="213">
        <v>17</v>
      </c>
      <c r="BX14" s="214">
        <v>3</v>
      </c>
      <c r="BY14" s="215">
        <v>14</v>
      </c>
      <c r="BZ14" s="71">
        <v>14</v>
      </c>
      <c r="CA14" s="71">
        <v>6</v>
      </c>
      <c r="CB14" s="71">
        <v>9</v>
      </c>
    </row>
    <row r="15" spans="1:80" x14ac:dyDescent="0.2">
      <c r="A15" s="4" t="s">
        <v>423</v>
      </c>
      <c r="B15" s="10">
        <f t="shared" si="45"/>
        <v>7574</v>
      </c>
      <c r="C15" s="10">
        <f t="shared" si="46"/>
        <v>2536</v>
      </c>
      <c r="D15" s="10">
        <f t="shared" si="47"/>
        <v>5039</v>
      </c>
      <c r="E15" s="10">
        <f t="shared" si="48"/>
        <v>4802</v>
      </c>
      <c r="F15" s="10">
        <f t="shared" si="49"/>
        <v>1683</v>
      </c>
      <c r="G15" s="10">
        <f t="shared" si="50"/>
        <v>3119</v>
      </c>
      <c r="H15" s="10">
        <f t="shared" si="51"/>
        <v>1547</v>
      </c>
      <c r="I15" s="10">
        <f t="shared" si="52"/>
        <v>434</v>
      </c>
      <c r="J15" s="10">
        <f t="shared" si="53"/>
        <v>1113</v>
      </c>
      <c r="K15" s="10">
        <f t="shared" si="54"/>
        <v>675</v>
      </c>
      <c r="L15" s="10">
        <f t="shared" si="55"/>
        <v>279</v>
      </c>
      <c r="M15" s="10">
        <f t="shared" si="56"/>
        <v>396</v>
      </c>
      <c r="N15" s="10">
        <f t="shared" si="57"/>
        <v>550</v>
      </c>
      <c r="O15" s="10">
        <f t="shared" si="58"/>
        <v>137</v>
      </c>
      <c r="P15" s="10">
        <f t="shared" si="59"/>
        <v>412</v>
      </c>
      <c r="Q15" s="4" t="s">
        <v>423</v>
      </c>
      <c r="R15" s="10">
        <v>1242</v>
      </c>
      <c r="S15" s="10">
        <v>815</v>
      </c>
      <c r="T15" s="10">
        <v>427</v>
      </c>
      <c r="U15" s="26">
        <v>755</v>
      </c>
      <c r="V15" s="27">
        <v>599</v>
      </c>
      <c r="W15" s="28">
        <v>156</v>
      </c>
      <c r="X15" s="10">
        <v>219</v>
      </c>
      <c r="Y15" s="10">
        <v>115</v>
      </c>
      <c r="Z15" s="10">
        <v>104</v>
      </c>
      <c r="AA15" s="26">
        <v>36</v>
      </c>
      <c r="AB15" s="27">
        <v>25</v>
      </c>
      <c r="AC15" s="28">
        <v>11</v>
      </c>
      <c r="AD15" s="10">
        <v>231</v>
      </c>
      <c r="AE15" s="10">
        <v>75</v>
      </c>
      <c r="AF15" s="10">
        <v>156</v>
      </c>
      <c r="AG15" s="189" t="s">
        <v>423</v>
      </c>
      <c r="AH15" s="189">
        <v>559</v>
      </c>
      <c r="AI15" s="189">
        <v>76</v>
      </c>
      <c r="AJ15" s="189">
        <v>483</v>
      </c>
      <c r="AK15" s="198">
        <v>292</v>
      </c>
      <c r="AL15" s="199">
        <v>46</v>
      </c>
      <c r="AM15" s="200">
        <v>246</v>
      </c>
      <c r="AN15" s="189">
        <v>169</v>
      </c>
      <c r="AO15" s="189">
        <v>17</v>
      </c>
      <c r="AP15" s="189">
        <v>152</v>
      </c>
      <c r="AQ15" s="198">
        <v>74</v>
      </c>
      <c r="AR15" s="199">
        <v>12</v>
      </c>
      <c r="AS15" s="200">
        <v>62</v>
      </c>
      <c r="AT15" s="189">
        <v>24</v>
      </c>
      <c r="AU15" s="189">
        <v>0</v>
      </c>
      <c r="AV15" s="189">
        <v>24</v>
      </c>
      <c r="AW15" s="4" t="s">
        <v>423</v>
      </c>
      <c r="AX15" s="10">
        <v>3668</v>
      </c>
      <c r="AY15" s="10">
        <v>835</v>
      </c>
      <c r="AZ15" s="10">
        <v>2833</v>
      </c>
      <c r="BA15" s="26">
        <v>2156</v>
      </c>
      <c r="BB15" s="27">
        <v>427</v>
      </c>
      <c r="BC15" s="28">
        <v>1729</v>
      </c>
      <c r="BD15" s="10">
        <v>776</v>
      </c>
      <c r="BE15" s="10">
        <v>155</v>
      </c>
      <c r="BF15" s="10">
        <v>621</v>
      </c>
      <c r="BG15" s="26">
        <v>482</v>
      </c>
      <c r="BH15" s="27">
        <v>211</v>
      </c>
      <c r="BI15" s="28">
        <v>271</v>
      </c>
      <c r="BJ15" s="10">
        <v>255</v>
      </c>
      <c r="BK15" s="10">
        <v>42</v>
      </c>
      <c r="BL15" s="10">
        <v>212</v>
      </c>
      <c r="BM15" s="204" t="s">
        <v>423</v>
      </c>
      <c r="BN15" s="71">
        <v>2105</v>
      </c>
      <c r="BO15" s="71">
        <v>810</v>
      </c>
      <c r="BP15" s="71">
        <v>1296</v>
      </c>
      <c r="BQ15" s="213">
        <v>1599</v>
      </c>
      <c r="BR15" s="214">
        <v>611</v>
      </c>
      <c r="BS15" s="215">
        <v>988</v>
      </c>
      <c r="BT15" s="71">
        <v>383</v>
      </c>
      <c r="BU15" s="71">
        <v>147</v>
      </c>
      <c r="BV15" s="71">
        <v>236</v>
      </c>
      <c r="BW15" s="213">
        <v>83</v>
      </c>
      <c r="BX15" s="214">
        <v>31</v>
      </c>
      <c r="BY15" s="215">
        <v>52</v>
      </c>
      <c r="BZ15" s="71">
        <v>40</v>
      </c>
      <c r="CA15" s="71">
        <v>20</v>
      </c>
      <c r="CB15" s="71">
        <v>20</v>
      </c>
    </row>
    <row r="16" spans="1:80" x14ac:dyDescent="0.2">
      <c r="A16" s="15" t="s">
        <v>599</v>
      </c>
      <c r="B16" s="10"/>
      <c r="C16" s="10"/>
      <c r="D16" s="10"/>
      <c r="E16" s="26"/>
      <c r="F16" s="27"/>
      <c r="G16" s="28"/>
      <c r="H16" s="10"/>
      <c r="I16" s="10"/>
      <c r="J16" s="10"/>
      <c r="K16" s="26"/>
      <c r="L16" s="27"/>
      <c r="M16" s="28"/>
      <c r="N16" s="10"/>
      <c r="O16" s="10"/>
      <c r="P16" s="10"/>
      <c r="Q16" s="15" t="s">
        <v>599</v>
      </c>
      <c r="R16" s="10"/>
      <c r="S16" s="10"/>
      <c r="T16" s="10"/>
      <c r="U16" s="26"/>
      <c r="V16" s="27"/>
      <c r="W16" s="28"/>
      <c r="X16" s="10"/>
      <c r="Y16" s="10"/>
      <c r="Z16" s="10"/>
      <c r="AA16" s="26"/>
      <c r="AB16" s="27"/>
      <c r="AC16" s="28"/>
      <c r="AD16" s="10"/>
      <c r="AE16" s="10"/>
      <c r="AF16" s="10"/>
      <c r="AG16" s="195" t="s">
        <v>599</v>
      </c>
      <c r="AH16" s="189"/>
      <c r="AI16" s="189"/>
      <c r="AJ16" s="189"/>
      <c r="AK16" s="198"/>
      <c r="AL16" s="199"/>
      <c r="AM16" s="200"/>
      <c r="AN16" s="189"/>
      <c r="AO16" s="189"/>
      <c r="AP16" s="189"/>
      <c r="AQ16" s="198"/>
      <c r="AR16" s="199"/>
      <c r="AS16" s="200"/>
      <c r="AT16" s="189"/>
      <c r="AU16" s="189"/>
      <c r="AV16" s="189"/>
      <c r="AW16" s="15" t="s">
        <v>599</v>
      </c>
      <c r="AX16" s="10"/>
      <c r="AY16" s="10"/>
      <c r="AZ16" s="10"/>
      <c r="BA16" s="26"/>
      <c r="BB16" s="27"/>
      <c r="BC16" s="28"/>
      <c r="BD16" s="10"/>
      <c r="BE16" s="10"/>
      <c r="BF16" s="10"/>
      <c r="BG16" s="26"/>
      <c r="BH16" s="27"/>
      <c r="BI16" s="28"/>
      <c r="BJ16" s="10"/>
      <c r="BK16" s="10"/>
      <c r="BL16" s="10"/>
      <c r="BM16" s="210" t="s">
        <v>599</v>
      </c>
      <c r="BN16" s="71"/>
      <c r="BO16" s="71"/>
      <c r="BP16" s="71"/>
      <c r="BQ16" s="213"/>
      <c r="BR16" s="214"/>
      <c r="BS16" s="215"/>
      <c r="BT16" s="71"/>
      <c r="BU16" s="71"/>
      <c r="BV16" s="71"/>
      <c r="BW16" s="213"/>
      <c r="BX16" s="214"/>
      <c r="BY16" s="215"/>
      <c r="BZ16" s="71"/>
      <c r="CA16" s="71"/>
      <c r="CB16" s="71"/>
    </row>
    <row r="17" spans="1:80" x14ac:dyDescent="0.2">
      <c r="A17" s="4" t="s">
        <v>1</v>
      </c>
      <c r="B17" s="10">
        <f t="shared" ref="B17:B19" si="60">R17+AH17+AX17+BN17</f>
        <v>11187</v>
      </c>
      <c r="C17" s="10">
        <f t="shared" ref="C17:C19" si="61">S17+AI17+AY17+BO17</f>
        <v>3745</v>
      </c>
      <c r="D17" s="10">
        <f t="shared" ref="D17:D19" si="62">T17+AJ17+AZ17+BP17</f>
        <v>7441</v>
      </c>
      <c r="E17" s="10">
        <f t="shared" ref="E17:E19" si="63">U17+AK17+BA17+BQ17</f>
        <v>6215</v>
      </c>
      <c r="F17" s="10">
        <f t="shared" ref="F17:F19" si="64">V17+AL17+BB17+BR17</f>
        <v>2277</v>
      </c>
      <c r="G17" s="10">
        <f t="shared" ref="G17:G19" si="65">W17+AM17+BC17+BS17</f>
        <v>3936</v>
      </c>
      <c r="H17" s="10">
        <f t="shared" ref="H17:H19" si="66">X17+AN17+BD17+BT17</f>
        <v>2843</v>
      </c>
      <c r="I17" s="10">
        <f t="shared" ref="I17:I19" si="67">Y17+AO17+BE17+BU17</f>
        <v>841</v>
      </c>
      <c r="J17" s="10">
        <f t="shared" ref="J17:J19" si="68">Z17+AP17+BF17+BV17</f>
        <v>2001</v>
      </c>
      <c r="K17" s="10">
        <f t="shared" ref="K17:K19" si="69">AA17+AQ17+BG17+BW17</f>
        <v>1241</v>
      </c>
      <c r="L17" s="10">
        <f t="shared" ref="L17:L19" si="70">AB17+AR17+BH17+BX17</f>
        <v>388</v>
      </c>
      <c r="M17" s="10">
        <f t="shared" ref="M17:M19" si="71">AC17+AS17+BI17+BY17</f>
        <v>851</v>
      </c>
      <c r="N17" s="10">
        <f t="shared" ref="N17:N19" si="72">AD17+AT17+BJ17+BZ17</f>
        <v>891</v>
      </c>
      <c r="O17" s="10">
        <f t="shared" ref="O17:O19" si="73">AE17+AU17+BK17+CA17</f>
        <v>237</v>
      </c>
      <c r="P17" s="10">
        <f t="shared" ref="P17:P19" si="74">AF17+AV17+BL17+CB17</f>
        <v>654</v>
      </c>
      <c r="Q17" s="4" t="s">
        <v>1</v>
      </c>
      <c r="R17" s="10">
        <v>1883</v>
      </c>
      <c r="S17" s="10">
        <v>1244</v>
      </c>
      <c r="T17" s="10">
        <v>639</v>
      </c>
      <c r="U17" s="26">
        <v>1071</v>
      </c>
      <c r="V17" s="27">
        <v>882</v>
      </c>
      <c r="W17" s="28">
        <v>189</v>
      </c>
      <c r="X17" s="10">
        <v>485</v>
      </c>
      <c r="Y17" s="10">
        <v>242</v>
      </c>
      <c r="Z17" s="10">
        <v>242</v>
      </c>
      <c r="AA17" s="26">
        <v>73</v>
      </c>
      <c r="AB17" s="27">
        <v>38</v>
      </c>
      <c r="AC17" s="28">
        <v>35</v>
      </c>
      <c r="AD17" s="10">
        <v>255</v>
      </c>
      <c r="AE17" s="10">
        <v>81</v>
      </c>
      <c r="AF17" s="10">
        <v>174</v>
      </c>
      <c r="AG17" s="189" t="s">
        <v>1</v>
      </c>
      <c r="AH17" s="189">
        <v>838</v>
      </c>
      <c r="AI17" s="189">
        <v>119</v>
      </c>
      <c r="AJ17" s="189">
        <v>719</v>
      </c>
      <c r="AK17" s="198">
        <v>501</v>
      </c>
      <c r="AL17" s="199">
        <v>83</v>
      </c>
      <c r="AM17" s="200">
        <v>417</v>
      </c>
      <c r="AN17" s="189">
        <v>203</v>
      </c>
      <c r="AO17" s="189">
        <v>17</v>
      </c>
      <c r="AP17" s="189">
        <v>186</v>
      </c>
      <c r="AQ17" s="198">
        <v>105</v>
      </c>
      <c r="AR17" s="199">
        <v>15</v>
      </c>
      <c r="AS17" s="200">
        <v>89</v>
      </c>
      <c r="AT17" s="189">
        <v>30</v>
      </c>
      <c r="AU17" s="189">
        <v>3</v>
      </c>
      <c r="AV17" s="189">
        <v>27</v>
      </c>
      <c r="AW17" s="4" t="s">
        <v>1</v>
      </c>
      <c r="AX17" s="10">
        <v>5954</v>
      </c>
      <c r="AY17" s="10">
        <v>1421</v>
      </c>
      <c r="AZ17" s="10">
        <v>4532</v>
      </c>
      <c r="BA17" s="26">
        <v>2718</v>
      </c>
      <c r="BB17" s="27">
        <v>584</v>
      </c>
      <c r="BC17" s="28">
        <v>2134</v>
      </c>
      <c r="BD17" s="10">
        <v>1721</v>
      </c>
      <c r="BE17" s="10">
        <v>409</v>
      </c>
      <c r="BF17" s="10">
        <v>1312</v>
      </c>
      <c r="BG17" s="26">
        <v>963</v>
      </c>
      <c r="BH17" s="27">
        <v>301</v>
      </c>
      <c r="BI17" s="28">
        <v>662</v>
      </c>
      <c r="BJ17" s="10">
        <v>552</v>
      </c>
      <c r="BK17" s="10">
        <v>127</v>
      </c>
      <c r="BL17" s="10">
        <v>424</v>
      </c>
      <c r="BM17" s="204" t="s">
        <v>1</v>
      </c>
      <c r="BN17" s="71">
        <v>2512</v>
      </c>
      <c r="BO17" s="71">
        <v>961</v>
      </c>
      <c r="BP17" s="71">
        <v>1551</v>
      </c>
      <c r="BQ17" s="213">
        <v>1925</v>
      </c>
      <c r="BR17" s="214">
        <v>728</v>
      </c>
      <c r="BS17" s="215">
        <v>1196</v>
      </c>
      <c r="BT17" s="71">
        <v>434</v>
      </c>
      <c r="BU17" s="71">
        <v>173</v>
      </c>
      <c r="BV17" s="71">
        <v>261</v>
      </c>
      <c r="BW17" s="213">
        <v>100</v>
      </c>
      <c r="BX17" s="214">
        <v>34</v>
      </c>
      <c r="BY17" s="215">
        <v>65</v>
      </c>
      <c r="BZ17" s="71">
        <v>54</v>
      </c>
      <c r="CA17" s="71">
        <v>26</v>
      </c>
      <c r="CB17" s="71">
        <v>29</v>
      </c>
    </row>
    <row r="18" spans="1:80" x14ac:dyDescent="0.2">
      <c r="A18" s="4" t="s">
        <v>424</v>
      </c>
      <c r="B18" s="10">
        <f t="shared" si="60"/>
        <v>6748</v>
      </c>
      <c r="C18" s="10">
        <f t="shared" si="61"/>
        <v>2105</v>
      </c>
      <c r="D18" s="10">
        <f t="shared" si="62"/>
        <v>4640</v>
      </c>
      <c r="E18" s="10">
        <f t="shared" si="63"/>
        <v>3439</v>
      </c>
      <c r="F18" s="10">
        <f t="shared" si="64"/>
        <v>1160</v>
      </c>
      <c r="G18" s="10">
        <f t="shared" si="65"/>
        <v>2281</v>
      </c>
      <c r="H18" s="10">
        <f t="shared" si="66"/>
        <v>1887</v>
      </c>
      <c r="I18" s="10">
        <f t="shared" si="67"/>
        <v>520</v>
      </c>
      <c r="J18" s="10">
        <f t="shared" si="68"/>
        <v>1367</v>
      </c>
      <c r="K18" s="10">
        <f t="shared" si="69"/>
        <v>936</v>
      </c>
      <c r="L18" s="10">
        <f t="shared" si="70"/>
        <v>281</v>
      </c>
      <c r="M18" s="10">
        <f t="shared" si="71"/>
        <v>655</v>
      </c>
      <c r="N18" s="10">
        <f t="shared" si="72"/>
        <v>485</v>
      </c>
      <c r="O18" s="10">
        <f t="shared" si="73"/>
        <v>146</v>
      </c>
      <c r="P18" s="10">
        <f t="shared" si="74"/>
        <v>340</v>
      </c>
      <c r="Q18" s="4" t="s">
        <v>424</v>
      </c>
      <c r="R18" s="10">
        <v>1026</v>
      </c>
      <c r="S18" s="10">
        <v>683</v>
      </c>
      <c r="T18" s="10">
        <v>342</v>
      </c>
      <c r="U18" s="26">
        <v>566</v>
      </c>
      <c r="V18" s="27">
        <v>467</v>
      </c>
      <c r="W18" s="28">
        <v>99</v>
      </c>
      <c r="X18" s="10">
        <v>306</v>
      </c>
      <c r="Y18" s="10">
        <v>144</v>
      </c>
      <c r="Z18" s="10">
        <v>162</v>
      </c>
      <c r="AA18" s="26">
        <v>44</v>
      </c>
      <c r="AB18" s="27">
        <v>20</v>
      </c>
      <c r="AC18" s="28">
        <v>24</v>
      </c>
      <c r="AD18" s="10">
        <v>110</v>
      </c>
      <c r="AE18" s="10">
        <v>52</v>
      </c>
      <c r="AF18" s="10">
        <v>58</v>
      </c>
      <c r="AG18" s="189" t="s">
        <v>424</v>
      </c>
      <c r="AH18" s="189">
        <v>555</v>
      </c>
      <c r="AI18" s="189">
        <v>79</v>
      </c>
      <c r="AJ18" s="189">
        <v>475</v>
      </c>
      <c r="AK18" s="198">
        <v>385</v>
      </c>
      <c r="AL18" s="199">
        <v>65</v>
      </c>
      <c r="AM18" s="200">
        <v>320</v>
      </c>
      <c r="AN18" s="189">
        <v>118</v>
      </c>
      <c r="AO18" s="189">
        <v>8</v>
      </c>
      <c r="AP18" s="189">
        <v>110</v>
      </c>
      <c r="AQ18" s="198">
        <v>31</v>
      </c>
      <c r="AR18" s="199">
        <v>3</v>
      </c>
      <c r="AS18" s="200">
        <v>28</v>
      </c>
      <c r="AT18" s="189">
        <v>21</v>
      </c>
      <c r="AU18" s="189">
        <v>3</v>
      </c>
      <c r="AV18" s="189">
        <v>18</v>
      </c>
      <c r="AW18" s="4" t="s">
        <v>424</v>
      </c>
      <c r="AX18" s="10">
        <v>3750</v>
      </c>
      <c r="AY18" s="10">
        <v>891</v>
      </c>
      <c r="AZ18" s="10">
        <v>2858</v>
      </c>
      <c r="BA18" s="26">
        <v>1370</v>
      </c>
      <c r="BB18" s="27">
        <v>270</v>
      </c>
      <c r="BC18" s="28">
        <v>1101</v>
      </c>
      <c r="BD18" s="10">
        <v>1227</v>
      </c>
      <c r="BE18" s="10">
        <v>296</v>
      </c>
      <c r="BF18" s="10">
        <v>931</v>
      </c>
      <c r="BG18" s="26">
        <v>813</v>
      </c>
      <c r="BH18" s="27">
        <v>241</v>
      </c>
      <c r="BI18" s="28">
        <v>572</v>
      </c>
      <c r="BJ18" s="10">
        <v>340</v>
      </c>
      <c r="BK18" s="10">
        <v>85</v>
      </c>
      <c r="BL18" s="10">
        <v>255</v>
      </c>
      <c r="BM18" s="204" t="s">
        <v>424</v>
      </c>
      <c r="BN18" s="71">
        <v>1417</v>
      </c>
      <c r="BO18" s="71">
        <v>452</v>
      </c>
      <c r="BP18" s="71">
        <v>965</v>
      </c>
      <c r="BQ18" s="213">
        <v>1118</v>
      </c>
      <c r="BR18" s="214">
        <v>358</v>
      </c>
      <c r="BS18" s="215">
        <v>761</v>
      </c>
      <c r="BT18" s="71">
        <v>236</v>
      </c>
      <c r="BU18" s="71">
        <v>72</v>
      </c>
      <c r="BV18" s="71">
        <v>164</v>
      </c>
      <c r="BW18" s="213">
        <v>48</v>
      </c>
      <c r="BX18" s="214">
        <v>17</v>
      </c>
      <c r="BY18" s="215">
        <v>31</v>
      </c>
      <c r="BZ18" s="71">
        <v>14</v>
      </c>
      <c r="CA18" s="71">
        <v>6</v>
      </c>
      <c r="CB18" s="71">
        <v>9</v>
      </c>
    </row>
    <row r="19" spans="1:80" x14ac:dyDescent="0.2">
      <c r="A19" s="4" t="s">
        <v>425</v>
      </c>
      <c r="B19" s="10">
        <f t="shared" si="60"/>
        <v>4441</v>
      </c>
      <c r="C19" s="10">
        <f t="shared" si="61"/>
        <v>1638</v>
      </c>
      <c r="D19" s="10">
        <f t="shared" si="62"/>
        <v>2802</v>
      </c>
      <c r="E19" s="10">
        <f t="shared" si="63"/>
        <v>2775</v>
      </c>
      <c r="F19" s="10">
        <f t="shared" si="64"/>
        <v>1119</v>
      </c>
      <c r="G19" s="10">
        <f t="shared" si="65"/>
        <v>1656</v>
      </c>
      <c r="H19" s="10">
        <f t="shared" si="66"/>
        <v>955</v>
      </c>
      <c r="I19" s="10">
        <f t="shared" si="67"/>
        <v>320</v>
      </c>
      <c r="J19" s="10">
        <f t="shared" si="68"/>
        <v>635</v>
      </c>
      <c r="K19" s="10">
        <f t="shared" si="69"/>
        <v>305</v>
      </c>
      <c r="L19" s="10">
        <f t="shared" si="70"/>
        <v>107</v>
      </c>
      <c r="M19" s="10">
        <f t="shared" si="71"/>
        <v>197</v>
      </c>
      <c r="N19" s="10">
        <f t="shared" si="72"/>
        <v>406</v>
      </c>
      <c r="O19" s="10">
        <f t="shared" si="73"/>
        <v>91</v>
      </c>
      <c r="P19" s="10">
        <f t="shared" si="74"/>
        <v>315</v>
      </c>
      <c r="Q19" s="4" t="s">
        <v>425</v>
      </c>
      <c r="R19" s="10">
        <v>858</v>
      </c>
      <c r="S19" s="10">
        <v>560</v>
      </c>
      <c r="T19" s="10">
        <v>297</v>
      </c>
      <c r="U19" s="26">
        <v>505</v>
      </c>
      <c r="V19" s="27">
        <v>415</v>
      </c>
      <c r="W19" s="28">
        <v>90</v>
      </c>
      <c r="X19" s="10">
        <v>179</v>
      </c>
      <c r="Y19" s="10">
        <v>98</v>
      </c>
      <c r="Z19" s="10">
        <v>81</v>
      </c>
      <c r="AA19" s="26">
        <v>29</v>
      </c>
      <c r="AB19" s="27">
        <v>18</v>
      </c>
      <c r="AC19" s="28">
        <v>11</v>
      </c>
      <c r="AD19" s="10">
        <v>145</v>
      </c>
      <c r="AE19" s="10">
        <v>29</v>
      </c>
      <c r="AF19" s="10">
        <v>116</v>
      </c>
      <c r="AG19" s="189" t="s">
        <v>425</v>
      </c>
      <c r="AH19" s="189">
        <v>283</v>
      </c>
      <c r="AI19" s="189">
        <v>39</v>
      </c>
      <c r="AJ19" s="189">
        <v>244</v>
      </c>
      <c r="AK19" s="198">
        <v>116</v>
      </c>
      <c r="AL19" s="199">
        <v>19</v>
      </c>
      <c r="AM19" s="200">
        <v>97</v>
      </c>
      <c r="AN19" s="189">
        <v>84</v>
      </c>
      <c r="AO19" s="189">
        <v>8</v>
      </c>
      <c r="AP19" s="189">
        <v>76</v>
      </c>
      <c r="AQ19" s="198">
        <v>74</v>
      </c>
      <c r="AR19" s="199">
        <v>12</v>
      </c>
      <c r="AS19" s="200">
        <v>62</v>
      </c>
      <c r="AT19" s="189">
        <v>9</v>
      </c>
      <c r="AU19" s="189">
        <v>0</v>
      </c>
      <c r="AV19" s="189">
        <v>9</v>
      </c>
      <c r="AW19" s="4" t="s">
        <v>425</v>
      </c>
      <c r="AX19" s="10">
        <v>2204</v>
      </c>
      <c r="AY19" s="10">
        <v>530</v>
      </c>
      <c r="AZ19" s="10">
        <v>1674</v>
      </c>
      <c r="BA19" s="26">
        <v>1348</v>
      </c>
      <c r="BB19" s="27">
        <v>314</v>
      </c>
      <c r="BC19" s="28">
        <v>1033</v>
      </c>
      <c r="BD19" s="10">
        <v>494</v>
      </c>
      <c r="BE19" s="10">
        <v>113</v>
      </c>
      <c r="BF19" s="10">
        <v>381</v>
      </c>
      <c r="BG19" s="26">
        <v>150</v>
      </c>
      <c r="BH19" s="27">
        <v>60</v>
      </c>
      <c r="BI19" s="28">
        <v>90</v>
      </c>
      <c r="BJ19" s="10">
        <v>212</v>
      </c>
      <c r="BK19" s="10">
        <v>42</v>
      </c>
      <c r="BL19" s="10">
        <v>170</v>
      </c>
      <c r="BM19" s="204" t="s">
        <v>425</v>
      </c>
      <c r="BN19" s="71">
        <v>1096</v>
      </c>
      <c r="BO19" s="71">
        <v>509</v>
      </c>
      <c r="BP19" s="71">
        <v>587</v>
      </c>
      <c r="BQ19" s="229">
        <v>806</v>
      </c>
      <c r="BR19" s="230">
        <v>371</v>
      </c>
      <c r="BS19" s="231">
        <v>436</v>
      </c>
      <c r="BT19" s="71">
        <v>198</v>
      </c>
      <c r="BU19" s="71">
        <v>101</v>
      </c>
      <c r="BV19" s="71">
        <v>97</v>
      </c>
      <c r="BW19" s="229">
        <v>52</v>
      </c>
      <c r="BX19" s="230">
        <v>17</v>
      </c>
      <c r="BY19" s="231">
        <v>34</v>
      </c>
      <c r="BZ19" s="71">
        <v>40</v>
      </c>
      <c r="CA19" s="71">
        <v>20</v>
      </c>
      <c r="CB19" s="71">
        <v>20</v>
      </c>
    </row>
    <row r="20" spans="1:80" ht="15" x14ac:dyDescent="0.25">
      <c r="A20" s="2" t="s">
        <v>500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2" t="s">
        <v>500</v>
      </c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2" t="s">
        <v>500</v>
      </c>
      <c r="AH20" s="94"/>
      <c r="AI20" s="94"/>
      <c r="AJ20" s="94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2" t="s">
        <v>500</v>
      </c>
      <c r="AX20" s="94"/>
      <c r="AY20" s="94"/>
      <c r="AZ20" s="94"/>
      <c r="BA20" s="94"/>
      <c r="BB20" s="94"/>
      <c r="BC20" s="94"/>
      <c r="BD20" s="94"/>
      <c r="BE20" s="94"/>
      <c r="BF20" s="94"/>
      <c r="BG20" s="94"/>
      <c r="BH20" s="94"/>
      <c r="BI20" s="94"/>
      <c r="BJ20" s="94"/>
      <c r="BK20" s="94"/>
      <c r="BL20" s="94"/>
      <c r="BM20" s="2" t="s">
        <v>500</v>
      </c>
      <c r="BN20" s="94"/>
      <c r="BO20" s="94"/>
      <c r="BP20" s="94"/>
      <c r="BQ20" s="94"/>
      <c r="BR20" s="94"/>
      <c r="BS20" s="94"/>
      <c r="BT20" s="94"/>
      <c r="BU20" s="94"/>
      <c r="BV20" s="94"/>
      <c r="BW20" s="94"/>
      <c r="BX20" s="112"/>
      <c r="BY20" s="112"/>
      <c r="BZ20" s="112"/>
      <c r="CA20" s="112"/>
      <c r="CB20" s="112"/>
    </row>
    <row r="21" spans="1:80" ht="15" x14ac:dyDescent="0.25">
      <c r="A21" s="3" t="s">
        <v>501</v>
      </c>
      <c r="Q21" s="3" t="s">
        <v>501</v>
      </c>
      <c r="AG21" s="3" t="s">
        <v>501</v>
      </c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 s="3" t="s">
        <v>610</v>
      </c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 s="3" t="s">
        <v>501</v>
      </c>
      <c r="BN21"/>
      <c r="BO21"/>
      <c r="BP21"/>
      <c r="BQ21"/>
      <c r="BR21"/>
      <c r="BS21"/>
      <c r="BT21"/>
      <c r="BU21"/>
      <c r="BV21"/>
      <c r="BW21"/>
      <c r="BX21" s="63"/>
      <c r="BY21" s="63"/>
      <c r="BZ21" s="63"/>
      <c r="CA21" s="63"/>
      <c r="CB21" s="63"/>
    </row>
    <row r="22" spans="1:80" ht="15" x14ac:dyDescent="0.25">
      <c r="B22" s="10"/>
      <c r="C22" s="10"/>
      <c r="D22" s="10"/>
      <c r="E22" s="26"/>
      <c r="F22" s="27"/>
      <c r="G22" s="28"/>
      <c r="H22" s="10"/>
      <c r="I22" s="10"/>
      <c r="J22" s="10"/>
      <c r="K22" s="26"/>
      <c r="L22" s="27"/>
      <c r="M22" s="28"/>
      <c r="N22" s="10"/>
      <c r="O22" s="10"/>
      <c r="P22" s="10"/>
      <c r="R22" s="10"/>
      <c r="S22" s="10"/>
      <c r="T22" s="10"/>
      <c r="U22" s="26"/>
      <c r="V22" s="27"/>
      <c r="W22" s="28"/>
      <c r="X22" s="10"/>
      <c r="Y22" s="10"/>
      <c r="Z22" s="10"/>
      <c r="AA22" s="26"/>
      <c r="AB22" s="27"/>
      <c r="AC22" s="28"/>
      <c r="AD22" s="10"/>
      <c r="AE22" s="10"/>
      <c r="AF22" s="10"/>
      <c r="AG22" s="189" t="s">
        <v>770</v>
      </c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</row>
    <row r="23" spans="1:80" ht="15" x14ac:dyDescent="0.25">
      <c r="A23" s="4" t="s">
        <v>852</v>
      </c>
      <c r="Q23" s="4" t="s">
        <v>539</v>
      </c>
      <c r="AG23" s="232" t="s">
        <v>771</v>
      </c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 s="4" t="s">
        <v>775</v>
      </c>
      <c r="BM23" s="204" t="s">
        <v>781</v>
      </c>
      <c r="BN23" s="71"/>
      <c r="BO23" s="71"/>
      <c r="BP23" s="71"/>
      <c r="BQ23" s="71"/>
      <c r="BR23" s="71"/>
      <c r="BS23" s="71"/>
      <c r="BT23" s="71"/>
      <c r="BU23" s="71"/>
      <c r="BV23" s="71"/>
      <c r="BW23" s="71"/>
      <c r="BX23" s="71"/>
      <c r="BY23" s="71"/>
      <c r="BZ23" s="71"/>
      <c r="CA23" s="71"/>
      <c r="CB23" s="71"/>
    </row>
    <row r="24" spans="1:80" x14ac:dyDescent="0.2">
      <c r="A24" s="5"/>
      <c r="B24" s="278" t="s">
        <v>1</v>
      </c>
      <c r="C24" s="278"/>
      <c r="D24" s="278"/>
      <c r="E24" s="278" t="s">
        <v>4</v>
      </c>
      <c r="F24" s="278"/>
      <c r="G24" s="278"/>
      <c r="H24" s="278" t="s">
        <v>5</v>
      </c>
      <c r="I24" s="278"/>
      <c r="J24" s="278"/>
      <c r="K24" s="278" t="s">
        <v>6</v>
      </c>
      <c r="L24" s="278"/>
      <c r="M24" s="278"/>
      <c r="N24" s="278" t="s">
        <v>7</v>
      </c>
      <c r="O24" s="278"/>
      <c r="P24" s="279"/>
      <c r="Q24" s="5"/>
      <c r="R24" s="278" t="s">
        <v>1</v>
      </c>
      <c r="S24" s="278"/>
      <c r="T24" s="278"/>
      <c r="U24" s="278" t="s">
        <v>4</v>
      </c>
      <c r="V24" s="278"/>
      <c r="W24" s="278"/>
      <c r="X24" s="278" t="s">
        <v>5</v>
      </c>
      <c r="Y24" s="278"/>
      <c r="Z24" s="278"/>
      <c r="AA24" s="278" t="s">
        <v>6</v>
      </c>
      <c r="AB24" s="278"/>
      <c r="AC24" s="278"/>
      <c r="AD24" s="278" t="s">
        <v>7</v>
      </c>
      <c r="AE24" s="278"/>
      <c r="AF24" s="279"/>
      <c r="AG24" s="190"/>
      <c r="AH24" s="191" t="s">
        <v>1</v>
      </c>
      <c r="AI24" s="191"/>
      <c r="AJ24" s="191"/>
      <c r="AK24" s="191" t="s">
        <v>4</v>
      </c>
      <c r="AL24" s="191"/>
      <c r="AM24" s="191"/>
      <c r="AN24" s="191" t="s">
        <v>5</v>
      </c>
      <c r="AO24" s="191"/>
      <c r="AP24" s="191"/>
      <c r="AQ24" s="191" t="s">
        <v>6</v>
      </c>
      <c r="AR24" s="191"/>
      <c r="AS24" s="191"/>
      <c r="AT24" s="191" t="s">
        <v>7</v>
      </c>
      <c r="AU24" s="191"/>
      <c r="AV24" s="192"/>
      <c r="AW24" s="5"/>
      <c r="AX24" s="84" t="s">
        <v>1</v>
      </c>
      <c r="AY24" s="84"/>
      <c r="AZ24" s="84"/>
      <c r="BA24" s="84" t="s">
        <v>4</v>
      </c>
      <c r="BB24" s="84"/>
      <c r="BC24" s="84"/>
      <c r="BD24" s="84" t="s">
        <v>5</v>
      </c>
      <c r="BE24" s="84"/>
      <c r="BF24" s="84"/>
      <c r="BG24" s="84" t="s">
        <v>6</v>
      </c>
      <c r="BH24" s="84"/>
      <c r="BI24" s="84"/>
      <c r="BJ24" s="84" t="s">
        <v>7</v>
      </c>
      <c r="BK24" s="84"/>
      <c r="BL24" s="85"/>
      <c r="BM24" s="205"/>
      <c r="BN24" s="206" t="s">
        <v>1</v>
      </c>
      <c r="BO24" s="206"/>
      <c r="BP24" s="206"/>
      <c r="BQ24" s="206" t="s">
        <v>4</v>
      </c>
      <c r="BR24" s="206"/>
      <c r="BS24" s="206"/>
      <c r="BT24" s="206" t="s">
        <v>5</v>
      </c>
      <c r="BU24" s="206"/>
      <c r="BV24" s="206"/>
      <c r="BW24" s="206" t="s">
        <v>6</v>
      </c>
      <c r="BX24" s="206"/>
      <c r="BY24" s="206"/>
      <c r="BZ24" s="206" t="s">
        <v>7</v>
      </c>
      <c r="CA24" s="206"/>
      <c r="CB24" s="207"/>
    </row>
    <row r="25" spans="1:80" x14ac:dyDescent="0.2">
      <c r="A25" s="6" t="s">
        <v>600</v>
      </c>
      <c r="B25" s="7" t="s">
        <v>1</v>
      </c>
      <c r="C25" s="7" t="s">
        <v>497</v>
      </c>
      <c r="D25" s="7" t="s">
        <v>498</v>
      </c>
      <c r="E25" s="7" t="s">
        <v>1</v>
      </c>
      <c r="F25" s="7" t="s">
        <v>497</v>
      </c>
      <c r="G25" s="7" t="s">
        <v>498</v>
      </c>
      <c r="H25" s="7" t="s">
        <v>1</v>
      </c>
      <c r="I25" s="7" t="s">
        <v>497</v>
      </c>
      <c r="J25" s="7" t="s">
        <v>498</v>
      </c>
      <c r="K25" s="7" t="s">
        <v>1</v>
      </c>
      <c r="L25" s="7" t="s">
        <v>497</v>
      </c>
      <c r="M25" s="7" t="s">
        <v>498</v>
      </c>
      <c r="N25" s="7" t="s">
        <v>1</v>
      </c>
      <c r="O25" s="7" t="s">
        <v>497</v>
      </c>
      <c r="P25" s="8" t="s">
        <v>498</v>
      </c>
      <c r="Q25" s="6" t="s">
        <v>600</v>
      </c>
      <c r="R25" s="7" t="s">
        <v>1</v>
      </c>
      <c r="S25" s="7" t="s">
        <v>497</v>
      </c>
      <c r="T25" s="7" t="s">
        <v>498</v>
      </c>
      <c r="U25" s="7" t="s">
        <v>1</v>
      </c>
      <c r="V25" s="7" t="s">
        <v>497</v>
      </c>
      <c r="W25" s="7" t="s">
        <v>498</v>
      </c>
      <c r="X25" s="7" t="s">
        <v>1</v>
      </c>
      <c r="Y25" s="7" t="s">
        <v>497</v>
      </c>
      <c r="Z25" s="7" t="s">
        <v>498</v>
      </c>
      <c r="AA25" s="7" t="s">
        <v>1</v>
      </c>
      <c r="AB25" s="7" t="s">
        <v>497</v>
      </c>
      <c r="AC25" s="7" t="s">
        <v>498</v>
      </c>
      <c r="AD25" s="7" t="s">
        <v>1</v>
      </c>
      <c r="AE25" s="7" t="s">
        <v>497</v>
      </c>
      <c r="AF25" s="8" t="s">
        <v>498</v>
      </c>
      <c r="AG25" s="109" t="s">
        <v>600</v>
      </c>
      <c r="AH25" s="193" t="s">
        <v>1</v>
      </c>
      <c r="AI25" s="193" t="s">
        <v>497</v>
      </c>
      <c r="AJ25" s="193" t="s">
        <v>601</v>
      </c>
      <c r="AK25" s="193" t="s">
        <v>1</v>
      </c>
      <c r="AL25" s="193" t="s">
        <v>497</v>
      </c>
      <c r="AM25" s="193" t="s">
        <v>601</v>
      </c>
      <c r="AN25" s="193" t="s">
        <v>1</v>
      </c>
      <c r="AO25" s="193" t="s">
        <v>497</v>
      </c>
      <c r="AP25" s="193" t="s">
        <v>601</v>
      </c>
      <c r="AQ25" s="193" t="s">
        <v>1</v>
      </c>
      <c r="AR25" s="193" t="s">
        <v>497</v>
      </c>
      <c r="AS25" s="193" t="s">
        <v>601</v>
      </c>
      <c r="AT25" s="193" t="s">
        <v>1</v>
      </c>
      <c r="AU25" s="193" t="s">
        <v>497</v>
      </c>
      <c r="AV25" s="194" t="s">
        <v>601</v>
      </c>
      <c r="AW25" s="6" t="s">
        <v>600</v>
      </c>
      <c r="AX25" s="45" t="s">
        <v>1</v>
      </c>
      <c r="AY25" s="45" t="s">
        <v>497</v>
      </c>
      <c r="AZ25" s="45" t="s">
        <v>742</v>
      </c>
      <c r="BA25" s="45" t="s">
        <v>1</v>
      </c>
      <c r="BB25" s="45" t="s">
        <v>497</v>
      </c>
      <c r="BC25" s="45" t="s">
        <v>742</v>
      </c>
      <c r="BD25" s="45" t="s">
        <v>1</v>
      </c>
      <c r="BE25" s="45" t="s">
        <v>497</v>
      </c>
      <c r="BF25" s="45" t="s">
        <v>742</v>
      </c>
      <c r="BG25" s="45" t="s">
        <v>1</v>
      </c>
      <c r="BH25" s="45" t="s">
        <v>497</v>
      </c>
      <c r="BI25" s="45" t="s">
        <v>742</v>
      </c>
      <c r="BJ25" s="45" t="s">
        <v>1</v>
      </c>
      <c r="BK25" s="45" t="s">
        <v>497</v>
      </c>
      <c r="BL25" s="46" t="s">
        <v>742</v>
      </c>
      <c r="BM25" s="208" t="s">
        <v>600</v>
      </c>
      <c r="BN25" s="209" t="s">
        <v>1</v>
      </c>
      <c r="BO25" s="209" t="s">
        <v>497</v>
      </c>
      <c r="BP25" s="209" t="s">
        <v>498</v>
      </c>
      <c r="BQ25" s="209" t="s">
        <v>1</v>
      </c>
      <c r="BR25" s="209" t="s">
        <v>497</v>
      </c>
      <c r="BS25" s="209" t="s">
        <v>498</v>
      </c>
      <c r="BT25" s="209" t="s">
        <v>1</v>
      </c>
      <c r="BU25" s="209" t="s">
        <v>497</v>
      </c>
      <c r="BV25" s="209" t="s">
        <v>498</v>
      </c>
      <c r="BW25" s="209" t="s">
        <v>1</v>
      </c>
      <c r="BX25" s="209" t="s">
        <v>497</v>
      </c>
      <c r="BY25" s="209" t="s">
        <v>498</v>
      </c>
      <c r="BZ25" s="209" t="s">
        <v>1</v>
      </c>
      <c r="CA25" s="209" t="s">
        <v>497</v>
      </c>
      <c r="CB25" s="209" t="s">
        <v>498</v>
      </c>
    </row>
    <row r="26" spans="1:80" x14ac:dyDescent="0.2">
      <c r="A26" s="55" t="s">
        <v>592</v>
      </c>
      <c r="B26" s="52"/>
      <c r="C26" s="52"/>
      <c r="D26" s="52"/>
      <c r="E26" s="53"/>
      <c r="F26" s="52"/>
      <c r="G26" s="54"/>
      <c r="H26" s="52"/>
      <c r="I26" s="52"/>
      <c r="J26" s="52"/>
      <c r="K26" s="53"/>
      <c r="L26" s="52"/>
      <c r="M26" s="54"/>
      <c r="N26" s="52"/>
      <c r="O26" s="52"/>
      <c r="P26" s="52"/>
      <c r="Q26" s="55" t="s">
        <v>592</v>
      </c>
      <c r="R26" s="52"/>
      <c r="S26" s="52"/>
      <c r="T26" s="52"/>
      <c r="U26" s="53"/>
      <c r="V26" s="52"/>
      <c r="W26" s="54"/>
      <c r="X26" s="52"/>
      <c r="Y26" s="52"/>
      <c r="Z26" s="52"/>
      <c r="AA26" s="53"/>
      <c r="AB26" s="52"/>
      <c r="AC26" s="54"/>
      <c r="AD26" s="52"/>
      <c r="AE26" s="52"/>
      <c r="AF26" s="52"/>
      <c r="AG26" s="195" t="s">
        <v>772</v>
      </c>
      <c r="AH26" s="189"/>
      <c r="AI26" s="189"/>
      <c r="AJ26" s="189"/>
      <c r="AK26" s="198"/>
      <c r="AL26" s="199"/>
      <c r="AM26" s="200"/>
      <c r="AN26" s="189"/>
      <c r="AO26" s="189"/>
      <c r="AP26" s="189"/>
      <c r="AQ26" s="198"/>
      <c r="AR26" s="199"/>
      <c r="AS26" s="200"/>
      <c r="AT26" s="189"/>
      <c r="AU26" s="189"/>
      <c r="AV26" s="189"/>
      <c r="AW26" s="15" t="s">
        <v>772</v>
      </c>
      <c r="AX26" s="10"/>
      <c r="AY26" s="10"/>
      <c r="AZ26" s="10"/>
      <c r="BA26" s="26"/>
      <c r="BB26" s="27"/>
      <c r="BC26" s="28"/>
      <c r="BD26" s="10"/>
      <c r="BE26" s="10"/>
      <c r="BF26" s="10"/>
      <c r="BG26" s="26"/>
      <c r="BH26" s="27"/>
      <c r="BI26" s="28"/>
      <c r="BJ26" s="10"/>
      <c r="BK26" s="10"/>
      <c r="BL26" s="10"/>
      <c r="BM26" s="210" t="s">
        <v>772</v>
      </c>
      <c r="BN26" s="71"/>
      <c r="BO26" s="71"/>
      <c r="BP26" s="71"/>
      <c r="BQ26" s="211"/>
      <c r="BR26" s="70"/>
      <c r="BS26" s="212"/>
      <c r="BT26" s="71"/>
      <c r="BU26" s="71"/>
      <c r="BV26" s="71"/>
      <c r="BW26" s="211"/>
      <c r="BX26" s="70"/>
      <c r="BY26" s="212"/>
      <c r="BZ26" s="71"/>
      <c r="CA26" s="71"/>
      <c r="CB26" s="71"/>
    </row>
    <row r="27" spans="1:80" x14ac:dyDescent="0.2">
      <c r="A27" s="4" t="s">
        <v>1</v>
      </c>
      <c r="B27" s="10">
        <f t="shared" ref="B27:B32" si="75">R27+AH27+AX27+BN27</f>
        <v>11187</v>
      </c>
      <c r="C27" s="10">
        <f t="shared" ref="C27:C32" si="76">S27+AI27+AY27+BO27</f>
        <v>3745</v>
      </c>
      <c r="D27" s="10">
        <f t="shared" ref="D27:D32" si="77">T27+AJ27+AZ27+BP27</f>
        <v>7441</v>
      </c>
      <c r="E27" s="10">
        <f t="shared" ref="E27:E32" si="78">U27+AK27+BA27+BQ27</f>
        <v>6215</v>
      </c>
      <c r="F27" s="10">
        <f t="shared" ref="F27:F32" si="79">V27+AL27+BB27+BR27</f>
        <v>2277</v>
      </c>
      <c r="G27" s="10">
        <f t="shared" ref="G27:G32" si="80">W27+AM27+BC27+BS27</f>
        <v>3936</v>
      </c>
      <c r="H27" s="10">
        <f t="shared" ref="H27:H32" si="81">X27+AN27+BD27+BT27</f>
        <v>2843</v>
      </c>
      <c r="I27" s="10">
        <f t="shared" ref="I27:I32" si="82">Y27+AO27+BE27+BU27</f>
        <v>841</v>
      </c>
      <c r="J27" s="10">
        <f t="shared" ref="J27:J32" si="83">Z27+AP27+BF27+BV27</f>
        <v>2001</v>
      </c>
      <c r="K27" s="10">
        <f t="shared" ref="K27:K32" si="84">AA27+AQ27+BG27+BW27</f>
        <v>1241</v>
      </c>
      <c r="L27" s="10">
        <f t="shared" ref="L27:L32" si="85">AB27+AR27+BH27+BX27</f>
        <v>388</v>
      </c>
      <c r="M27" s="10">
        <f t="shared" ref="M27:M32" si="86">AC27+AS27+BI27+BY27</f>
        <v>851</v>
      </c>
      <c r="N27" s="10">
        <f t="shared" ref="N27:N32" si="87">AD27+AT27+BJ27+BZ27</f>
        <v>891</v>
      </c>
      <c r="O27" s="10">
        <f t="shared" ref="O27:O32" si="88">AE27+AU27+BK27+CA27</f>
        <v>237</v>
      </c>
      <c r="P27" s="10">
        <f t="shared" ref="P27:P32" si="89">AF27+AV27+BL27+CB27</f>
        <v>654</v>
      </c>
      <c r="Q27" s="4" t="s">
        <v>1</v>
      </c>
      <c r="R27" s="10">
        <v>1883</v>
      </c>
      <c r="S27" s="10">
        <v>1244</v>
      </c>
      <c r="T27" s="10">
        <v>639</v>
      </c>
      <c r="U27" s="26">
        <v>1071</v>
      </c>
      <c r="V27" s="27">
        <v>882</v>
      </c>
      <c r="W27" s="28">
        <v>189</v>
      </c>
      <c r="X27" s="10">
        <v>485</v>
      </c>
      <c r="Y27" s="10">
        <v>242</v>
      </c>
      <c r="Z27" s="10">
        <v>242</v>
      </c>
      <c r="AA27" s="26">
        <v>73</v>
      </c>
      <c r="AB27" s="27">
        <v>38</v>
      </c>
      <c r="AC27" s="28">
        <v>35</v>
      </c>
      <c r="AD27" s="10">
        <v>255</v>
      </c>
      <c r="AE27" s="10">
        <v>81</v>
      </c>
      <c r="AF27" s="10">
        <v>174</v>
      </c>
      <c r="AG27" s="189" t="s">
        <v>1</v>
      </c>
      <c r="AH27" s="189">
        <v>838</v>
      </c>
      <c r="AI27" s="189">
        <v>119</v>
      </c>
      <c r="AJ27" s="189">
        <v>719</v>
      </c>
      <c r="AK27" s="198">
        <v>501</v>
      </c>
      <c r="AL27" s="199">
        <v>83</v>
      </c>
      <c r="AM27" s="200">
        <v>417</v>
      </c>
      <c r="AN27" s="189">
        <v>203</v>
      </c>
      <c r="AO27" s="189">
        <v>17</v>
      </c>
      <c r="AP27" s="189">
        <v>186</v>
      </c>
      <c r="AQ27" s="198">
        <v>105</v>
      </c>
      <c r="AR27" s="199">
        <v>15</v>
      </c>
      <c r="AS27" s="200">
        <v>89</v>
      </c>
      <c r="AT27" s="189">
        <v>30</v>
      </c>
      <c r="AU27" s="189">
        <v>3</v>
      </c>
      <c r="AV27" s="189">
        <v>27</v>
      </c>
      <c r="AW27" s="4" t="s">
        <v>1</v>
      </c>
      <c r="AX27" s="10">
        <v>5954</v>
      </c>
      <c r="AY27" s="10">
        <v>1421</v>
      </c>
      <c r="AZ27" s="10">
        <v>4532</v>
      </c>
      <c r="BA27" s="26">
        <v>2718</v>
      </c>
      <c r="BB27" s="27">
        <v>584</v>
      </c>
      <c r="BC27" s="28">
        <v>2134</v>
      </c>
      <c r="BD27" s="10">
        <v>1721</v>
      </c>
      <c r="BE27" s="10">
        <v>409</v>
      </c>
      <c r="BF27" s="10">
        <v>1312</v>
      </c>
      <c r="BG27" s="26">
        <v>963</v>
      </c>
      <c r="BH27" s="27">
        <v>301</v>
      </c>
      <c r="BI27" s="28">
        <v>662</v>
      </c>
      <c r="BJ27" s="10">
        <v>552</v>
      </c>
      <c r="BK27" s="10">
        <v>127</v>
      </c>
      <c r="BL27" s="10">
        <v>424</v>
      </c>
      <c r="BM27" s="204" t="s">
        <v>1</v>
      </c>
      <c r="BN27" s="71">
        <v>2512</v>
      </c>
      <c r="BO27" s="71">
        <v>961</v>
      </c>
      <c r="BP27" s="71">
        <v>1551</v>
      </c>
      <c r="BQ27" s="213">
        <v>1925</v>
      </c>
      <c r="BR27" s="214">
        <v>728</v>
      </c>
      <c r="BS27" s="215">
        <v>1196</v>
      </c>
      <c r="BT27" s="71">
        <v>434</v>
      </c>
      <c r="BU27" s="71">
        <v>173</v>
      </c>
      <c r="BV27" s="71">
        <v>261</v>
      </c>
      <c r="BW27" s="213">
        <v>100</v>
      </c>
      <c r="BX27" s="214">
        <v>34</v>
      </c>
      <c r="BY27" s="215">
        <v>65</v>
      </c>
      <c r="BZ27" s="71">
        <v>54</v>
      </c>
      <c r="CA27" s="71">
        <v>26</v>
      </c>
      <c r="CB27" s="71">
        <v>29</v>
      </c>
    </row>
    <row r="28" spans="1:80" x14ac:dyDescent="0.2">
      <c r="A28" s="4" t="s">
        <v>426</v>
      </c>
      <c r="B28" s="10">
        <f t="shared" si="75"/>
        <v>1790</v>
      </c>
      <c r="C28" s="10">
        <f t="shared" si="76"/>
        <v>410</v>
      </c>
      <c r="D28" s="10">
        <f t="shared" si="77"/>
        <v>1380</v>
      </c>
      <c r="E28" s="10">
        <f t="shared" si="78"/>
        <v>729</v>
      </c>
      <c r="F28" s="10">
        <f t="shared" si="79"/>
        <v>140</v>
      </c>
      <c r="G28" s="10">
        <f t="shared" si="80"/>
        <v>589</v>
      </c>
      <c r="H28" s="10">
        <f t="shared" si="81"/>
        <v>736</v>
      </c>
      <c r="I28" s="10">
        <f t="shared" si="82"/>
        <v>212</v>
      </c>
      <c r="J28" s="10">
        <f t="shared" si="83"/>
        <v>522</v>
      </c>
      <c r="K28" s="10">
        <f t="shared" si="84"/>
        <v>172</v>
      </c>
      <c r="L28" s="10">
        <f t="shared" si="85"/>
        <v>0</v>
      </c>
      <c r="M28" s="10">
        <f t="shared" si="86"/>
        <v>172</v>
      </c>
      <c r="N28" s="10">
        <f t="shared" si="87"/>
        <v>151</v>
      </c>
      <c r="O28" s="10">
        <f t="shared" si="88"/>
        <v>57</v>
      </c>
      <c r="P28" s="10">
        <f t="shared" si="89"/>
        <v>94</v>
      </c>
      <c r="Q28" s="4" t="s">
        <v>426</v>
      </c>
      <c r="R28" s="10">
        <v>163</v>
      </c>
      <c r="S28" s="10">
        <v>107</v>
      </c>
      <c r="T28" s="10">
        <v>56</v>
      </c>
      <c r="U28" s="26">
        <v>47</v>
      </c>
      <c r="V28" s="27">
        <v>38</v>
      </c>
      <c r="W28" s="28">
        <v>9</v>
      </c>
      <c r="X28" s="10">
        <v>104</v>
      </c>
      <c r="Y28" s="10">
        <v>63</v>
      </c>
      <c r="Z28" s="10">
        <v>40</v>
      </c>
      <c r="AA28" s="26">
        <v>0</v>
      </c>
      <c r="AB28" s="27">
        <v>0</v>
      </c>
      <c r="AC28" s="28">
        <v>0</v>
      </c>
      <c r="AD28" s="10">
        <v>12</v>
      </c>
      <c r="AE28" s="10">
        <v>6</v>
      </c>
      <c r="AF28" s="10">
        <v>6</v>
      </c>
      <c r="AG28" s="189" t="s">
        <v>426</v>
      </c>
      <c r="AH28" s="189">
        <v>140</v>
      </c>
      <c r="AI28" s="189">
        <v>28</v>
      </c>
      <c r="AJ28" s="189">
        <v>112</v>
      </c>
      <c r="AK28" s="198">
        <v>116</v>
      </c>
      <c r="AL28" s="199">
        <v>28</v>
      </c>
      <c r="AM28" s="200">
        <v>88</v>
      </c>
      <c r="AN28" s="189">
        <v>8</v>
      </c>
      <c r="AO28" s="189">
        <v>0</v>
      </c>
      <c r="AP28" s="189">
        <v>8</v>
      </c>
      <c r="AQ28" s="198">
        <v>12</v>
      </c>
      <c r="AR28" s="199">
        <v>0</v>
      </c>
      <c r="AS28" s="200">
        <v>12</v>
      </c>
      <c r="AT28" s="189">
        <v>3</v>
      </c>
      <c r="AU28" s="189">
        <v>0</v>
      </c>
      <c r="AV28" s="189">
        <v>3</v>
      </c>
      <c r="AW28" s="4" t="s">
        <v>426</v>
      </c>
      <c r="AX28" s="10">
        <v>1334</v>
      </c>
      <c r="AY28" s="10">
        <v>206</v>
      </c>
      <c r="AZ28" s="10">
        <v>1128</v>
      </c>
      <c r="BA28" s="26">
        <v>449</v>
      </c>
      <c r="BB28" s="27">
        <v>22</v>
      </c>
      <c r="BC28" s="28">
        <v>427</v>
      </c>
      <c r="BD28" s="10">
        <v>607</v>
      </c>
      <c r="BE28" s="10">
        <v>141</v>
      </c>
      <c r="BF28" s="10">
        <v>466</v>
      </c>
      <c r="BG28" s="26">
        <v>150</v>
      </c>
      <c r="BH28" s="27">
        <v>0</v>
      </c>
      <c r="BI28" s="28">
        <v>150</v>
      </c>
      <c r="BJ28" s="10">
        <v>127</v>
      </c>
      <c r="BK28" s="10">
        <v>42</v>
      </c>
      <c r="BL28" s="10">
        <v>85</v>
      </c>
      <c r="BM28" s="204" t="s">
        <v>426</v>
      </c>
      <c r="BN28" s="71">
        <v>153</v>
      </c>
      <c r="BO28" s="71">
        <v>69</v>
      </c>
      <c r="BP28" s="71">
        <v>84</v>
      </c>
      <c r="BQ28" s="213">
        <v>117</v>
      </c>
      <c r="BR28" s="214">
        <v>52</v>
      </c>
      <c r="BS28" s="215">
        <v>65</v>
      </c>
      <c r="BT28" s="71">
        <v>17</v>
      </c>
      <c r="BU28" s="71">
        <v>8</v>
      </c>
      <c r="BV28" s="71">
        <v>8</v>
      </c>
      <c r="BW28" s="213">
        <v>10</v>
      </c>
      <c r="BX28" s="214">
        <v>0</v>
      </c>
      <c r="BY28" s="215">
        <v>10</v>
      </c>
      <c r="BZ28" s="71">
        <v>9</v>
      </c>
      <c r="CA28" s="71">
        <v>9</v>
      </c>
      <c r="CB28" s="71">
        <v>0</v>
      </c>
    </row>
    <row r="29" spans="1:80" x14ac:dyDescent="0.2">
      <c r="A29" s="4" t="s">
        <v>427</v>
      </c>
      <c r="B29" s="10">
        <f t="shared" si="75"/>
        <v>3740</v>
      </c>
      <c r="C29" s="10">
        <f t="shared" si="76"/>
        <v>1236</v>
      </c>
      <c r="D29" s="10">
        <f t="shared" si="77"/>
        <v>2504</v>
      </c>
      <c r="E29" s="10">
        <f t="shared" si="78"/>
        <v>1721</v>
      </c>
      <c r="F29" s="10">
        <f t="shared" si="79"/>
        <v>652</v>
      </c>
      <c r="G29" s="10">
        <f t="shared" si="80"/>
        <v>1069</v>
      </c>
      <c r="H29" s="10">
        <f t="shared" si="81"/>
        <v>1106</v>
      </c>
      <c r="I29" s="10">
        <f t="shared" si="82"/>
        <v>359</v>
      </c>
      <c r="J29" s="10">
        <f t="shared" si="83"/>
        <v>748</v>
      </c>
      <c r="K29" s="10">
        <f t="shared" si="84"/>
        <v>390</v>
      </c>
      <c r="L29" s="10">
        <f t="shared" si="85"/>
        <v>94</v>
      </c>
      <c r="M29" s="10">
        <f t="shared" si="86"/>
        <v>294</v>
      </c>
      <c r="N29" s="10">
        <f t="shared" si="87"/>
        <v>523</v>
      </c>
      <c r="O29" s="10">
        <f t="shared" si="88"/>
        <v>132</v>
      </c>
      <c r="P29" s="10">
        <f t="shared" si="89"/>
        <v>392</v>
      </c>
      <c r="Q29" s="4" t="s">
        <v>427</v>
      </c>
      <c r="R29" s="10">
        <v>718</v>
      </c>
      <c r="S29" s="10">
        <v>475</v>
      </c>
      <c r="T29" s="10">
        <v>243</v>
      </c>
      <c r="U29" s="26">
        <v>283</v>
      </c>
      <c r="V29" s="27">
        <v>255</v>
      </c>
      <c r="W29" s="28">
        <v>28</v>
      </c>
      <c r="X29" s="10">
        <v>306</v>
      </c>
      <c r="Y29" s="10">
        <v>162</v>
      </c>
      <c r="Z29" s="10">
        <v>144</v>
      </c>
      <c r="AA29" s="26">
        <v>36</v>
      </c>
      <c r="AB29" s="27">
        <v>18</v>
      </c>
      <c r="AC29" s="28">
        <v>18</v>
      </c>
      <c r="AD29" s="10">
        <v>93</v>
      </c>
      <c r="AE29" s="10">
        <v>41</v>
      </c>
      <c r="AF29" s="10">
        <v>52</v>
      </c>
      <c r="AG29" s="189" t="s">
        <v>427</v>
      </c>
      <c r="AH29" s="189">
        <v>215</v>
      </c>
      <c r="AI29" s="189">
        <v>28</v>
      </c>
      <c r="AJ29" s="189">
        <v>187</v>
      </c>
      <c r="AK29" s="198">
        <v>148</v>
      </c>
      <c r="AL29" s="199">
        <v>14</v>
      </c>
      <c r="AM29" s="200">
        <v>134</v>
      </c>
      <c r="AN29" s="189">
        <v>42</v>
      </c>
      <c r="AO29" s="189">
        <v>8</v>
      </c>
      <c r="AP29" s="189">
        <v>34</v>
      </c>
      <c r="AQ29" s="198">
        <v>25</v>
      </c>
      <c r="AR29" s="199">
        <v>6</v>
      </c>
      <c r="AS29" s="200">
        <v>18</v>
      </c>
      <c r="AT29" s="189">
        <v>0</v>
      </c>
      <c r="AU29" s="189">
        <v>0</v>
      </c>
      <c r="AV29" s="189">
        <v>0</v>
      </c>
      <c r="AW29" s="4" t="s">
        <v>427</v>
      </c>
      <c r="AX29" s="10">
        <v>2430</v>
      </c>
      <c r="AY29" s="10">
        <v>592</v>
      </c>
      <c r="AZ29" s="10">
        <v>1838</v>
      </c>
      <c r="BA29" s="26">
        <v>1056</v>
      </c>
      <c r="BB29" s="27">
        <v>292</v>
      </c>
      <c r="BC29" s="28">
        <v>764</v>
      </c>
      <c r="BD29" s="10">
        <v>649</v>
      </c>
      <c r="BE29" s="10">
        <v>155</v>
      </c>
      <c r="BF29" s="10">
        <v>494</v>
      </c>
      <c r="BG29" s="26">
        <v>301</v>
      </c>
      <c r="BH29" s="27">
        <v>60</v>
      </c>
      <c r="BI29" s="28">
        <v>241</v>
      </c>
      <c r="BJ29" s="10">
        <v>424</v>
      </c>
      <c r="BK29" s="10">
        <v>85</v>
      </c>
      <c r="BL29" s="10">
        <v>340</v>
      </c>
      <c r="BM29" s="204" t="s">
        <v>427</v>
      </c>
      <c r="BN29" s="71">
        <v>377</v>
      </c>
      <c r="BO29" s="71">
        <v>141</v>
      </c>
      <c r="BP29" s="71">
        <v>236</v>
      </c>
      <c r="BQ29" s="213">
        <v>234</v>
      </c>
      <c r="BR29" s="214">
        <v>91</v>
      </c>
      <c r="BS29" s="215">
        <v>143</v>
      </c>
      <c r="BT29" s="71">
        <v>109</v>
      </c>
      <c r="BU29" s="71">
        <v>34</v>
      </c>
      <c r="BV29" s="71">
        <v>76</v>
      </c>
      <c r="BW29" s="213">
        <v>28</v>
      </c>
      <c r="BX29" s="214">
        <v>10</v>
      </c>
      <c r="BY29" s="215">
        <v>17</v>
      </c>
      <c r="BZ29" s="71">
        <v>6</v>
      </c>
      <c r="CA29" s="71">
        <v>6</v>
      </c>
      <c r="CB29" s="71">
        <v>0</v>
      </c>
    </row>
    <row r="30" spans="1:80" x14ac:dyDescent="0.2">
      <c r="A30" s="4" t="s">
        <v>428</v>
      </c>
      <c r="B30" s="10">
        <f t="shared" si="75"/>
        <v>3062</v>
      </c>
      <c r="C30" s="10">
        <f t="shared" si="76"/>
        <v>1024</v>
      </c>
      <c r="D30" s="10">
        <f t="shared" si="77"/>
        <v>2037</v>
      </c>
      <c r="E30" s="10">
        <f t="shared" si="78"/>
        <v>2037</v>
      </c>
      <c r="F30" s="10">
        <f t="shared" si="79"/>
        <v>644</v>
      </c>
      <c r="G30" s="10">
        <f t="shared" si="80"/>
        <v>1392</v>
      </c>
      <c r="H30" s="10">
        <f t="shared" si="81"/>
        <v>535</v>
      </c>
      <c r="I30" s="10">
        <f t="shared" si="82"/>
        <v>148</v>
      </c>
      <c r="J30" s="10">
        <f t="shared" si="83"/>
        <v>386</v>
      </c>
      <c r="K30" s="10">
        <f t="shared" si="84"/>
        <v>394</v>
      </c>
      <c r="L30" s="10">
        <f t="shared" si="85"/>
        <v>210</v>
      </c>
      <c r="M30" s="10">
        <f t="shared" si="86"/>
        <v>184</v>
      </c>
      <c r="N30" s="10">
        <f t="shared" si="87"/>
        <v>96</v>
      </c>
      <c r="O30" s="10">
        <f t="shared" si="88"/>
        <v>21</v>
      </c>
      <c r="P30" s="10">
        <f t="shared" si="89"/>
        <v>76</v>
      </c>
      <c r="Q30" s="4" t="s">
        <v>428</v>
      </c>
      <c r="R30" s="10">
        <v>409</v>
      </c>
      <c r="S30" s="10">
        <v>238</v>
      </c>
      <c r="T30" s="10">
        <v>171</v>
      </c>
      <c r="U30" s="26">
        <v>302</v>
      </c>
      <c r="V30" s="27">
        <v>217</v>
      </c>
      <c r="W30" s="28">
        <v>85</v>
      </c>
      <c r="X30" s="10">
        <v>35</v>
      </c>
      <c r="Y30" s="10">
        <v>0</v>
      </c>
      <c r="Z30" s="10">
        <v>35</v>
      </c>
      <c r="AA30" s="26">
        <v>20</v>
      </c>
      <c r="AB30" s="27">
        <v>9</v>
      </c>
      <c r="AC30" s="28">
        <v>11</v>
      </c>
      <c r="AD30" s="10">
        <v>52</v>
      </c>
      <c r="AE30" s="10">
        <v>12</v>
      </c>
      <c r="AF30" s="10">
        <v>41</v>
      </c>
      <c r="AG30" s="189" t="s">
        <v>428</v>
      </c>
      <c r="AH30" s="189">
        <v>155</v>
      </c>
      <c r="AI30" s="189">
        <v>24</v>
      </c>
      <c r="AJ30" s="189">
        <v>131</v>
      </c>
      <c r="AK30" s="198">
        <v>74</v>
      </c>
      <c r="AL30" s="199">
        <v>9</v>
      </c>
      <c r="AM30" s="200">
        <v>65</v>
      </c>
      <c r="AN30" s="189">
        <v>51</v>
      </c>
      <c r="AO30" s="189">
        <v>8</v>
      </c>
      <c r="AP30" s="189">
        <v>42</v>
      </c>
      <c r="AQ30" s="198">
        <v>12</v>
      </c>
      <c r="AR30" s="199">
        <v>3</v>
      </c>
      <c r="AS30" s="200">
        <v>9</v>
      </c>
      <c r="AT30" s="189">
        <v>18</v>
      </c>
      <c r="AU30" s="189">
        <v>3</v>
      </c>
      <c r="AV30" s="189">
        <v>15</v>
      </c>
      <c r="AW30" s="4" t="s">
        <v>428</v>
      </c>
      <c r="AX30" s="10">
        <v>1408</v>
      </c>
      <c r="AY30" s="10">
        <v>349</v>
      </c>
      <c r="AZ30" s="10">
        <v>1058</v>
      </c>
      <c r="BA30" s="26">
        <v>809</v>
      </c>
      <c r="BB30" s="27">
        <v>112</v>
      </c>
      <c r="BC30" s="28">
        <v>696</v>
      </c>
      <c r="BD30" s="10">
        <v>268</v>
      </c>
      <c r="BE30" s="10">
        <v>56</v>
      </c>
      <c r="BF30" s="10">
        <v>212</v>
      </c>
      <c r="BG30" s="26">
        <v>331</v>
      </c>
      <c r="BH30" s="27">
        <v>181</v>
      </c>
      <c r="BI30" s="28">
        <v>150</v>
      </c>
      <c r="BJ30" s="10">
        <v>0</v>
      </c>
      <c r="BK30" s="10">
        <v>0</v>
      </c>
      <c r="BL30" s="10">
        <v>0</v>
      </c>
      <c r="BM30" s="204" t="s">
        <v>428</v>
      </c>
      <c r="BN30" s="71">
        <v>1090</v>
      </c>
      <c r="BO30" s="71">
        <v>413</v>
      </c>
      <c r="BP30" s="71">
        <v>677</v>
      </c>
      <c r="BQ30" s="213">
        <v>852</v>
      </c>
      <c r="BR30" s="214">
        <v>306</v>
      </c>
      <c r="BS30" s="215">
        <v>546</v>
      </c>
      <c r="BT30" s="71">
        <v>181</v>
      </c>
      <c r="BU30" s="71">
        <v>84</v>
      </c>
      <c r="BV30" s="71">
        <v>97</v>
      </c>
      <c r="BW30" s="213">
        <v>31</v>
      </c>
      <c r="BX30" s="214">
        <v>17</v>
      </c>
      <c r="BY30" s="215">
        <v>14</v>
      </c>
      <c r="BZ30" s="71">
        <v>26</v>
      </c>
      <c r="CA30" s="71">
        <v>6</v>
      </c>
      <c r="CB30" s="71">
        <v>20</v>
      </c>
    </row>
    <row r="31" spans="1:80" x14ac:dyDescent="0.2">
      <c r="A31" s="4" t="s">
        <v>429</v>
      </c>
      <c r="B31" s="10">
        <f t="shared" si="75"/>
        <v>1768</v>
      </c>
      <c r="C31" s="10">
        <f t="shared" si="76"/>
        <v>638</v>
      </c>
      <c r="D31" s="10">
        <f t="shared" si="77"/>
        <v>1132</v>
      </c>
      <c r="E31" s="10">
        <f t="shared" si="78"/>
        <v>1010</v>
      </c>
      <c r="F31" s="10">
        <f t="shared" si="79"/>
        <v>433</v>
      </c>
      <c r="G31" s="10">
        <f t="shared" si="80"/>
        <v>579</v>
      </c>
      <c r="H31" s="10">
        <f t="shared" si="81"/>
        <v>413</v>
      </c>
      <c r="I31" s="10">
        <f t="shared" si="82"/>
        <v>101</v>
      </c>
      <c r="J31" s="10">
        <f t="shared" si="83"/>
        <v>312</v>
      </c>
      <c r="K31" s="10">
        <f t="shared" si="84"/>
        <v>264</v>
      </c>
      <c r="L31" s="10">
        <f t="shared" si="85"/>
        <v>80</v>
      </c>
      <c r="M31" s="10">
        <f t="shared" si="86"/>
        <v>182</v>
      </c>
      <c r="N31" s="10">
        <f t="shared" si="87"/>
        <v>82</v>
      </c>
      <c r="O31" s="10">
        <f t="shared" si="88"/>
        <v>23</v>
      </c>
      <c r="P31" s="10">
        <f t="shared" si="89"/>
        <v>58</v>
      </c>
      <c r="Q31" s="4" t="s">
        <v>429</v>
      </c>
      <c r="R31" s="10">
        <v>241</v>
      </c>
      <c r="S31" s="10">
        <v>135</v>
      </c>
      <c r="T31" s="10">
        <v>106</v>
      </c>
      <c r="U31" s="26">
        <v>132</v>
      </c>
      <c r="V31" s="27">
        <v>90</v>
      </c>
      <c r="W31" s="28">
        <v>42</v>
      </c>
      <c r="X31" s="10">
        <v>29</v>
      </c>
      <c r="Y31" s="10">
        <v>17</v>
      </c>
      <c r="Z31" s="10">
        <v>12</v>
      </c>
      <c r="AA31" s="26">
        <v>16</v>
      </c>
      <c r="AB31" s="27">
        <v>11</v>
      </c>
      <c r="AC31" s="28">
        <v>5</v>
      </c>
      <c r="AD31" s="10">
        <v>64</v>
      </c>
      <c r="AE31" s="10">
        <v>17</v>
      </c>
      <c r="AF31" s="10">
        <v>46</v>
      </c>
      <c r="AG31" s="189" t="s">
        <v>429</v>
      </c>
      <c r="AH31" s="189">
        <v>296</v>
      </c>
      <c r="AI31" s="189">
        <v>39</v>
      </c>
      <c r="AJ31" s="189">
        <v>258</v>
      </c>
      <c r="AK31" s="198">
        <v>148</v>
      </c>
      <c r="AL31" s="199">
        <v>32</v>
      </c>
      <c r="AM31" s="200">
        <v>116</v>
      </c>
      <c r="AN31" s="189">
        <v>93</v>
      </c>
      <c r="AO31" s="189">
        <v>0</v>
      </c>
      <c r="AP31" s="189">
        <v>93</v>
      </c>
      <c r="AQ31" s="198">
        <v>46</v>
      </c>
      <c r="AR31" s="199">
        <v>6</v>
      </c>
      <c r="AS31" s="200">
        <v>40</v>
      </c>
      <c r="AT31" s="189">
        <v>9</v>
      </c>
      <c r="AU31" s="189">
        <v>0</v>
      </c>
      <c r="AV31" s="189">
        <v>9</v>
      </c>
      <c r="AW31" s="4" t="s">
        <v>429</v>
      </c>
      <c r="AX31" s="10">
        <v>664</v>
      </c>
      <c r="AY31" s="10">
        <v>237</v>
      </c>
      <c r="AZ31" s="10">
        <v>427</v>
      </c>
      <c r="BA31" s="26">
        <v>314</v>
      </c>
      <c r="BB31" s="27">
        <v>135</v>
      </c>
      <c r="BC31" s="28">
        <v>180</v>
      </c>
      <c r="BD31" s="10">
        <v>169</v>
      </c>
      <c r="BE31" s="10">
        <v>42</v>
      </c>
      <c r="BF31" s="10">
        <v>127</v>
      </c>
      <c r="BG31" s="26">
        <v>181</v>
      </c>
      <c r="BH31" s="27">
        <v>60</v>
      </c>
      <c r="BI31" s="28">
        <v>120</v>
      </c>
      <c r="BJ31" s="10">
        <v>0</v>
      </c>
      <c r="BK31" s="10">
        <v>0</v>
      </c>
      <c r="BL31" s="10">
        <v>0</v>
      </c>
      <c r="BM31" s="204" t="s">
        <v>429</v>
      </c>
      <c r="BN31" s="71">
        <v>567</v>
      </c>
      <c r="BO31" s="71">
        <v>227</v>
      </c>
      <c r="BP31" s="71">
        <v>341</v>
      </c>
      <c r="BQ31" s="213">
        <v>416</v>
      </c>
      <c r="BR31" s="214">
        <v>176</v>
      </c>
      <c r="BS31" s="215">
        <v>241</v>
      </c>
      <c r="BT31" s="71">
        <v>122</v>
      </c>
      <c r="BU31" s="71">
        <v>42</v>
      </c>
      <c r="BV31" s="71">
        <v>80</v>
      </c>
      <c r="BW31" s="213">
        <v>21</v>
      </c>
      <c r="BX31" s="214">
        <v>3</v>
      </c>
      <c r="BY31" s="215">
        <v>17</v>
      </c>
      <c r="BZ31" s="71">
        <v>9</v>
      </c>
      <c r="CA31" s="71">
        <v>6</v>
      </c>
      <c r="CB31" s="71">
        <v>3</v>
      </c>
    </row>
    <row r="32" spans="1:80" x14ac:dyDescent="0.2">
      <c r="A32" s="4" t="s">
        <v>430</v>
      </c>
      <c r="B32" s="10">
        <f t="shared" si="75"/>
        <v>829</v>
      </c>
      <c r="C32" s="10">
        <f t="shared" si="76"/>
        <v>438</v>
      </c>
      <c r="D32" s="10">
        <f t="shared" si="77"/>
        <v>391</v>
      </c>
      <c r="E32" s="10">
        <f t="shared" si="78"/>
        <v>717</v>
      </c>
      <c r="F32" s="10">
        <f t="shared" si="79"/>
        <v>409</v>
      </c>
      <c r="G32" s="10">
        <f t="shared" si="80"/>
        <v>307</v>
      </c>
      <c r="H32" s="10">
        <f t="shared" si="81"/>
        <v>52</v>
      </c>
      <c r="I32" s="10">
        <f t="shared" si="82"/>
        <v>18</v>
      </c>
      <c r="J32" s="10">
        <f t="shared" si="83"/>
        <v>34</v>
      </c>
      <c r="K32" s="10">
        <f t="shared" si="84"/>
        <v>19</v>
      </c>
      <c r="L32" s="10">
        <f t="shared" si="85"/>
        <v>3</v>
      </c>
      <c r="M32" s="10">
        <f t="shared" si="86"/>
        <v>16</v>
      </c>
      <c r="N32" s="10">
        <f t="shared" si="87"/>
        <v>41</v>
      </c>
      <c r="O32" s="10">
        <f t="shared" si="88"/>
        <v>6</v>
      </c>
      <c r="P32" s="10">
        <f t="shared" si="89"/>
        <v>35</v>
      </c>
      <c r="Q32" s="4" t="s">
        <v>430</v>
      </c>
      <c r="R32" s="10">
        <v>353</v>
      </c>
      <c r="S32" s="10">
        <v>289</v>
      </c>
      <c r="T32" s="10">
        <v>64</v>
      </c>
      <c r="U32" s="26">
        <v>307</v>
      </c>
      <c r="V32" s="27">
        <v>283</v>
      </c>
      <c r="W32" s="28">
        <v>24</v>
      </c>
      <c r="X32" s="10">
        <v>12</v>
      </c>
      <c r="Y32" s="10">
        <v>0</v>
      </c>
      <c r="Z32" s="10">
        <v>12</v>
      </c>
      <c r="AA32" s="26">
        <v>0</v>
      </c>
      <c r="AB32" s="27">
        <v>0</v>
      </c>
      <c r="AC32" s="28">
        <v>0</v>
      </c>
      <c r="AD32" s="10">
        <v>35</v>
      </c>
      <c r="AE32" s="10">
        <v>6</v>
      </c>
      <c r="AF32" s="10">
        <v>29</v>
      </c>
      <c r="AG32" s="189" t="s">
        <v>430</v>
      </c>
      <c r="AH32" s="189">
        <v>32</v>
      </c>
      <c r="AI32" s="189">
        <v>0</v>
      </c>
      <c r="AJ32" s="189">
        <v>32</v>
      </c>
      <c r="AK32" s="198">
        <v>14</v>
      </c>
      <c r="AL32" s="199">
        <v>0</v>
      </c>
      <c r="AM32" s="200">
        <v>14</v>
      </c>
      <c r="AN32" s="189">
        <v>8</v>
      </c>
      <c r="AO32" s="189">
        <v>0</v>
      </c>
      <c r="AP32" s="189">
        <v>8</v>
      </c>
      <c r="AQ32" s="198">
        <v>9</v>
      </c>
      <c r="AR32" s="199">
        <v>0</v>
      </c>
      <c r="AS32" s="200">
        <v>9</v>
      </c>
      <c r="AT32" s="189">
        <v>0</v>
      </c>
      <c r="AU32" s="189">
        <v>0</v>
      </c>
      <c r="AV32" s="189">
        <v>0</v>
      </c>
      <c r="AW32" s="4" t="s">
        <v>430</v>
      </c>
      <c r="AX32" s="10">
        <v>118</v>
      </c>
      <c r="AY32" s="10">
        <v>37</v>
      </c>
      <c r="AZ32" s="10">
        <v>81</v>
      </c>
      <c r="BA32" s="26">
        <v>90</v>
      </c>
      <c r="BB32" s="27">
        <v>22</v>
      </c>
      <c r="BC32" s="28">
        <v>67</v>
      </c>
      <c r="BD32" s="10">
        <v>28</v>
      </c>
      <c r="BE32" s="10">
        <v>14</v>
      </c>
      <c r="BF32" s="10">
        <v>14</v>
      </c>
      <c r="BG32" s="26">
        <v>0</v>
      </c>
      <c r="BH32" s="27">
        <v>0</v>
      </c>
      <c r="BI32" s="28">
        <v>0</v>
      </c>
      <c r="BJ32" s="10">
        <v>0</v>
      </c>
      <c r="BK32" s="10">
        <v>0</v>
      </c>
      <c r="BL32" s="10">
        <v>0</v>
      </c>
      <c r="BM32" s="204" t="s">
        <v>430</v>
      </c>
      <c r="BN32" s="71">
        <v>326</v>
      </c>
      <c r="BO32" s="71">
        <v>112</v>
      </c>
      <c r="BP32" s="71">
        <v>214</v>
      </c>
      <c r="BQ32" s="213">
        <v>306</v>
      </c>
      <c r="BR32" s="214">
        <v>104</v>
      </c>
      <c r="BS32" s="215">
        <v>202</v>
      </c>
      <c r="BT32" s="71">
        <v>4</v>
      </c>
      <c r="BU32" s="71">
        <v>4</v>
      </c>
      <c r="BV32" s="71">
        <v>0</v>
      </c>
      <c r="BW32" s="213">
        <v>10</v>
      </c>
      <c r="BX32" s="214">
        <v>3</v>
      </c>
      <c r="BY32" s="215">
        <v>7</v>
      </c>
      <c r="BZ32" s="71">
        <v>6</v>
      </c>
      <c r="CA32" s="71">
        <v>0</v>
      </c>
      <c r="CB32" s="71">
        <v>6</v>
      </c>
    </row>
    <row r="33" spans="1:80" x14ac:dyDescent="0.2">
      <c r="A33" s="15" t="s">
        <v>593</v>
      </c>
      <c r="B33" s="10"/>
      <c r="C33" s="10"/>
      <c r="D33" s="10"/>
      <c r="E33" s="26"/>
      <c r="F33" s="27"/>
      <c r="G33" s="28"/>
      <c r="H33" s="10"/>
      <c r="I33" s="10"/>
      <c r="J33" s="10"/>
      <c r="K33" s="26"/>
      <c r="L33" s="27"/>
      <c r="M33" s="28"/>
      <c r="N33" s="10"/>
      <c r="O33" s="10"/>
      <c r="P33" s="10"/>
      <c r="Q33" s="15" t="s">
        <v>593</v>
      </c>
      <c r="R33" s="10"/>
      <c r="S33" s="10"/>
      <c r="T33" s="10"/>
      <c r="U33" s="26"/>
      <c r="V33" s="27"/>
      <c r="W33" s="28"/>
      <c r="X33" s="10"/>
      <c r="Y33" s="10"/>
      <c r="Z33" s="10"/>
      <c r="AA33" s="26"/>
      <c r="AB33" s="27"/>
      <c r="AC33" s="28"/>
      <c r="AD33" s="10"/>
      <c r="AE33" s="10"/>
      <c r="AF33" s="10"/>
      <c r="AG33" s="195" t="s">
        <v>593</v>
      </c>
      <c r="AH33" s="189"/>
      <c r="AI33" s="189"/>
      <c r="AJ33" s="189"/>
      <c r="AK33" s="198"/>
      <c r="AL33" s="199"/>
      <c r="AM33" s="200"/>
      <c r="AN33" s="189"/>
      <c r="AO33" s="189"/>
      <c r="AP33" s="189"/>
      <c r="AQ33" s="198"/>
      <c r="AR33" s="199"/>
      <c r="AS33" s="200"/>
      <c r="AT33" s="189"/>
      <c r="AU33" s="189"/>
      <c r="AV33" s="189"/>
      <c r="AW33" s="15" t="s">
        <v>776</v>
      </c>
      <c r="AX33" s="10"/>
      <c r="AY33" s="10"/>
      <c r="AZ33" s="10"/>
      <c r="BA33" s="26"/>
      <c r="BB33" s="27"/>
      <c r="BC33" s="28"/>
      <c r="BD33" s="10"/>
      <c r="BE33" s="10"/>
      <c r="BF33" s="10"/>
      <c r="BG33" s="26"/>
      <c r="BH33" s="27"/>
      <c r="BI33" s="28"/>
      <c r="BJ33" s="10"/>
      <c r="BK33" s="10"/>
      <c r="BL33" s="10"/>
      <c r="BM33" s="210" t="s">
        <v>593</v>
      </c>
      <c r="BN33" s="71"/>
      <c r="BO33" s="71"/>
      <c r="BP33" s="71"/>
      <c r="BQ33" s="213"/>
      <c r="BR33" s="214"/>
      <c r="BS33" s="215"/>
      <c r="BT33" s="71"/>
      <c r="BU33" s="71"/>
      <c r="BV33" s="71"/>
      <c r="BW33" s="213"/>
      <c r="BX33" s="214"/>
      <c r="BY33" s="215"/>
      <c r="BZ33" s="71"/>
      <c r="CA33" s="71"/>
      <c r="CB33" s="71"/>
    </row>
    <row r="34" spans="1:80" x14ac:dyDescent="0.2">
      <c r="A34" s="4" t="s">
        <v>1</v>
      </c>
      <c r="B34" s="10">
        <f t="shared" ref="B34:B36" si="90">R34+AH34+AX34+BN34</f>
        <v>11187</v>
      </c>
      <c r="C34" s="10">
        <f t="shared" ref="C34:C36" si="91">S34+AI34+AY34+BO34</f>
        <v>3745</v>
      </c>
      <c r="D34" s="10">
        <f t="shared" ref="D34:D36" si="92">T34+AJ34+AZ34+BP34</f>
        <v>7441</v>
      </c>
      <c r="E34" s="10">
        <f t="shared" ref="E34:E36" si="93">U34+AK34+BA34+BQ34</f>
        <v>6215</v>
      </c>
      <c r="F34" s="10">
        <f t="shared" ref="F34:F36" si="94">V34+AL34+BB34+BR34</f>
        <v>2277</v>
      </c>
      <c r="G34" s="10">
        <f t="shared" ref="G34:G36" si="95">W34+AM34+BC34+BS34</f>
        <v>3936</v>
      </c>
      <c r="H34" s="10">
        <f t="shared" ref="H34:H36" si="96">X34+AN34+BD34+BT34</f>
        <v>2843</v>
      </c>
      <c r="I34" s="10">
        <f t="shared" ref="I34:I36" si="97">Y34+AO34+BE34+BU34</f>
        <v>841</v>
      </c>
      <c r="J34" s="10">
        <f t="shared" ref="J34:J36" si="98">Z34+AP34+BF34+BV34</f>
        <v>2001</v>
      </c>
      <c r="K34" s="10">
        <f t="shared" ref="K34:K36" si="99">AA34+AQ34+BG34+BW34</f>
        <v>1241</v>
      </c>
      <c r="L34" s="10">
        <f t="shared" ref="L34:L36" si="100">AB34+AR34+BH34+BX34</f>
        <v>388</v>
      </c>
      <c r="M34" s="10">
        <f t="shared" ref="M34:M36" si="101">AC34+AS34+BI34+BY34</f>
        <v>851</v>
      </c>
      <c r="N34" s="10">
        <f t="shared" ref="N34:N36" si="102">AD34+AT34+BJ34+BZ34</f>
        <v>891</v>
      </c>
      <c r="O34" s="10">
        <f t="shared" ref="O34:O36" si="103">AE34+AU34+BK34+CA34</f>
        <v>237</v>
      </c>
      <c r="P34" s="10">
        <f t="shared" ref="P34:P36" si="104">AF34+AV34+BL34+CB34</f>
        <v>654</v>
      </c>
      <c r="Q34" s="4" t="s">
        <v>1</v>
      </c>
      <c r="R34" s="10">
        <v>1883</v>
      </c>
      <c r="S34" s="10">
        <v>1244</v>
      </c>
      <c r="T34" s="10">
        <v>639</v>
      </c>
      <c r="U34" s="26">
        <v>1071</v>
      </c>
      <c r="V34" s="27">
        <v>882</v>
      </c>
      <c r="W34" s="28">
        <v>189</v>
      </c>
      <c r="X34" s="10">
        <v>485</v>
      </c>
      <c r="Y34" s="10">
        <v>242</v>
      </c>
      <c r="Z34" s="10">
        <v>242</v>
      </c>
      <c r="AA34" s="26">
        <v>73</v>
      </c>
      <c r="AB34" s="27">
        <v>38</v>
      </c>
      <c r="AC34" s="28">
        <v>35</v>
      </c>
      <c r="AD34" s="10">
        <v>255</v>
      </c>
      <c r="AE34" s="10">
        <v>81</v>
      </c>
      <c r="AF34" s="10">
        <v>174</v>
      </c>
      <c r="AG34" s="189" t="s">
        <v>1</v>
      </c>
      <c r="AH34" s="189">
        <v>838</v>
      </c>
      <c r="AI34" s="189">
        <v>119</v>
      </c>
      <c r="AJ34" s="189">
        <v>719</v>
      </c>
      <c r="AK34" s="198">
        <v>501</v>
      </c>
      <c r="AL34" s="199">
        <v>83</v>
      </c>
      <c r="AM34" s="200">
        <v>417</v>
      </c>
      <c r="AN34" s="189">
        <v>203</v>
      </c>
      <c r="AO34" s="189">
        <v>17</v>
      </c>
      <c r="AP34" s="189">
        <v>186</v>
      </c>
      <c r="AQ34" s="198">
        <v>105</v>
      </c>
      <c r="AR34" s="199">
        <v>15</v>
      </c>
      <c r="AS34" s="200">
        <v>89</v>
      </c>
      <c r="AT34" s="189">
        <v>30</v>
      </c>
      <c r="AU34" s="189">
        <v>3</v>
      </c>
      <c r="AV34" s="189">
        <v>27</v>
      </c>
      <c r="AW34" s="4" t="s">
        <v>1</v>
      </c>
      <c r="AX34" s="10">
        <v>5954</v>
      </c>
      <c r="AY34" s="10">
        <v>1421</v>
      </c>
      <c r="AZ34" s="10">
        <v>4532</v>
      </c>
      <c r="BA34" s="26">
        <v>2718</v>
      </c>
      <c r="BB34" s="27">
        <v>584</v>
      </c>
      <c r="BC34" s="28">
        <v>2134</v>
      </c>
      <c r="BD34" s="10">
        <v>1721</v>
      </c>
      <c r="BE34" s="10">
        <v>409</v>
      </c>
      <c r="BF34" s="10">
        <v>1312</v>
      </c>
      <c r="BG34" s="26">
        <v>963</v>
      </c>
      <c r="BH34" s="27">
        <v>301</v>
      </c>
      <c r="BI34" s="28">
        <v>662</v>
      </c>
      <c r="BJ34" s="10">
        <v>552</v>
      </c>
      <c r="BK34" s="10">
        <v>127</v>
      </c>
      <c r="BL34" s="10">
        <v>424</v>
      </c>
      <c r="BM34" s="204" t="s">
        <v>1</v>
      </c>
      <c r="BN34" s="71">
        <v>2512</v>
      </c>
      <c r="BO34" s="71">
        <v>961</v>
      </c>
      <c r="BP34" s="71">
        <v>1551</v>
      </c>
      <c r="BQ34" s="213">
        <v>1925</v>
      </c>
      <c r="BR34" s="214">
        <v>728</v>
      </c>
      <c r="BS34" s="215">
        <v>1196</v>
      </c>
      <c r="BT34" s="71">
        <v>434</v>
      </c>
      <c r="BU34" s="71">
        <v>173</v>
      </c>
      <c r="BV34" s="71">
        <v>261</v>
      </c>
      <c r="BW34" s="213">
        <v>100</v>
      </c>
      <c r="BX34" s="214">
        <v>34</v>
      </c>
      <c r="BY34" s="215">
        <v>65</v>
      </c>
      <c r="BZ34" s="71">
        <v>54</v>
      </c>
      <c r="CA34" s="71">
        <v>26</v>
      </c>
      <c r="CB34" s="71">
        <v>29</v>
      </c>
    </row>
    <row r="35" spans="1:80" x14ac:dyDescent="0.2">
      <c r="A35" s="4" t="s">
        <v>431</v>
      </c>
      <c r="B35" s="10">
        <f t="shared" si="90"/>
        <v>2932</v>
      </c>
      <c r="C35" s="10">
        <f t="shared" si="91"/>
        <v>854</v>
      </c>
      <c r="D35" s="10">
        <f t="shared" si="92"/>
        <v>2078</v>
      </c>
      <c r="E35" s="10">
        <f t="shared" si="93"/>
        <v>1166</v>
      </c>
      <c r="F35" s="10">
        <f t="shared" si="94"/>
        <v>282</v>
      </c>
      <c r="G35" s="10">
        <f t="shared" si="95"/>
        <v>883</v>
      </c>
      <c r="H35" s="10">
        <f t="shared" si="96"/>
        <v>917</v>
      </c>
      <c r="I35" s="10">
        <f t="shared" si="97"/>
        <v>263</v>
      </c>
      <c r="J35" s="10">
        <f t="shared" si="98"/>
        <v>653</v>
      </c>
      <c r="K35" s="10">
        <f t="shared" si="99"/>
        <v>373</v>
      </c>
      <c r="L35" s="10">
        <f t="shared" si="100"/>
        <v>139</v>
      </c>
      <c r="M35" s="10">
        <f t="shared" si="101"/>
        <v>233</v>
      </c>
      <c r="N35" s="10">
        <f t="shared" si="102"/>
        <v>475</v>
      </c>
      <c r="O35" s="10">
        <f t="shared" si="103"/>
        <v>168</v>
      </c>
      <c r="P35" s="10">
        <f t="shared" si="104"/>
        <v>307</v>
      </c>
      <c r="Q35" s="4" t="s">
        <v>431</v>
      </c>
      <c r="R35" s="10">
        <v>330</v>
      </c>
      <c r="S35" s="10">
        <v>155</v>
      </c>
      <c r="T35" s="10">
        <v>175</v>
      </c>
      <c r="U35" s="26">
        <v>80</v>
      </c>
      <c r="V35" s="27">
        <v>47</v>
      </c>
      <c r="W35" s="28">
        <v>33</v>
      </c>
      <c r="X35" s="10">
        <v>144</v>
      </c>
      <c r="Y35" s="10">
        <v>58</v>
      </c>
      <c r="Z35" s="10">
        <v>87</v>
      </c>
      <c r="AA35" s="26">
        <v>18</v>
      </c>
      <c r="AB35" s="27">
        <v>9</v>
      </c>
      <c r="AC35" s="28">
        <v>9</v>
      </c>
      <c r="AD35" s="10">
        <v>87</v>
      </c>
      <c r="AE35" s="10">
        <v>41</v>
      </c>
      <c r="AF35" s="10">
        <v>46</v>
      </c>
      <c r="AG35" s="189" t="s">
        <v>431</v>
      </c>
      <c r="AH35" s="189">
        <v>41</v>
      </c>
      <c r="AI35" s="189">
        <v>0</v>
      </c>
      <c r="AJ35" s="189">
        <v>41</v>
      </c>
      <c r="AK35" s="198">
        <v>23</v>
      </c>
      <c r="AL35" s="199">
        <v>0</v>
      </c>
      <c r="AM35" s="200">
        <v>23</v>
      </c>
      <c r="AN35" s="189">
        <v>8</v>
      </c>
      <c r="AO35" s="189">
        <v>0</v>
      </c>
      <c r="AP35" s="189">
        <v>8</v>
      </c>
      <c r="AQ35" s="198">
        <v>3</v>
      </c>
      <c r="AR35" s="199">
        <v>0</v>
      </c>
      <c r="AS35" s="200">
        <v>3</v>
      </c>
      <c r="AT35" s="189">
        <v>6</v>
      </c>
      <c r="AU35" s="189">
        <v>0</v>
      </c>
      <c r="AV35" s="189">
        <v>6</v>
      </c>
      <c r="AW35" s="4" t="s">
        <v>431</v>
      </c>
      <c r="AX35" s="10">
        <v>2224</v>
      </c>
      <c r="AY35" s="10">
        <v>602</v>
      </c>
      <c r="AZ35" s="10">
        <v>1622</v>
      </c>
      <c r="BA35" s="26">
        <v>764</v>
      </c>
      <c r="BB35" s="27">
        <v>157</v>
      </c>
      <c r="BC35" s="28">
        <v>606</v>
      </c>
      <c r="BD35" s="10">
        <v>748</v>
      </c>
      <c r="BE35" s="10">
        <v>197</v>
      </c>
      <c r="BF35" s="10">
        <v>550</v>
      </c>
      <c r="BG35" s="26">
        <v>331</v>
      </c>
      <c r="BH35" s="27">
        <v>120</v>
      </c>
      <c r="BI35" s="28">
        <v>211</v>
      </c>
      <c r="BJ35" s="10">
        <v>382</v>
      </c>
      <c r="BK35" s="10">
        <v>127</v>
      </c>
      <c r="BL35" s="10">
        <v>255</v>
      </c>
      <c r="BM35" s="204" t="s">
        <v>431</v>
      </c>
      <c r="BN35" s="71">
        <v>337</v>
      </c>
      <c r="BO35" s="71">
        <v>97</v>
      </c>
      <c r="BP35" s="71">
        <v>240</v>
      </c>
      <c r="BQ35" s="213">
        <v>299</v>
      </c>
      <c r="BR35" s="214">
        <v>78</v>
      </c>
      <c r="BS35" s="215">
        <v>221</v>
      </c>
      <c r="BT35" s="71">
        <v>17</v>
      </c>
      <c r="BU35" s="71">
        <v>8</v>
      </c>
      <c r="BV35" s="71">
        <v>8</v>
      </c>
      <c r="BW35" s="213">
        <v>21</v>
      </c>
      <c r="BX35" s="214">
        <v>10</v>
      </c>
      <c r="BY35" s="215">
        <v>10</v>
      </c>
      <c r="BZ35" s="71">
        <v>0</v>
      </c>
      <c r="CA35" s="71">
        <v>0</v>
      </c>
      <c r="CB35" s="71">
        <v>0</v>
      </c>
    </row>
    <row r="36" spans="1:80" x14ac:dyDescent="0.2">
      <c r="A36" s="4" t="s">
        <v>432</v>
      </c>
      <c r="B36" s="10">
        <f t="shared" si="90"/>
        <v>8256</v>
      </c>
      <c r="C36" s="10">
        <f t="shared" si="91"/>
        <v>2891</v>
      </c>
      <c r="D36" s="10">
        <f t="shared" si="92"/>
        <v>5364</v>
      </c>
      <c r="E36" s="10">
        <f t="shared" si="93"/>
        <v>5047</v>
      </c>
      <c r="F36" s="10">
        <f t="shared" si="94"/>
        <v>1995</v>
      </c>
      <c r="G36" s="10">
        <f t="shared" si="95"/>
        <v>3052</v>
      </c>
      <c r="H36" s="10">
        <f t="shared" si="96"/>
        <v>1925</v>
      </c>
      <c r="I36" s="10">
        <f t="shared" si="97"/>
        <v>578</v>
      </c>
      <c r="J36" s="10">
        <f t="shared" si="98"/>
        <v>1348</v>
      </c>
      <c r="K36" s="10">
        <f t="shared" si="99"/>
        <v>868</v>
      </c>
      <c r="L36" s="10">
        <f t="shared" si="100"/>
        <v>249</v>
      </c>
      <c r="M36" s="10">
        <f t="shared" si="101"/>
        <v>617</v>
      </c>
      <c r="N36" s="10">
        <f t="shared" si="102"/>
        <v>416</v>
      </c>
      <c r="O36" s="10">
        <f t="shared" si="103"/>
        <v>70</v>
      </c>
      <c r="P36" s="10">
        <f t="shared" si="104"/>
        <v>347</v>
      </c>
      <c r="Q36" s="4" t="s">
        <v>432</v>
      </c>
      <c r="R36" s="10">
        <v>1554</v>
      </c>
      <c r="S36" s="10">
        <v>1089</v>
      </c>
      <c r="T36" s="10">
        <v>464</v>
      </c>
      <c r="U36" s="26">
        <v>991</v>
      </c>
      <c r="V36" s="27">
        <v>835</v>
      </c>
      <c r="W36" s="28">
        <v>156</v>
      </c>
      <c r="X36" s="10">
        <v>341</v>
      </c>
      <c r="Y36" s="10">
        <v>185</v>
      </c>
      <c r="Z36" s="10">
        <v>156</v>
      </c>
      <c r="AA36" s="26">
        <v>55</v>
      </c>
      <c r="AB36" s="27">
        <v>29</v>
      </c>
      <c r="AC36" s="28">
        <v>25</v>
      </c>
      <c r="AD36" s="10">
        <v>168</v>
      </c>
      <c r="AE36" s="10">
        <v>41</v>
      </c>
      <c r="AF36" s="10">
        <v>127</v>
      </c>
      <c r="AG36" s="189" t="s">
        <v>432</v>
      </c>
      <c r="AH36" s="189">
        <v>797</v>
      </c>
      <c r="AI36" s="189">
        <v>119</v>
      </c>
      <c r="AJ36" s="189">
        <v>678</v>
      </c>
      <c r="AK36" s="198">
        <v>477</v>
      </c>
      <c r="AL36" s="199">
        <v>83</v>
      </c>
      <c r="AM36" s="200">
        <v>394</v>
      </c>
      <c r="AN36" s="189">
        <v>194</v>
      </c>
      <c r="AO36" s="189">
        <v>17</v>
      </c>
      <c r="AP36" s="189">
        <v>177</v>
      </c>
      <c r="AQ36" s="198">
        <v>102</v>
      </c>
      <c r="AR36" s="199">
        <v>15</v>
      </c>
      <c r="AS36" s="200">
        <v>86</v>
      </c>
      <c r="AT36" s="189">
        <v>24</v>
      </c>
      <c r="AU36" s="189">
        <v>3</v>
      </c>
      <c r="AV36" s="189">
        <v>21</v>
      </c>
      <c r="AW36" s="4" t="s">
        <v>432</v>
      </c>
      <c r="AX36" s="10">
        <v>3729</v>
      </c>
      <c r="AY36" s="10">
        <v>819</v>
      </c>
      <c r="AZ36" s="10">
        <v>2910</v>
      </c>
      <c r="BA36" s="26">
        <v>1954</v>
      </c>
      <c r="BB36" s="27">
        <v>427</v>
      </c>
      <c r="BC36" s="28">
        <v>1527</v>
      </c>
      <c r="BD36" s="10">
        <v>973</v>
      </c>
      <c r="BE36" s="10">
        <v>212</v>
      </c>
      <c r="BF36" s="10">
        <v>762</v>
      </c>
      <c r="BG36" s="26">
        <v>632</v>
      </c>
      <c r="BH36" s="27">
        <v>181</v>
      </c>
      <c r="BI36" s="28">
        <v>451</v>
      </c>
      <c r="BJ36" s="10">
        <v>170</v>
      </c>
      <c r="BK36" s="10">
        <v>0</v>
      </c>
      <c r="BL36" s="10">
        <v>170</v>
      </c>
      <c r="BM36" s="204" t="s">
        <v>432</v>
      </c>
      <c r="BN36" s="71">
        <v>2176</v>
      </c>
      <c r="BO36" s="71">
        <v>864</v>
      </c>
      <c r="BP36" s="71">
        <v>1312</v>
      </c>
      <c r="BQ36" s="213">
        <v>1625</v>
      </c>
      <c r="BR36" s="214">
        <v>650</v>
      </c>
      <c r="BS36" s="215">
        <v>975</v>
      </c>
      <c r="BT36" s="71">
        <v>417</v>
      </c>
      <c r="BU36" s="71">
        <v>164</v>
      </c>
      <c r="BV36" s="71">
        <v>253</v>
      </c>
      <c r="BW36" s="213">
        <v>79</v>
      </c>
      <c r="BX36" s="214">
        <v>24</v>
      </c>
      <c r="BY36" s="215">
        <v>55</v>
      </c>
      <c r="BZ36" s="71">
        <v>54</v>
      </c>
      <c r="CA36" s="71">
        <v>26</v>
      </c>
      <c r="CB36" s="71">
        <v>29</v>
      </c>
    </row>
    <row r="37" spans="1:80" x14ac:dyDescent="0.2">
      <c r="A37" s="15" t="s">
        <v>594</v>
      </c>
      <c r="B37" s="10"/>
      <c r="C37" s="10"/>
      <c r="D37" s="10"/>
      <c r="E37" s="26"/>
      <c r="F37" s="27"/>
      <c r="G37" s="28"/>
      <c r="H37" s="10"/>
      <c r="I37" s="10"/>
      <c r="J37" s="10"/>
      <c r="K37" s="26"/>
      <c r="L37" s="27"/>
      <c r="M37" s="28"/>
      <c r="N37" s="10"/>
      <c r="O37" s="10"/>
      <c r="P37" s="10"/>
      <c r="Q37" s="15" t="s">
        <v>594</v>
      </c>
      <c r="R37" s="10"/>
      <c r="S37" s="10"/>
      <c r="T37" s="10"/>
      <c r="U37" s="26"/>
      <c r="V37" s="27"/>
      <c r="W37" s="28"/>
      <c r="X37" s="10"/>
      <c r="Y37" s="10"/>
      <c r="Z37" s="10"/>
      <c r="AA37" s="26"/>
      <c r="AB37" s="27"/>
      <c r="AC37" s="28"/>
      <c r="AD37" s="10"/>
      <c r="AE37" s="10"/>
      <c r="AF37" s="10"/>
      <c r="AG37" s="195" t="s">
        <v>594</v>
      </c>
      <c r="AH37" s="189"/>
      <c r="AI37" s="189"/>
      <c r="AJ37" s="189"/>
      <c r="AK37" s="198"/>
      <c r="AL37" s="199"/>
      <c r="AM37" s="200"/>
      <c r="AN37" s="189"/>
      <c r="AO37" s="189"/>
      <c r="AP37" s="189"/>
      <c r="AQ37" s="198"/>
      <c r="AR37" s="199"/>
      <c r="AS37" s="200"/>
      <c r="AT37" s="189"/>
      <c r="AU37" s="189"/>
      <c r="AV37" s="189"/>
      <c r="AW37" s="15" t="s">
        <v>594</v>
      </c>
      <c r="AX37" s="10"/>
      <c r="AY37" s="10"/>
      <c r="AZ37" s="10"/>
      <c r="BA37" s="26"/>
      <c r="BB37" s="27"/>
      <c r="BC37" s="28"/>
      <c r="BD37" s="10"/>
      <c r="BE37" s="10"/>
      <c r="BF37" s="10"/>
      <c r="BG37" s="26"/>
      <c r="BH37" s="27"/>
      <c r="BI37" s="28"/>
      <c r="BJ37" s="10"/>
      <c r="BK37" s="10"/>
      <c r="BL37" s="10"/>
      <c r="BM37" s="210" t="s">
        <v>594</v>
      </c>
      <c r="BN37" s="71"/>
      <c r="BO37" s="71"/>
      <c r="BP37" s="71"/>
      <c r="BQ37" s="213"/>
      <c r="BR37" s="214"/>
      <c r="BS37" s="215"/>
      <c r="BT37" s="71"/>
      <c r="BU37" s="71"/>
      <c r="BV37" s="71"/>
      <c r="BW37" s="213"/>
      <c r="BX37" s="214"/>
      <c r="BY37" s="215"/>
      <c r="BZ37" s="71"/>
      <c r="CA37" s="71"/>
      <c r="CB37" s="71"/>
    </row>
    <row r="38" spans="1:80" x14ac:dyDescent="0.2">
      <c r="A38" s="4" t="s">
        <v>1</v>
      </c>
      <c r="B38" s="10">
        <f t="shared" ref="B38:B40" si="105">R38+AH38+AX38+BN38</f>
        <v>11187</v>
      </c>
      <c r="C38" s="10">
        <f t="shared" ref="C38:C40" si="106">S38+AI38+AY38+BO38</f>
        <v>3745</v>
      </c>
      <c r="D38" s="10">
        <f t="shared" ref="D38:D40" si="107">T38+AJ38+AZ38+BP38</f>
        <v>7441</v>
      </c>
      <c r="E38" s="10">
        <f t="shared" ref="E38:E40" si="108">U38+AK38+BA38+BQ38</f>
        <v>6215</v>
      </c>
      <c r="F38" s="10">
        <f t="shared" ref="F38:F40" si="109">V38+AL38+BB38+BR38</f>
        <v>2277</v>
      </c>
      <c r="G38" s="10">
        <f t="shared" ref="G38:G40" si="110">W38+AM38+BC38+BS38</f>
        <v>3936</v>
      </c>
      <c r="H38" s="10">
        <f t="shared" ref="H38:H40" si="111">X38+AN38+BD38+BT38</f>
        <v>2843</v>
      </c>
      <c r="I38" s="10">
        <f t="shared" ref="I38:I40" si="112">Y38+AO38+BE38+BU38</f>
        <v>841</v>
      </c>
      <c r="J38" s="10">
        <f t="shared" ref="J38:J40" si="113">Z38+AP38+BF38+BV38</f>
        <v>2001</v>
      </c>
      <c r="K38" s="10">
        <f t="shared" ref="K38:K40" si="114">AA38+AQ38+BG38+BW38</f>
        <v>1241</v>
      </c>
      <c r="L38" s="10">
        <f t="shared" ref="L38:L40" si="115">AB38+AR38+BH38+BX38</f>
        <v>388</v>
      </c>
      <c r="M38" s="10">
        <f t="shared" ref="M38:M40" si="116">AC38+AS38+BI38+BY38</f>
        <v>851</v>
      </c>
      <c r="N38" s="10">
        <f t="shared" ref="N38:N40" si="117">AD38+AT38+BJ38+BZ38</f>
        <v>891</v>
      </c>
      <c r="O38" s="10">
        <f t="shared" ref="O38:O40" si="118">AE38+AU38+BK38+CA38</f>
        <v>237</v>
      </c>
      <c r="P38" s="10">
        <f t="shared" ref="P38:P40" si="119">AF38+AV38+BL38+CB38</f>
        <v>654</v>
      </c>
      <c r="Q38" s="4" t="s">
        <v>1</v>
      </c>
      <c r="R38" s="10">
        <v>1883</v>
      </c>
      <c r="S38" s="10">
        <v>1244</v>
      </c>
      <c r="T38" s="10">
        <v>639</v>
      </c>
      <c r="U38" s="26">
        <v>1071</v>
      </c>
      <c r="V38" s="27">
        <v>882</v>
      </c>
      <c r="W38" s="28">
        <v>189</v>
      </c>
      <c r="X38" s="10">
        <v>485</v>
      </c>
      <c r="Y38" s="10">
        <v>242</v>
      </c>
      <c r="Z38" s="10">
        <v>242</v>
      </c>
      <c r="AA38" s="26">
        <v>73</v>
      </c>
      <c r="AB38" s="27">
        <v>38</v>
      </c>
      <c r="AC38" s="28">
        <v>35</v>
      </c>
      <c r="AD38" s="10">
        <v>255</v>
      </c>
      <c r="AE38" s="10">
        <v>81</v>
      </c>
      <c r="AF38" s="10">
        <v>174</v>
      </c>
      <c r="AG38" s="189" t="s">
        <v>1</v>
      </c>
      <c r="AH38" s="189">
        <v>838</v>
      </c>
      <c r="AI38" s="189">
        <v>119</v>
      </c>
      <c r="AJ38" s="189">
        <v>719</v>
      </c>
      <c r="AK38" s="198">
        <v>501</v>
      </c>
      <c r="AL38" s="199">
        <v>83</v>
      </c>
      <c r="AM38" s="200">
        <v>417</v>
      </c>
      <c r="AN38" s="189">
        <v>203</v>
      </c>
      <c r="AO38" s="189">
        <v>17</v>
      </c>
      <c r="AP38" s="189">
        <v>186</v>
      </c>
      <c r="AQ38" s="198">
        <v>105</v>
      </c>
      <c r="AR38" s="199">
        <v>15</v>
      </c>
      <c r="AS38" s="200">
        <v>89</v>
      </c>
      <c r="AT38" s="189">
        <v>30</v>
      </c>
      <c r="AU38" s="189">
        <v>3</v>
      </c>
      <c r="AV38" s="189">
        <v>27</v>
      </c>
      <c r="AW38" s="4" t="s">
        <v>1</v>
      </c>
      <c r="AX38" s="10">
        <v>5954</v>
      </c>
      <c r="AY38" s="10">
        <v>1421</v>
      </c>
      <c r="AZ38" s="10">
        <v>4532</v>
      </c>
      <c r="BA38" s="26">
        <v>2718</v>
      </c>
      <c r="BB38" s="27">
        <v>584</v>
      </c>
      <c r="BC38" s="28">
        <v>2134</v>
      </c>
      <c r="BD38" s="10">
        <v>1721</v>
      </c>
      <c r="BE38" s="10">
        <v>409</v>
      </c>
      <c r="BF38" s="10">
        <v>1312</v>
      </c>
      <c r="BG38" s="26">
        <v>963</v>
      </c>
      <c r="BH38" s="27">
        <v>301</v>
      </c>
      <c r="BI38" s="28">
        <v>662</v>
      </c>
      <c r="BJ38" s="10">
        <v>552</v>
      </c>
      <c r="BK38" s="10">
        <v>127</v>
      </c>
      <c r="BL38" s="10">
        <v>424</v>
      </c>
      <c r="BM38" s="204" t="s">
        <v>1</v>
      </c>
      <c r="BN38" s="71">
        <v>2512</v>
      </c>
      <c r="BO38" s="71">
        <v>961</v>
      </c>
      <c r="BP38" s="71">
        <v>1551</v>
      </c>
      <c r="BQ38" s="213">
        <v>1925</v>
      </c>
      <c r="BR38" s="214">
        <v>728</v>
      </c>
      <c r="BS38" s="215">
        <v>1196</v>
      </c>
      <c r="BT38" s="71">
        <v>434</v>
      </c>
      <c r="BU38" s="71">
        <v>173</v>
      </c>
      <c r="BV38" s="71">
        <v>261</v>
      </c>
      <c r="BW38" s="213">
        <v>100</v>
      </c>
      <c r="BX38" s="214">
        <v>34</v>
      </c>
      <c r="BY38" s="215">
        <v>65</v>
      </c>
      <c r="BZ38" s="71">
        <v>54</v>
      </c>
      <c r="CA38" s="71">
        <v>26</v>
      </c>
      <c r="CB38" s="71">
        <v>29</v>
      </c>
    </row>
    <row r="39" spans="1:80" x14ac:dyDescent="0.2">
      <c r="A39" s="4" t="s">
        <v>433</v>
      </c>
      <c r="B39" s="10">
        <f t="shared" si="105"/>
        <v>6169</v>
      </c>
      <c r="C39" s="10">
        <f t="shared" si="106"/>
        <v>1850</v>
      </c>
      <c r="D39" s="10">
        <f t="shared" si="107"/>
        <v>4319</v>
      </c>
      <c r="E39" s="10">
        <f t="shared" si="108"/>
        <v>2935</v>
      </c>
      <c r="F39" s="10">
        <f t="shared" si="109"/>
        <v>844</v>
      </c>
      <c r="G39" s="10">
        <f t="shared" si="110"/>
        <v>2092</v>
      </c>
      <c r="H39" s="10">
        <f t="shared" si="111"/>
        <v>1851</v>
      </c>
      <c r="I39" s="10">
        <f t="shared" si="112"/>
        <v>554</v>
      </c>
      <c r="J39" s="10">
        <f t="shared" si="113"/>
        <v>1297</v>
      </c>
      <c r="K39" s="10">
        <f t="shared" si="114"/>
        <v>863</v>
      </c>
      <c r="L39" s="10">
        <f t="shared" si="115"/>
        <v>284</v>
      </c>
      <c r="M39" s="10">
        <f t="shared" si="116"/>
        <v>579</v>
      </c>
      <c r="N39" s="10">
        <f t="shared" si="117"/>
        <v>517</v>
      </c>
      <c r="O39" s="10">
        <f t="shared" si="118"/>
        <v>168</v>
      </c>
      <c r="P39" s="10">
        <f t="shared" si="119"/>
        <v>350</v>
      </c>
      <c r="Q39" s="4" t="s">
        <v>433</v>
      </c>
      <c r="R39" s="10">
        <v>717</v>
      </c>
      <c r="S39" s="10">
        <v>441</v>
      </c>
      <c r="T39" s="10">
        <v>276</v>
      </c>
      <c r="U39" s="26">
        <v>231</v>
      </c>
      <c r="V39" s="27">
        <v>189</v>
      </c>
      <c r="W39" s="28">
        <v>42</v>
      </c>
      <c r="X39" s="10">
        <v>352</v>
      </c>
      <c r="Y39" s="10">
        <v>185</v>
      </c>
      <c r="Z39" s="10">
        <v>167</v>
      </c>
      <c r="AA39" s="26">
        <v>53</v>
      </c>
      <c r="AB39" s="27">
        <v>27</v>
      </c>
      <c r="AC39" s="28">
        <v>25</v>
      </c>
      <c r="AD39" s="10">
        <v>81</v>
      </c>
      <c r="AE39" s="10">
        <v>41</v>
      </c>
      <c r="AF39" s="10">
        <v>41</v>
      </c>
      <c r="AG39" s="189" t="s">
        <v>433</v>
      </c>
      <c r="AH39" s="189">
        <v>328</v>
      </c>
      <c r="AI39" s="189">
        <v>39</v>
      </c>
      <c r="AJ39" s="189">
        <v>289</v>
      </c>
      <c r="AK39" s="198">
        <v>222</v>
      </c>
      <c r="AL39" s="199">
        <v>32</v>
      </c>
      <c r="AM39" s="200">
        <v>190</v>
      </c>
      <c r="AN39" s="189">
        <v>59</v>
      </c>
      <c r="AO39" s="189">
        <v>0</v>
      </c>
      <c r="AP39" s="189">
        <v>59</v>
      </c>
      <c r="AQ39" s="198">
        <v>40</v>
      </c>
      <c r="AR39" s="199">
        <v>6</v>
      </c>
      <c r="AS39" s="200">
        <v>34</v>
      </c>
      <c r="AT39" s="189">
        <v>6</v>
      </c>
      <c r="AU39" s="189">
        <v>0</v>
      </c>
      <c r="AV39" s="189">
        <v>6</v>
      </c>
      <c r="AW39" s="4" t="s">
        <v>433</v>
      </c>
      <c r="AX39" s="10">
        <v>4222</v>
      </c>
      <c r="AY39" s="10">
        <v>1060</v>
      </c>
      <c r="AZ39" s="10">
        <v>3161</v>
      </c>
      <c r="BA39" s="26">
        <v>1819</v>
      </c>
      <c r="BB39" s="27">
        <v>382</v>
      </c>
      <c r="BC39" s="28">
        <v>1437</v>
      </c>
      <c r="BD39" s="10">
        <v>1255</v>
      </c>
      <c r="BE39" s="10">
        <v>310</v>
      </c>
      <c r="BF39" s="10">
        <v>945</v>
      </c>
      <c r="BG39" s="26">
        <v>722</v>
      </c>
      <c r="BH39" s="27">
        <v>241</v>
      </c>
      <c r="BI39" s="28">
        <v>482</v>
      </c>
      <c r="BJ39" s="10">
        <v>424</v>
      </c>
      <c r="BK39" s="10">
        <v>127</v>
      </c>
      <c r="BL39" s="10">
        <v>297</v>
      </c>
      <c r="BM39" s="204" t="s">
        <v>433</v>
      </c>
      <c r="BN39" s="71">
        <v>902</v>
      </c>
      <c r="BO39" s="71">
        <v>310</v>
      </c>
      <c r="BP39" s="71">
        <v>593</v>
      </c>
      <c r="BQ39" s="213">
        <v>663</v>
      </c>
      <c r="BR39" s="214">
        <v>241</v>
      </c>
      <c r="BS39" s="215">
        <v>423</v>
      </c>
      <c r="BT39" s="71">
        <v>185</v>
      </c>
      <c r="BU39" s="71">
        <v>59</v>
      </c>
      <c r="BV39" s="71">
        <v>126</v>
      </c>
      <c r="BW39" s="213">
        <v>48</v>
      </c>
      <c r="BX39" s="214">
        <v>10</v>
      </c>
      <c r="BY39" s="215">
        <v>38</v>
      </c>
      <c r="BZ39" s="71">
        <v>6</v>
      </c>
      <c r="CA39" s="71">
        <v>0</v>
      </c>
      <c r="CB39" s="71">
        <v>6</v>
      </c>
    </row>
    <row r="40" spans="1:80" x14ac:dyDescent="0.2">
      <c r="A40" s="4" t="s">
        <v>434</v>
      </c>
      <c r="B40" s="10">
        <f t="shared" si="105"/>
        <v>5018</v>
      </c>
      <c r="C40" s="10">
        <f t="shared" si="106"/>
        <v>1895</v>
      </c>
      <c r="D40" s="10">
        <f t="shared" si="107"/>
        <v>3123</v>
      </c>
      <c r="E40" s="10">
        <f t="shared" si="108"/>
        <v>3277</v>
      </c>
      <c r="F40" s="10">
        <f t="shared" si="109"/>
        <v>1435</v>
      </c>
      <c r="G40" s="10">
        <f t="shared" si="110"/>
        <v>1843</v>
      </c>
      <c r="H40" s="10">
        <f t="shared" si="111"/>
        <v>991</v>
      </c>
      <c r="I40" s="10">
        <f t="shared" si="112"/>
        <v>288</v>
      </c>
      <c r="J40" s="10">
        <f t="shared" si="113"/>
        <v>704</v>
      </c>
      <c r="K40" s="10">
        <f t="shared" si="114"/>
        <v>378</v>
      </c>
      <c r="L40" s="10">
        <f t="shared" si="115"/>
        <v>104</v>
      </c>
      <c r="M40" s="10">
        <f t="shared" si="116"/>
        <v>273</v>
      </c>
      <c r="N40" s="10">
        <f t="shared" si="117"/>
        <v>374</v>
      </c>
      <c r="O40" s="10">
        <f t="shared" si="118"/>
        <v>70</v>
      </c>
      <c r="P40" s="10">
        <f t="shared" si="119"/>
        <v>304</v>
      </c>
      <c r="Q40" s="4" t="s">
        <v>434</v>
      </c>
      <c r="R40" s="10">
        <v>1166</v>
      </c>
      <c r="S40" s="10">
        <v>803</v>
      </c>
      <c r="T40" s="10">
        <v>363</v>
      </c>
      <c r="U40" s="26">
        <v>840</v>
      </c>
      <c r="V40" s="27">
        <v>694</v>
      </c>
      <c r="W40" s="28">
        <v>146</v>
      </c>
      <c r="X40" s="10">
        <v>133</v>
      </c>
      <c r="Y40" s="10">
        <v>58</v>
      </c>
      <c r="Z40" s="10">
        <v>75</v>
      </c>
      <c r="AA40" s="26">
        <v>20</v>
      </c>
      <c r="AB40" s="27">
        <v>11</v>
      </c>
      <c r="AC40" s="28">
        <v>9</v>
      </c>
      <c r="AD40" s="10">
        <v>174</v>
      </c>
      <c r="AE40" s="10">
        <v>41</v>
      </c>
      <c r="AF40" s="10">
        <v>133</v>
      </c>
      <c r="AG40" s="189" t="s">
        <v>434</v>
      </c>
      <c r="AH40" s="189">
        <v>510</v>
      </c>
      <c r="AI40" s="189">
        <v>80</v>
      </c>
      <c r="AJ40" s="189">
        <v>430</v>
      </c>
      <c r="AK40" s="198">
        <v>278</v>
      </c>
      <c r="AL40" s="199">
        <v>51</v>
      </c>
      <c r="AM40" s="200">
        <v>227</v>
      </c>
      <c r="AN40" s="189">
        <v>144</v>
      </c>
      <c r="AO40" s="189">
        <v>17</v>
      </c>
      <c r="AP40" s="189">
        <v>127</v>
      </c>
      <c r="AQ40" s="198">
        <v>65</v>
      </c>
      <c r="AR40" s="199">
        <v>9</v>
      </c>
      <c r="AS40" s="200">
        <v>55</v>
      </c>
      <c r="AT40" s="189">
        <v>24</v>
      </c>
      <c r="AU40" s="189">
        <v>3</v>
      </c>
      <c r="AV40" s="189">
        <v>21</v>
      </c>
      <c r="AW40" s="4" t="s">
        <v>434</v>
      </c>
      <c r="AX40" s="10">
        <v>1732</v>
      </c>
      <c r="AY40" s="10">
        <v>361</v>
      </c>
      <c r="AZ40" s="10">
        <v>1371</v>
      </c>
      <c r="BA40" s="26">
        <v>898</v>
      </c>
      <c r="BB40" s="27">
        <v>202</v>
      </c>
      <c r="BC40" s="28">
        <v>696</v>
      </c>
      <c r="BD40" s="10">
        <v>466</v>
      </c>
      <c r="BE40" s="10">
        <v>99</v>
      </c>
      <c r="BF40" s="10">
        <v>367</v>
      </c>
      <c r="BG40" s="26">
        <v>241</v>
      </c>
      <c r="BH40" s="27">
        <v>60</v>
      </c>
      <c r="BI40" s="28">
        <v>181</v>
      </c>
      <c r="BJ40" s="10">
        <v>127</v>
      </c>
      <c r="BK40" s="10">
        <v>0</v>
      </c>
      <c r="BL40" s="10">
        <v>127</v>
      </c>
      <c r="BM40" s="204" t="s">
        <v>434</v>
      </c>
      <c r="BN40" s="71">
        <v>1610</v>
      </c>
      <c r="BO40" s="71">
        <v>651</v>
      </c>
      <c r="BP40" s="71">
        <v>959</v>
      </c>
      <c r="BQ40" s="213">
        <v>1261</v>
      </c>
      <c r="BR40" s="214">
        <v>488</v>
      </c>
      <c r="BS40" s="215">
        <v>774</v>
      </c>
      <c r="BT40" s="71">
        <v>248</v>
      </c>
      <c r="BU40" s="71">
        <v>114</v>
      </c>
      <c r="BV40" s="71">
        <v>135</v>
      </c>
      <c r="BW40" s="213">
        <v>52</v>
      </c>
      <c r="BX40" s="214">
        <v>24</v>
      </c>
      <c r="BY40" s="215">
        <v>28</v>
      </c>
      <c r="BZ40" s="71">
        <v>49</v>
      </c>
      <c r="CA40" s="71">
        <v>26</v>
      </c>
      <c r="CB40" s="71">
        <v>23</v>
      </c>
    </row>
    <row r="41" spans="1:80" x14ac:dyDescent="0.2">
      <c r="A41" s="15" t="s">
        <v>595</v>
      </c>
      <c r="B41" s="10"/>
      <c r="C41" s="10"/>
      <c r="D41" s="10"/>
      <c r="E41" s="26"/>
      <c r="F41" s="27"/>
      <c r="G41" s="28"/>
      <c r="H41" s="10"/>
      <c r="I41" s="10"/>
      <c r="J41" s="10"/>
      <c r="K41" s="26"/>
      <c r="L41" s="27"/>
      <c r="M41" s="28"/>
      <c r="N41" s="10"/>
      <c r="O41" s="10"/>
      <c r="P41" s="10"/>
      <c r="Q41" s="15" t="s">
        <v>595</v>
      </c>
      <c r="R41" s="10"/>
      <c r="S41" s="10"/>
      <c r="T41" s="10"/>
      <c r="U41" s="26"/>
      <c r="V41" s="27"/>
      <c r="W41" s="28"/>
      <c r="X41" s="10"/>
      <c r="Y41" s="10"/>
      <c r="Z41" s="10"/>
      <c r="AA41" s="26"/>
      <c r="AB41" s="27"/>
      <c r="AC41" s="28"/>
      <c r="AD41" s="10"/>
      <c r="AE41" s="10"/>
      <c r="AF41" s="10"/>
      <c r="AG41" s="195" t="s">
        <v>773</v>
      </c>
      <c r="AH41" s="189"/>
      <c r="AI41" s="189"/>
      <c r="AJ41" s="189"/>
      <c r="AK41" s="198"/>
      <c r="AL41" s="199"/>
      <c r="AM41" s="200"/>
      <c r="AN41" s="189"/>
      <c r="AO41" s="189"/>
      <c r="AP41" s="189"/>
      <c r="AQ41" s="198"/>
      <c r="AR41" s="199"/>
      <c r="AS41" s="200"/>
      <c r="AT41" s="189"/>
      <c r="AU41" s="189"/>
      <c r="AV41" s="189"/>
      <c r="AW41" s="15" t="s">
        <v>595</v>
      </c>
      <c r="AX41" s="10"/>
      <c r="AY41" s="10"/>
      <c r="AZ41" s="10"/>
      <c r="BA41" s="26"/>
      <c r="BB41" s="27"/>
      <c r="BC41" s="28"/>
      <c r="BD41" s="10"/>
      <c r="BE41" s="10"/>
      <c r="BF41" s="10"/>
      <c r="BG41" s="26"/>
      <c r="BH41" s="27"/>
      <c r="BI41" s="28"/>
      <c r="BJ41" s="10"/>
      <c r="BK41" s="10"/>
      <c r="BL41" s="10"/>
      <c r="BM41" s="210" t="s">
        <v>595</v>
      </c>
      <c r="BN41" s="71"/>
      <c r="BO41" s="71"/>
      <c r="BP41" s="71"/>
      <c r="BQ41" s="213"/>
      <c r="BR41" s="214"/>
      <c r="BS41" s="215"/>
      <c r="BT41" s="71"/>
      <c r="BU41" s="71"/>
      <c r="BV41" s="71"/>
      <c r="BW41" s="213"/>
      <c r="BX41" s="214"/>
      <c r="BY41" s="215"/>
      <c r="BZ41" s="71"/>
      <c r="CA41" s="71"/>
      <c r="CB41" s="71"/>
    </row>
    <row r="42" spans="1:80" x14ac:dyDescent="0.2">
      <c r="A42" s="4" t="s">
        <v>1</v>
      </c>
      <c r="B42" s="10">
        <f t="shared" ref="B42:B44" si="120">R42+AH42+AX42+BN42</f>
        <v>11187</v>
      </c>
      <c r="C42" s="10">
        <f t="shared" ref="C42:C44" si="121">S42+AI42+AY42+BO42</f>
        <v>3745</v>
      </c>
      <c r="D42" s="10">
        <f t="shared" ref="D42:D44" si="122">T42+AJ42+AZ42+BP42</f>
        <v>7441</v>
      </c>
      <c r="E42" s="10">
        <f t="shared" ref="E42:E44" si="123">U42+AK42+BA42+BQ42</f>
        <v>6215</v>
      </c>
      <c r="F42" s="10">
        <f t="shared" ref="F42:F44" si="124">V42+AL42+BB42+BR42</f>
        <v>2277</v>
      </c>
      <c r="G42" s="10">
        <f t="shared" ref="G42:G44" si="125">W42+AM42+BC42+BS42</f>
        <v>3936</v>
      </c>
      <c r="H42" s="10">
        <f t="shared" ref="H42:H44" si="126">X42+AN42+BD42+BT42</f>
        <v>2843</v>
      </c>
      <c r="I42" s="10">
        <f t="shared" ref="I42:I44" si="127">Y42+AO42+BE42+BU42</f>
        <v>841</v>
      </c>
      <c r="J42" s="10">
        <f t="shared" ref="J42:J44" si="128">Z42+AP42+BF42+BV42</f>
        <v>2001</v>
      </c>
      <c r="K42" s="10">
        <f t="shared" ref="K42:K44" si="129">AA42+AQ42+BG42+BW42</f>
        <v>1241</v>
      </c>
      <c r="L42" s="10">
        <f t="shared" ref="L42:L44" si="130">AB42+AR42+BH42+BX42</f>
        <v>388</v>
      </c>
      <c r="M42" s="10">
        <f t="shared" ref="M42:M44" si="131">AC42+AS42+BI42+BY42</f>
        <v>851</v>
      </c>
      <c r="N42" s="10">
        <f t="shared" ref="N42:N44" si="132">AD42+AT42+BJ42+BZ42</f>
        <v>891</v>
      </c>
      <c r="O42" s="10">
        <f t="shared" ref="O42:O44" si="133">AE42+AU42+BK42+CA42</f>
        <v>237</v>
      </c>
      <c r="P42" s="10">
        <f t="shared" ref="P42:P44" si="134">AF42+AV42+BL42+CB42</f>
        <v>654</v>
      </c>
      <c r="Q42" s="4" t="s">
        <v>1</v>
      </c>
      <c r="R42" s="10">
        <v>1883</v>
      </c>
      <c r="S42" s="10">
        <v>1244</v>
      </c>
      <c r="T42" s="10">
        <v>639</v>
      </c>
      <c r="U42" s="26">
        <v>1071</v>
      </c>
      <c r="V42" s="27">
        <v>882</v>
      </c>
      <c r="W42" s="28">
        <v>189</v>
      </c>
      <c r="X42" s="10">
        <v>485</v>
      </c>
      <c r="Y42" s="10">
        <v>242</v>
      </c>
      <c r="Z42" s="10">
        <v>242</v>
      </c>
      <c r="AA42" s="26">
        <v>73</v>
      </c>
      <c r="AB42" s="27">
        <v>38</v>
      </c>
      <c r="AC42" s="28">
        <v>35</v>
      </c>
      <c r="AD42" s="10">
        <v>255</v>
      </c>
      <c r="AE42" s="10">
        <v>81</v>
      </c>
      <c r="AF42" s="10">
        <v>174</v>
      </c>
      <c r="AG42" s="189" t="s">
        <v>1</v>
      </c>
      <c r="AH42" s="189">
        <v>838</v>
      </c>
      <c r="AI42" s="189">
        <v>119</v>
      </c>
      <c r="AJ42" s="189">
        <v>719</v>
      </c>
      <c r="AK42" s="198">
        <v>501</v>
      </c>
      <c r="AL42" s="199">
        <v>83</v>
      </c>
      <c r="AM42" s="200">
        <v>417</v>
      </c>
      <c r="AN42" s="189">
        <v>203</v>
      </c>
      <c r="AO42" s="189">
        <v>17</v>
      </c>
      <c r="AP42" s="189">
        <v>186</v>
      </c>
      <c r="AQ42" s="198">
        <v>105</v>
      </c>
      <c r="AR42" s="199">
        <v>15</v>
      </c>
      <c r="AS42" s="200">
        <v>89</v>
      </c>
      <c r="AT42" s="189">
        <v>30</v>
      </c>
      <c r="AU42" s="189">
        <v>3</v>
      </c>
      <c r="AV42" s="189">
        <v>27</v>
      </c>
      <c r="AW42" s="4" t="s">
        <v>1</v>
      </c>
      <c r="AX42" s="10">
        <v>5954</v>
      </c>
      <c r="AY42" s="10">
        <v>1421</v>
      </c>
      <c r="AZ42" s="10">
        <v>4532</v>
      </c>
      <c r="BA42" s="26">
        <v>2718</v>
      </c>
      <c r="BB42" s="27">
        <v>584</v>
      </c>
      <c r="BC42" s="28">
        <v>2134</v>
      </c>
      <c r="BD42" s="10">
        <v>1721</v>
      </c>
      <c r="BE42" s="10">
        <v>409</v>
      </c>
      <c r="BF42" s="10">
        <v>1312</v>
      </c>
      <c r="BG42" s="26">
        <v>963</v>
      </c>
      <c r="BH42" s="27">
        <v>301</v>
      </c>
      <c r="BI42" s="28">
        <v>662</v>
      </c>
      <c r="BJ42" s="10">
        <v>552</v>
      </c>
      <c r="BK42" s="10">
        <v>127</v>
      </c>
      <c r="BL42" s="10">
        <v>424</v>
      </c>
      <c r="BM42" s="204" t="s">
        <v>1</v>
      </c>
      <c r="BN42" s="71">
        <v>2512</v>
      </c>
      <c r="BO42" s="71">
        <v>961</v>
      </c>
      <c r="BP42" s="71">
        <v>1551</v>
      </c>
      <c r="BQ42" s="213">
        <v>1925</v>
      </c>
      <c r="BR42" s="214">
        <v>728</v>
      </c>
      <c r="BS42" s="215">
        <v>1196</v>
      </c>
      <c r="BT42" s="71">
        <v>434</v>
      </c>
      <c r="BU42" s="71">
        <v>173</v>
      </c>
      <c r="BV42" s="71">
        <v>261</v>
      </c>
      <c r="BW42" s="213">
        <v>100</v>
      </c>
      <c r="BX42" s="214">
        <v>34</v>
      </c>
      <c r="BY42" s="215">
        <v>65</v>
      </c>
      <c r="BZ42" s="71">
        <v>54</v>
      </c>
      <c r="CA42" s="71">
        <v>26</v>
      </c>
      <c r="CB42" s="71">
        <v>29</v>
      </c>
    </row>
    <row r="43" spans="1:80" x14ac:dyDescent="0.2">
      <c r="A43" s="4" t="s">
        <v>435</v>
      </c>
      <c r="B43" s="10">
        <f t="shared" si="120"/>
        <v>9531</v>
      </c>
      <c r="C43" s="10">
        <f t="shared" si="121"/>
        <v>3121</v>
      </c>
      <c r="D43" s="10">
        <f t="shared" si="122"/>
        <v>6410</v>
      </c>
      <c r="E43" s="10">
        <f t="shared" si="123"/>
        <v>5407</v>
      </c>
      <c r="F43" s="10">
        <f t="shared" si="124"/>
        <v>1933</v>
      </c>
      <c r="G43" s="10">
        <f t="shared" si="125"/>
        <v>3474</v>
      </c>
      <c r="H43" s="10">
        <f t="shared" si="126"/>
        <v>2518</v>
      </c>
      <c r="I43" s="10">
        <f t="shared" si="127"/>
        <v>724</v>
      </c>
      <c r="J43" s="10">
        <f t="shared" si="128"/>
        <v>1795</v>
      </c>
      <c r="K43" s="10">
        <f t="shared" si="129"/>
        <v>832</v>
      </c>
      <c r="L43" s="10">
        <f t="shared" si="130"/>
        <v>251</v>
      </c>
      <c r="M43" s="10">
        <f t="shared" si="131"/>
        <v>582</v>
      </c>
      <c r="N43" s="10">
        <f t="shared" si="132"/>
        <v>773</v>
      </c>
      <c r="O43" s="10">
        <f t="shared" si="133"/>
        <v>214</v>
      </c>
      <c r="P43" s="10">
        <f t="shared" si="134"/>
        <v>559</v>
      </c>
      <c r="Q43" s="4" t="s">
        <v>435</v>
      </c>
      <c r="R43" s="10">
        <v>1706</v>
      </c>
      <c r="S43" s="10">
        <v>1146</v>
      </c>
      <c r="T43" s="10">
        <v>560</v>
      </c>
      <c r="U43" s="26">
        <v>986</v>
      </c>
      <c r="V43" s="27">
        <v>826</v>
      </c>
      <c r="W43" s="28">
        <v>160</v>
      </c>
      <c r="X43" s="10">
        <v>444</v>
      </c>
      <c r="Y43" s="10">
        <v>219</v>
      </c>
      <c r="Z43" s="10">
        <v>225</v>
      </c>
      <c r="AA43" s="26">
        <v>44</v>
      </c>
      <c r="AB43" s="27">
        <v>20</v>
      </c>
      <c r="AC43" s="28">
        <v>24</v>
      </c>
      <c r="AD43" s="10">
        <v>231</v>
      </c>
      <c r="AE43" s="10">
        <v>81</v>
      </c>
      <c r="AF43" s="10">
        <v>150</v>
      </c>
      <c r="AG43" s="189" t="s">
        <v>435</v>
      </c>
      <c r="AH43" s="189">
        <v>686</v>
      </c>
      <c r="AI43" s="189">
        <v>105</v>
      </c>
      <c r="AJ43" s="189">
        <v>581</v>
      </c>
      <c r="AK43" s="198">
        <v>473</v>
      </c>
      <c r="AL43" s="199">
        <v>79</v>
      </c>
      <c r="AM43" s="200">
        <v>394</v>
      </c>
      <c r="AN43" s="189">
        <v>152</v>
      </c>
      <c r="AO43" s="189">
        <v>17</v>
      </c>
      <c r="AP43" s="189">
        <v>135</v>
      </c>
      <c r="AQ43" s="198">
        <v>37</v>
      </c>
      <c r="AR43" s="199">
        <v>6</v>
      </c>
      <c r="AS43" s="200">
        <v>31</v>
      </c>
      <c r="AT43" s="189">
        <v>24</v>
      </c>
      <c r="AU43" s="189">
        <v>3</v>
      </c>
      <c r="AV43" s="189">
        <v>21</v>
      </c>
      <c r="AW43" s="4" t="s">
        <v>435</v>
      </c>
      <c r="AX43" s="10">
        <v>5219</v>
      </c>
      <c r="AY43" s="10">
        <v>1182</v>
      </c>
      <c r="AZ43" s="10">
        <v>4037</v>
      </c>
      <c r="BA43" s="26">
        <v>2381</v>
      </c>
      <c r="BB43" s="27">
        <v>449</v>
      </c>
      <c r="BC43" s="28">
        <v>1932</v>
      </c>
      <c r="BD43" s="10">
        <v>1636</v>
      </c>
      <c r="BE43" s="10">
        <v>395</v>
      </c>
      <c r="BF43" s="10">
        <v>1241</v>
      </c>
      <c r="BG43" s="26">
        <v>692</v>
      </c>
      <c r="BH43" s="27">
        <v>211</v>
      </c>
      <c r="BI43" s="28">
        <v>482</v>
      </c>
      <c r="BJ43" s="10">
        <v>509</v>
      </c>
      <c r="BK43" s="10">
        <v>127</v>
      </c>
      <c r="BL43" s="10">
        <v>382</v>
      </c>
      <c r="BM43" s="204" t="s">
        <v>435</v>
      </c>
      <c r="BN43" s="71">
        <v>1920</v>
      </c>
      <c r="BO43" s="71">
        <v>688</v>
      </c>
      <c r="BP43" s="71">
        <v>1232</v>
      </c>
      <c r="BQ43" s="213">
        <v>1567</v>
      </c>
      <c r="BR43" s="214">
        <v>579</v>
      </c>
      <c r="BS43" s="215">
        <v>988</v>
      </c>
      <c r="BT43" s="71">
        <v>286</v>
      </c>
      <c r="BU43" s="71">
        <v>93</v>
      </c>
      <c r="BV43" s="71">
        <v>194</v>
      </c>
      <c r="BW43" s="213">
        <v>59</v>
      </c>
      <c r="BX43" s="214">
        <v>14</v>
      </c>
      <c r="BY43" s="215">
        <v>45</v>
      </c>
      <c r="BZ43" s="71">
        <v>9</v>
      </c>
      <c r="CA43" s="71">
        <v>3</v>
      </c>
      <c r="CB43" s="71">
        <v>6</v>
      </c>
    </row>
    <row r="44" spans="1:80" x14ac:dyDescent="0.2">
      <c r="A44" s="4" t="s">
        <v>436</v>
      </c>
      <c r="B44" s="10">
        <f t="shared" si="120"/>
        <v>1657</v>
      </c>
      <c r="C44" s="10">
        <f t="shared" si="121"/>
        <v>624</v>
      </c>
      <c r="D44" s="10">
        <f t="shared" si="122"/>
        <v>1033</v>
      </c>
      <c r="E44" s="10">
        <f t="shared" si="123"/>
        <v>808</v>
      </c>
      <c r="F44" s="10">
        <f t="shared" si="124"/>
        <v>347</v>
      </c>
      <c r="G44" s="10">
        <f t="shared" si="125"/>
        <v>461</v>
      </c>
      <c r="H44" s="10">
        <f t="shared" si="126"/>
        <v>323</v>
      </c>
      <c r="I44" s="10">
        <f t="shared" si="127"/>
        <v>117</v>
      </c>
      <c r="J44" s="10">
        <f t="shared" si="128"/>
        <v>206</v>
      </c>
      <c r="K44" s="10">
        <f t="shared" si="129"/>
        <v>409</v>
      </c>
      <c r="L44" s="10">
        <f t="shared" si="130"/>
        <v>138</v>
      </c>
      <c r="M44" s="10">
        <f t="shared" si="131"/>
        <v>271</v>
      </c>
      <c r="N44" s="10">
        <f t="shared" si="132"/>
        <v>117</v>
      </c>
      <c r="O44" s="10">
        <f t="shared" si="133"/>
        <v>23</v>
      </c>
      <c r="P44" s="10">
        <f t="shared" si="134"/>
        <v>94</v>
      </c>
      <c r="Q44" s="4" t="s">
        <v>436</v>
      </c>
      <c r="R44" s="10">
        <v>178</v>
      </c>
      <c r="S44" s="10">
        <v>98</v>
      </c>
      <c r="T44" s="10">
        <v>80</v>
      </c>
      <c r="U44" s="31">
        <v>85</v>
      </c>
      <c r="V44" s="32">
        <v>57</v>
      </c>
      <c r="W44" s="33">
        <v>28</v>
      </c>
      <c r="X44" s="10">
        <v>40</v>
      </c>
      <c r="Y44" s="10">
        <v>23</v>
      </c>
      <c r="Z44" s="10">
        <v>17</v>
      </c>
      <c r="AA44" s="31">
        <v>29</v>
      </c>
      <c r="AB44" s="32">
        <v>18</v>
      </c>
      <c r="AC44" s="33">
        <v>11</v>
      </c>
      <c r="AD44" s="10">
        <v>23</v>
      </c>
      <c r="AE44" s="10">
        <v>0</v>
      </c>
      <c r="AF44" s="10">
        <v>23</v>
      </c>
      <c r="AG44" s="189" t="s">
        <v>436</v>
      </c>
      <c r="AH44" s="189">
        <v>152</v>
      </c>
      <c r="AI44" s="189">
        <v>14</v>
      </c>
      <c r="AJ44" s="189">
        <v>138</v>
      </c>
      <c r="AK44" s="201">
        <v>28</v>
      </c>
      <c r="AL44" s="202">
        <v>5</v>
      </c>
      <c r="AM44" s="203">
        <v>23</v>
      </c>
      <c r="AN44" s="189">
        <v>51</v>
      </c>
      <c r="AO44" s="189">
        <v>0</v>
      </c>
      <c r="AP44" s="189">
        <v>51</v>
      </c>
      <c r="AQ44" s="201">
        <v>68</v>
      </c>
      <c r="AR44" s="202">
        <v>9</v>
      </c>
      <c r="AS44" s="203">
        <v>58</v>
      </c>
      <c r="AT44" s="189">
        <v>6</v>
      </c>
      <c r="AU44" s="189">
        <v>0</v>
      </c>
      <c r="AV44" s="189">
        <v>6</v>
      </c>
      <c r="AW44" s="4" t="s">
        <v>436</v>
      </c>
      <c r="AX44" s="10">
        <v>735</v>
      </c>
      <c r="AY44" s="10">
        <v>239</v>
      </c>
      <c r="AZ44" s="10">
        <v>496</v>
      </c>
      <c r="BA44" s="31">
        <v>337</v>
      </c>
      <c r="BB44" s="32">
        <v>135</v>
      </c>
      <c r="BC44" s="33">
        <v>202</v>
      </c>
      <c r="BD44" s="10">
        <v>85</v>
      </c>
      <c r="BE44" s="10">
        <v>14</v>
      </c>
      <c r="BF44" s="10">
        <v>71</v>
      </c>
      <c r="BG44" s="31">
        <v>271</v>
      </c>
      <c r="BH44" s="32">
        <v>90</v>
      </c>
      <c r="BI44" s="33">
        <v>181</v>
      </c>
      <c r="BJ44" s="10">
        <v>42</v>
      </c>
      <c r="BK44" s="10">
        <v>0</v>
      </c>
      <c r="BL44" s="10">
        <v>42</v>
      </c>
      <c r="BM44" s="204" t="s">
        <v>436</v>
      </c>
      <c r="BN44" s="71">
        <v>592</v>
      </c>
      <c r="BO44" s="71">
        <v>273</v>
      </c>
      <c r="BP44" s="71">
        <v>319</v>
      </c>
      <c r="BQ44" s="229">
        <v>358</v>
      </c>
      <c r="BR44" s="230">
        <v>150</v>
      </c>
      <c r="BS44" s="231">
        <v>208</v>
      </c>
      <c r="BT44" s="71">
        <v>147</v>
      </c>
      <c r="BU44" s="71">
        <v>80</v>
      </c>
      <c r="BV44" s="71">
        <v>67</v>
      </c>
      <c r="BW44" s="229">
        <v>41</v>
      </c>
      <c r="BX44" s="230">
        <v>21</v>
      </c>
      <c r="BY44" s="231">
        <v>21</v>
      </c>
      <c r="BZ44" s="71">
        <v>46</v>
      </c>
      <c r="CA44" s="71">
        <v>23</v>
      </c>
      <c r="CB44" s="71">
        <v>23</v>
      </c>
    </row>
    <row r="45" spans="1:80" ht="15" x14ac:dyDescent="0.25">
      <c r="A45" s="2" t="s">
        <v>500</v>
      </c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2" t="s">
        <v>500</v>
      </c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2" t="s">
        <v>500</v>
      </c>
      <c r="AH45" s="94"/>
      <c r="AI45" s="94"/>
      <c r="AJ45" s="94"/>
      <c r="AK45" s="94"/>
      <c r="AL45" s="94"/>
      <c r="AM45" s="94"/>
      <c r="AN45" s="94"/>
      <c r="AO45" s="94"/>
      <c r="AP45" s="94"/>
      <c r="AQ45" s="94"/>
      <c r="AR45" s="94"/>
      <c r="AS45" s="94"/>
      <c r="AT45" s="94"/>
      <c r="AU45" s="94"/>
      <c r="AV45" s="94"/>
      <c r="AW45" s="2" t="s">
        <v>500</v>
      </c>
      <c r="AX45" s="94"/>
      <c r="AY45" s="94"/>
      <c r="AZ45" s="94"/>
      <c r="BA45" s="94"/>
      <c r="BB45" s="94"/>
      <c r="BC45" s="94"/>
      <c r="BD45" s="94"/>
      <c r="BE45" s="94"/>
      <c r="BF45" s="94"/>
      <c r="BG45" s="94"/>
      <c r="BH45" s="94"/>
      <c r="BI45" s="94"/>
      <c r="BJ45" s="94"/>
      <c r="BK45" s="94"/>
      <c r="BL45" s="94"/>
      <c r="BM45" s="2" t="s">
        <v>500</v>
      </c>
      <c r="BN45" s="94"/>
      <c r="BO45" s="94"/>
      <c r="BP45" s="94"/>
      <c r="BQ45" s="94"/>
      <c r="BR45" s="94"/>
      <c r="BS45" s="94"/>
      <c r="BT45" s="94"/>
      <c r="BU45" s="94"/>
      <c r="BV45" s="94"/>
      <c r="BW45" s="94"/>
      <c r="BX45" s="112"/>
      <c r="BY45" s="112"/>
      <c r="BZ45" s="112"/>
      <c r="CA45" s="112"/>
      <c r="CB45" s="112"/>
    </row>
    <row r="46" spans="1:80" ht="15" x14ac:dyDescent="0.25">
      <c r="A46" s="3" t="s">
        <v>501</v>
      </c>
      <c r="Q46" s="3" t="s">
        <v>501</v>
      </c>
      <c r="AG46" s="3" t="s">
        <v>501</v>
      </c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 s="3" t="s">
        <v>610</v>
      </c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 s="3" t="s">
        <v>501</v>
      </c>
      <c r="BN46"/>
      <c r="BO46"/>
      <c r="BP46"/>
      <c r="BQ46"/>
      <c r="BR46"/>
      <c r="BS46"/>
      <c r="BT46"/>
      <c r="BU46"/>
      <c r="BV46"/>
      <c r="BW46"/>
      <c r="BX46" s="63"/>
      <c r="BY46" s="63"/>
      <c r="BZ46" s="63"/>
      <c r="CA46" s="63"/>
      <c r="CB46" s="63"/>
    </row>
    <row r="49" spans="1:12" x14ac:dyDescent="0.2">
      <c r="A49" s="15" t="s">
        <v>596</v>
      </c>
      <c r="H49" s="1" t="s">
        <v>1</v>
      </c>
      <c r="I49" s="1" t="s">
        <v>4</v>
      </c>
      <c r="J49" s="1" t="s">
        <v>5</v>
      </c>
      <c r="K49" s="1" t="s">
        <v>6</v>
      </c>
      <c r="L49" s="1" t="s">
        <v>7</v>
      </c>
    </row>
    <row r="50" spans="1:12" x14ac:dyDescent="0.2">
      <c r="A50" s="4" t="s">
        <v>1</v>
      </c>
      <c r="B50" s="10">
        <v>11187</v>
      </c>
      <c r="C50" s="10">
        <v>6215</v>
      </c>
      <c r="D50" s="10">
        <v>2843</v>
      </c>
      <c r="E50" s="10">
        <v>1241</v>
      </c>
      <c r="F50" s="10">
        <v>891</v>
      </c>
      <c r="G50" s="4" t="str">
        <f>A51</f>
        <v>PTA member</v>
      </c>
      <c r="H50" s="13">
        <f>B51*100/B50</f>
        <v>31.161169214266561</v>
      </c>
      <c r="I50" s="13">
        <f t="shared" ref="I50:L50" si="135">C51*100/C50</f>
        <v>27.320997586484314</v>
      </c>
      <c r="J50" s="13">
        <f t="shared" si="135"/>
        <v>34.998241294407315</v>
      </c>
      <c r="K50" s="13">
        <f t="shared" si="135"/>
        <v>32.47381144238517</v>
      </c>
      <c r="L50" s="13">
        <f t="shared" si="135"/>
        <v>43.995510662177331</v>
      </c>
    </row>
    <row r="51" spans="1:12" x14ac:dyDescent="0.2">
      <c r="A51" s="4" t="s">
        <v>418</v>
      </c>
      <c r="B51" s="10">
        <v>3486</v>
      </c>
      <c r="C51" s="10">
        <v>1698</v>
      </c>
      <c r="D51" s="10">
        <v>995</v>
      </c>
      <c r="E51" s="10">
        <v>403</v>
      </c>
      <c r="F51" s="10">
        <v>392</v>
      </c>
    </row>
    <row r="52" spans="1:12" x14ac:dyDescent="0.2">
      <c r="A52" s="4" t="s">
        <v>419</v>
      </c>
      <c r="B52" s="10">
        <v>7699</v>
      </c>
      <c r="C52" s="10">
        <v>4516</v>
      </c>
      <c r="D52" s="10">
        <v>1846</v>
      </c>
      <c r="E52" s="10">
        <v>838</v>
      </c>
      <c r="F52" s="10">
        <v>499</v>
      </c>
    </row>
    <row r="53" spans="1:12" x14ac:dyDescent="0.2">
      <c r="A53" s="15" t="s">
        <v>597</v>
      </c>
      <c r="B53" s="10"/>
      <c r="C53" s="10"/>
      <c r="D53" s="10"/>
      <c r="E53" s="10"/>
      <c r="F53" s="10"/>
      <c r="H53" s="1" t="s">
        <v>1</v>
      </c>
      <c r="I53" s="1" t="s">
        <v>4</v>
      </c>
      <c r="J53" s="1" t="s">
        <v>5</v>
      </c>
      <c r="K53" s="1" t="s">
        <v>6</v>
      </c>
      <c r="L53" s="1" t="s">
        <v>7</v>
      </c>
    </row>
    <row r="54" spans="1:12" x14ac:dyDescent="0.2">
      <c r="A54" s="4" t="s">
        <v>1</v>
      </c>
      <c r="B54" s="10">
        <v>11187</v>
      </c>
      <c r="C54" s="10">
        <v>6215</v>
      </c>
      <c r="D54" s="10">
        <v>2843</v>
      </c>
      <c r="E54" s="10">
        <v>1241</v>
      </c>
      <c r="F54" s="10">
        <v>891</v>
      </c>
      <c r="G54" s="4" t="str">
        <f>A55</f>
        <v>Sports Organization</v>
      </c>
      <c r="H54" s="13">
        <f>B55*100/B54</f>
        <v>29.525341914722446</v>
      </c>
      <c r="I54" s="13">
        <f t="shared" ref="I54" si="136">C55*100/C54</f>
        <v>18.197908286403862</v>
      </c>
      <c r="J54" s="13">
        <f t="shared" ref="J54" si="137">D55*100/D54</f>
        <v>45.409778403095324</v>
      </c>
      <c r="K54" s="13">
        <f t="shared" ref="K54" si="138">E55*100/E54</f>
        <v>36.180499597099114</v>
      </c>
      <c r="L54" s="13">
        <f t="shared" ref="L54" si="139">F55*100/F54</f>
        <v>48.372615039281705</v>
      </c>
    </row>
    <row r="55" spans="1:12" x14ac:dyDescent="0.2">
      <c r="A55" s="4" t="s">
        <v>420</v>
      </c>
      <c r="B55" s="10">
        <v>3303</v>
      </c>
      <c r="C55" s="10">
        <v>1131</v>
      </c>
      <c r="D55" s="10">
        <v>1291</v>
      </c>
      <c r="E55" s="10">
        <v>449</v>
      </c>
      <c r="F55" s="10">
        <v>431</v>
      </c>
    </row>
    <row r="56" spans="1:12" x14ac:dyDescent="0.2">
      <c r="A56" s="4" t="s">
        <v>421</v>
      </c>
      <c r="B56" s="10">
        <v>7882</v>
      </c>
      <c r="C56" s="10">
        <v>5082</v>
      </c>
      <c r="D56" s="10">
        <v>1550</v>
      </c>
      <c r="E56" s="10">
        <v>792</v>
      </c>
      <c r="F56" s="10">
        <v>460</v>
      </c>
    </row>
    <row r="57" spans="1:12" x14ac:dyDescent="0.2">
      <c r="A57" s="15" t="s">
        <v>598</v>
      </c>
      <c r="B57" s="10"/>
      <c r="C57" s="10"/>
      <c r="D57" s="10"/>
      <c r="E57" s="10"/>
      <c r="F57" s="10"/>
      <c r="H57" s="1" t="s">
        <v>1</v>
      </c>
      <c r="I57" s="1" t="s">
        <v>4</v>
      </c>
      <c r="J57" s="1" t="s">
        <v>5</v>
      </c>
      <c r="K57" s="1" t="s">
        <v>6</v>
      </c>
      <c r="L57" s="1" t="s">
        <v>7</v>
      </c>
    </row>
    <row r="58" spans="1:12" x14ac:dyDescent="0.2">
      <c r="A58" s="4" t="s">
        <v>1</v>
      </c>
      <c r="B58" s="10">
        <v>11187</v>
      </c>
      <c r="C58" s="10">
        <v>6215</v>
      </c>
      <c r="D58" s="10">
        <v>2843</v>
      </c>
      <c r="E58" s="10">
        <v>1241</v>
      </c>
      <c r="F58" s="10">
        <v>891</v>
      </c>
      <c r="G58" s="4" t="str">
        <f>A59</f>
        <v>Volunteer</v>
      </c>
      <c r="H58" s="13">
        <f>B59*100/B58</f>
        <v>32.287476535264148</v>
      </c>
      <c r="I58" s="13">
        <f t="shared" ref="I58" si="140">C59*100/C58</f>
        <v>22.719227674979887</v>
      </c>
      <c r="J58" s="13">
        <f t="shared" ref="J58" si="141">D59*100/D58</f>
        <v>45.585648962363699</v>
      </c>
      <c r="K58" s="13">
        <f t="shared" ref="K58" si="142">E59*100/E58</f>
        <v>45.608380338436746</v>
      </c>
      <c r="L58" s="13">
        <f t="shared" ref="L58" si="143">F59*100/F58</f>
        <v>38.159371492704828</v>
      </c>
    </row>
    <row r="59" spans="1:12" x14ac:dyDescent="0.2">
      <c r="A59" s="4" t="s">
        <v>422</v>
      </c>
      <c r="B59" s="10">
        <v>3612</v>
      </c>
      <c r="C59" s="10">
        <v>1412</v>
      </c>
      <c r="D59" s="10">
        <v>1296</v>
      </c>
      <c r="E59" s="10">
        <v>566</v>
      </c>
      <c r="F59" s="10">
        <v>340</v>
      </c>
    </row>
    <row r="60" spans="1:12" x14ac:dyDescent="0.2">
      <c r="A60" s="4" t="s">
        <v>423</v>
      </c>
      <c r="B60" s="10">
        <v>7574</v>
      </c>
      <c r="C60" s="10">
        <v>4802</v>
      </c>
      <c r="D60" s="10">
        <v>1547</v>
      </c>
      <c r="E60" s="10">
        <v>675</v>
      </c>
      <c r="F60" s="10">
        <v>550</v>
      </c>
    </row>
    <row r="61" spans="1:12" x14ac:dyDescent="0.2">
      <c r="A61" s="15" t="s">
        <v>599</v>
      </c>
      <c r="B61" s="10"/>
      <c r="C61" s="10"/>
      <c r="D61" s="10"/>
      <c r="E61" s="10"/>
      <c r="F61" s="10"/>
      <c r="H61" s="1" t="s">
        <v>1</v>
      </c>
      <c r="I61" s="1" t="s">
        <v>4</v>
      </c>
      <c r="J61" s="1" t="s">
        <v>5</v>
      </c>
      <c r="K61" s="1" t="s">
        <v>6</v>
      </c>
      <c r="L61" s="1" t="s">
        <v>7</v>
      </c>
    </row>
    <row r="62" spans="1:12" x14ac:dyDescent="0.2">
      <c r="A62" s="4" t="s">
        <v>1</v>
      </c>
      <c r="B62" s="10">
        <v>11187</v>
      </c>
      <c r="C62" s="10">
        <v>6215</v>
      </c>
      <c r="D62" s="10">
        <v>2843</v>
      </c>
      <c r="E62" s="10">
        <v>1241</v>
      </c>
      <c r="F62" s="10">
        <v>891</v>
      </c>
      <c r="G62" s="4" t="str">
        <f>A63</f>
        <v>Member of Non-Micronesian Church</v>
      </c>
      <c r="H62" s="13">
        <f>B63*100/B62</f>
        <v>60.320014302315187</v>
      </c>
      <c r="I62" s="13">
        <f t="shared" ref="I62" si="144">C63*100/C62</f>
        <v>55.333869670152858</v>
      </c>
      <c r="J62" s="13">
        <f t="shared" ref="J62" si="145">D63*100/D62</f>
        <v>66.373549067886032</v>
      </c>
      <c r="K62" s="13">
        <f t="shared" ref="K62" si="146">E63*100/E62</f>
        <v>75.423045930701051</v>
      </c>
      <c r="L62" s="13">
        <f t="shared" ref="L62" si="147">F63*100/F62</f>
        <v>54.433221099887767</v>
      </c>
    </row>
    <row r="63" spans="1:12" x14ac:dyDescent="0.2">
      <c r="A63" s="4" t="s">
        <v>424</v>
      </c>
      <c r="B63" s="10">
        <v>6748</v>
      </c>
      <c r="C63" s="10">
        <v>3439</v>
      </c>
      <c r="D63" s="10">
        <v>1887</v>
      </c>
      <c r="E63" s="10">
        <v>936</v>
      </c>
      <c r="F63" s="10">
        <v>485</v>
      </c>
    </row>
    <row r="64" spans="1:12" x14ac:dyDescent="0.2">
      <c r="A64" s="4" t="s">
        <v>425</v>
      </c>
      <c r="B64" s="10">
        <v>4441</v>
      </c>
      <c r="C64" s="10">
        <v>2775</v>
      </c>
      <c r="D64" s="10">
        <v>955</v>
      </c>
      <c r="E64" s="10">
        <v>305</v>
      </c>
      <c r="F64" s="10">
        <v>406</v>
      </c>
    </row>
    <row r="65" spans="1:12" x14ac:dyDescent="0.2">
      <c r="A65" s="2" t="s">
        <v>500</v>
      </c>
      <c r="B65" s="10"/>
      <c r="C65" s="10"/>
      <c r="D65" s="10"/>
      <c r="E65" s="10"/>
      <c r="F65" s="10"/>
    </row>
    <row r="66" spans="1:12" x14ac:dyDescent="0.2">
      <c r="A66" s="3" t="s">
        <v>501</v>
      </c>
      <c r="B66" s="10"/>
      <c r="C66" s="10"/>
      <c r="D66" s="10"/>
      <c r="E66" s="10"/>
      <c r="F66" s="10"/>
    </row>
    <row r="67" spans="1:12" x14ac:dyDescent="0.2">
      <c r="B67" s="10"/>
      <c r="C67" s="10"/>
      <c r="D67" s="10"/>
      <c r="E67" s="10"/>
      <c r="F67" s="10"/>
    </row>
    <row r="68" spans="1:12" x14ac:dyDescent="0.2">
      <c r="A68" s="4" t="s">
        <v>852</v>
      </c>
      <c r="B68" s="10"/>
      <c r="C68" s="10"/>
      <c r="D68" s="10"/>
      <c r="E68" s="10"/>
      <c r="F68" s="10"/>
    </row>
    <row r="69" spans="1:12" x14ac:dyDescent="0.2">
      <c r="A69" s="5"/>
      <c r="B69" s="10"/>
      <c r="C69" s="10"/>
      <c r="D69" s="10"/>
      <c r="E69" s="10"/>
      <c r="F69" s="10"/>
    </row>
    <row r="70" spans="1:12" x14ac:dyDescent="0.2">
      <c r="A70" s="6" t="s">
        <v>600</v>
      </c>
      <c r="B70" s="10"/>
      <c r="C70" s="10"/>
      <c r="D70" s="10"/>
      <c r="E70" s="10"/>
      <c r="F70" s="10"/>
    </row>
    <row r="71" spans="1:12" x14ac:dyDescent="0.2">
      <c r="A71" s="55" t="s">
        <v>592</v>
      </c>
      <c r="B71" s="10"/>
      <c r="C71" s="10"/>
      <c r="D71" s="10"/>
      <c r="E71" s="10"/>
      <c r="F71" s="10"/>
      <c r="H71" s="1" t="s">
        <v>1</v>
      </c>
      <c r="I71" s="1" t="s">
        <v>4</v>
      </c>
      <c r="J71" s="1" t="s">
        <v>5</v>
      </c>
      <c r="K71" s="1" t="s">
        <v>6</v>
      </c>
      <c r="L71" s="1" t="s">
        <v>7</v>
      </c>
    </row>
    <row r="72" spans="1:12" x14ac:dyDescent="0.2">
      <c r="A72" s="4" t="s">
        <v>1</v>
      </c>
      <c r="B72" s="10">
        <v>11187</v>
      </c>
      <c r="C72" s="10">
        <v>6215</v>
      </c>
      <c r="D72" s="10">
        <v>2843</v>
      </c>
      <c r="E72" s="10">
        <v>1241</v>
      </c>
      <c r="F72" s="10">
        <v>891</v>
      </c>
      <c r="G72" s="4" t="s">
        <v>921</v>
      </c>
      <c r="H72" s="13">
        <f>B77*100/B72</f>
        <v>7.4103870564047556</v>
      </c>
      <c r="I72" s="13">
        <f t="shared" ref="I72:L72" si="148">C77*100/C72</f>
        <v>11.536604987932421</v>
      </c>
      <c r="J72" s="13">
        <f t="shared" si="148"/>
        <v>1.8290538163911361</v>
      </c>
      <c r="K72" s="13">
        <f t="shared" si="148"/>
        <v>1.5310233682514101</v>
      </c>
      <c r="L72" s="13">
        <f t="shared" si="148"/>
        <v>4.6015712682379348</v>
      </c>
    </row>
    <row r="73" spans="1:12" x14ac:dyDescent="0.2">
      <c r="A73" s="4" t="s">
        <v>426</v>
      </c>
      <c r="B73" s="10">
        <v>1790</v>
      </c>
      <c r="C73" s="10">
        <v>729</v>
      </c>
      <c r="D73" s="10">
        <v>736</v>
      </c>
      <c r="E73" s="10">
        <v>172</v>
      </c>
      <c r="F73" s="10">
        <v>151</v>
      </c>
    </row>
    <row r="74" spans="1:12" x14ac:dyDescent="0.2">
      <c r="A74" s="4" t="s">
        <v>427</v>
      </c>
      <c r="B74" s="10">
        <v>3740</v>
      </c>
      <c r="C74" s="10">
        <v>1721</v>
      </c>
      <c r="D74" s="10">
        <v>1106</v>
      </c>
      <c r="E74" s="10">
        <v>390</v>
      </c>
      <c r="F74" s="10">
        <v>523</v>
      </c>
    </row>
    <row r="75" spans="1:12" x14ac:dyDescent="0.2">
      <c r="A75" s="4" t="s">
        <v>428</v>
      </c>
      <c r="B75" s="10">
        <v>3062</v>
      </c>
      <c r="C75" s="10">
        <v>2037</v>
      </c>
      <c r="D75" s="10">
        <v>535</v>
      </c>
      <c r="E75" s="10">
        <v>394</v>
      </c>
      <c r="F75" s="10">
        <v>96</v>
      </c>
    </row>
    <row r="76" spans="1:12" x14ac:dyDescent="0.2">
      <c r="A76" s="4" t="s">
        <v>429</v>
      </c>
      <c r="B76" s="10">
        <v>1768</v>
      </c>
      <c r="C76" s="10">
        <v>1010</v>
      </c>
      <c r="D76" s="10">
        <v>413</v>
      </c>
      <c r="E76" s="10">
        <v>264</v>
      </c>
      <c r="F76" s="10">
        <v>82</v>
      </c>
    </row>
    <row r="77" spans="1:12" x14ac:dyDescent="0.2">
      <c r="A77" s="4" t="s">
        <v>430</v>
      </c>
      <c r="B77" s="10">
        <v>829</v>
      </c>
      <c r="C77" s="10">
        <v>717</v>
      </c>
      <c r="D77" s="10">
        <v>52</v>
      </c>
      <c r="E77" s="10">
        <v>19</v>
      </c>
      <c r="F77" s="10">
        <v>41</v>
      </c>
    </row>
    <row r="78" spans="1:12" x14ac:dyDescent="0.2">
      <c r="A78" s="15" t="s">
        <v>593</v>
      </c>
      <c r="B78" s="10"/>
      <c r="C78" s="10"/>
      <c r="D78" s="10"/>
      <c r="E78" s="10"/>
      <c r="F78" s="10"/>
      <c r="H78" s="1" t="s">
        <v>1</v>
      </c>
      <c r="I78" s="1" t="s">
        <v>4</v>
      </c>
      <c r="J78" s="1" t="s">
        <v>5</v>
      </c>
      <c r="K78" s="1" t="s">
        <v>6</v>
      </c>
      <c r="L78" s="1" t="s">
        <v>7</v>
      </c>
    </row>
    <row r="79" spans="1:12" x14ac:dyDescent="0.2">
      <c r="A79" s="4" t="s">
        <v>1</v>
      </c>
      <c r="B79" s="10">
        <v>11187</v>
      </c>
      <c r="C79" s="10">
        <v>6215</v>
      </c>
      <c r="D79" s="10">
        <v>2843</v>
      </c>
      <c r="E79" s="10">
        <v>1241</v>
      </c>
      <c r="F79" s="10">
        <v>891</v>
      </c>
      <c r="G79" s="4" t="str">
        <f>A80</f>
        <v>Has FSM flag</v>
      </c>
      <c r="H79" s="13">
        <f>B80*100/B79</f>
        <v>26.208992580673996</v>
      </c>
      <c r="I79" s="13">
        <f t="shared" ref="I79" si="149">C80*100/C79</f>
        <v>18.761061946902654</v>
      </c>
      <c r="J79" s="13">
        <f t="shared" ref="J79" si="150">D80*100/D79</f>
        <v>32.254660569820615</v>
      </c>
      <c r="K79" s="13">
        <f t="shared" ref="K79" si="151">E80*100/E79</f>
        <v>30.056406124093474</v>
      </c>
      <c r="L79" s="13">
        <f t="shared" ref="L79" si="152">F80*100/F79</f>
        <v>53.310886644219977</v>
      </c>
    </row>
    <row r="80" spans="1:12" x14ac:dyDescent="0.2">
      <c r="A80" s="4" t="s">
        <v>431</v>
      </c>
      <c r="B80" s="10">
        <v>2932</v>
      </c>
      <c r="C80" s="10">
        <v>1166</v>
      </c>
      <c r="D80" s="10">
        <v>917</v>
      </c>
      <c r="E80" s="10">
        <v>373</v>
      </c>
      <c r="F80" s="10">
        <v>475</v>
      </c>
    </row>
    <row r="81" spans="1:12" x14ac:dyDescent="0.2">
      <c r="A81" s="4" t="s">
        <v>432</v>
      </c>
      <c r="B81" s="10">
        <v>8256</v>
      </c>
      <c r="C81" s="10">
        <v>5047</v>
      </c>
      <c r="D81" s="10">
        <v>1925</v>
      </c>
      <c r="E81" s="10">
        <v>868</v>
      </c>
      <c r="F81" s="10">
        <v>416</v>
      </c>
    </row>
    <row r="82" spans="1:12" x14ac:dyDescent="0.2">
      <c r="A82" s="15" t="s">
        <v>594</v>
      </c>
      <c r="B82" s="10"/>
      <c r="C82" s="10"/>
      <c r="D82" s="10"/>
      <c r="E82" s="10"/>
      <c r="F82" s="10"/>
      <c r="H82" s="1" t="s">
        <v>1</v>
      </c>
      <c r="I82" s="1" t="s">
        <v>4</v>
      </c>
      <c r="J82" s="1" t="s">
        <v>5</v>
      </c>
      <c r="K82" s="1" t="s">
        <v>6</v>
      </c>
      <c r="L82" s="1" t="s">
        <v>7</v>
      </c>
    </row>
    <row r="83" spans="1:12" x14ac:dyDescent="0.2">
      <c r="A83" s="4" t="s">
        <v>1</v>
      </c>
      <c r="B83" s="10">
        <v>11187</v>
      </c>
      <c r="C83" s="10">
        <v>6215</v>
      </c>
      <c r="D83" s="10">
        <v>2843</v>
      </c>
      <c r="E83" s="10">
        <v>1241</v>
      </c>
      <c r="F83" s="10">
        <v>891</v>
      </c>
      <c r="G83" s="4" t="str">
        <f>A84</f>
        <v>Has Micronesian handicrafts</v>
      </c>
      <c r="H83" s="13">
        <f>B84*100/B83</f>
        <v>55.144363993921516</v>
      </c>
      <c r="I83" s="13">
        <f t="shared" ref="I83" si="153">C84*100/C83</f>
        <v>47.224456958970237</v>
      </c>
      <c r="J83" s="13">
        <f t="shared" ref="J83" si="154">D84*100/D83</f>
        <v>65.107281041153712</v>
      </c>
      <c r="K83" s="13">
        <f t="shared" ref="K83" si="155">E84*100/E83</f>
        <v>69.540692989524572</v>
      </c>
      <c r="L83" s="13">
        <f t="shared" ref="L83" si="156">F84*100/F83</f>
        <v>58.02469135802469</v>
      </c>
    </row>
    <row r="84" spans="1:12" x14ac:dyDescent="0.2">
      <c r="A84" s="4" t="s">
        <v>433</v>
      </c>
      <c r="B84" s="10">
        <v>6169</v>
      </c>
      <c r="C84" s="10">
        <v>2935</v>
      </c>
      <c r="D84" s="10">
        <v>1851</v>
      </c>
      <c r="E84" s="10">
        <v>863</v>
      </c>
      <c r="F84" s="10">
        <v>517</v>
      </c>
    </row>
    <row r="85" spans="1:12" x14ac:dyDescent="0.2">
      <c r="A85" s="4" t="s">
        <v>434</v>
      </c>
      <c r="B85" s="10">
        <v>5018</v>
      </c>
      <c r="C85" s="10">
        <v>3277</v>
      </c>
      <c r="D85" s="10">
        <v>991</v>
      </c>
      <c r="E85" s="10">
        <v>378</v>
      </c>
      <c r="F85" s="10">
        <v>374</v>
      </c>
    </row>
    <row r="86" spans="1:12" x14ac:dyDescent="0.2">
      <c r="A86" s="15" t="s">
        <v>595</v>
      </c>
      <c r="B86" s="10"/>
      <c r="C86" s="10"/>
      <c r="D86" s="10"/>
      <c r="E86" s="10"/>
      <c r="F86" s="10"/>
      <c r="H86" s="1" t="s">
        <v>1</v>
      </c>
      <c r="I86" s="1" t="s">
        <v>4</v>
      </c>
      <c r="J86" s="1" t="s">
        <v>5</v>
      </c>
      <c r="K86" s="1" t="s">
        <v>6</v>
      </c>
      <c r="L86" s="1" t="s">
        <v>7</v>
      </c>
    </row>
    <row r="87" spans="1:12" x14ac:dyDescent="0.2">
      <c r="A87" s="4" t="s">
        <v>1</v>
      </c>
      <c r="B87" s="10">
        <v>11187</v>
      </c>
      <c r="C87" s="10">
        <v>6215</v>
      </c>
      <c r="D87" s="10">
        <v>2843</v>
      </c>
      <c r="E87" s="10">
        <v>1241</v>
      </c>
      <c r="F87" s="10">
        <v>891</v>
      </c>
      <c r="G87" s="4" t="str">
        <f>A88</f>
        <v>Wears Island clothing</v>
      </c>
      <c r="H87" s="13">
        <f>B88*100/B87</f>
        <v>85.197103781174576</v>
      </c>
      <c r="I87" s="13">
        <f t="shared" ref="I87" si="157">C88*100/C87</f>
        <v>86.999195494770717</v>
      </c>
      <c r="J87" s="13">
        <f t="shared" ref="J87" si="158">D88*100/D87</f>
        <v>88.568413647555403</v>
      </c>
      <c r="K87" s="13">
        <f t="shared" ref="K87" si="159">E88*100/E87</f>
        <v>67.042707493956485</v>
      </c>
      <c r="L87" s="13">
        <f t="shared" ref="L87" si="160">F88*100/F87</f>
        <v>86.756453423120092</v>
      </c>
    </row>
    <row r="88" spans="1:12" x14ac:dyDescent="0.2">
      <c r="A88" s="4" t="s">
        <v>435</v>
      </c>
      <c r="B88" s="10">
        <v>9531</v>
      </c>
      <c r="C88" s="10">
        <v>5407</v>
      </c>
      <c r="D88" s="10">
        <v>2518</v>
      </c>
      <c r="E88" s="10">
        <v>832</v>
      </c>
      <c r="F88" s="10">
        <v>773</v>
      </c>
    </row>
    <row r="89" spans="1:12" x14ac:dyDescent="0.2">
      <c r="A89" s="4" t="s">
        <v>436</v>
      </c>
      <c r="B89" s="10">
        <v>1657</v>
      </c>
      <c r="C89" s="10">
        <v>808</v>
      </c>
      <c r="D89" s="10">
        <v>323</v>
      </c>
      <c r="E89" s="10">
        <v>409</v>
      </c>
      <c r="F89" s="10">
        <v>117</v>
      </c>
    </row>
    <row r="90" spans="1:12" x14ac:dyDescent="0.2">
      <c r="A90" s="2" t="s">
        <v>500</v>
      </c>
    </row>
    <row r="91" spans="1:12" x14ac:dyDescent="0.2">
      <c r="A91" s="3" t="s">
        <v>501</v>
      </c>
    </row>
  </sheetData>
  <mergeCells count="35">
    <mergeCell ref="BN2:BP2"/>
    <mergeCell ref="BQ2:BS2"/>
    <mergeCell ref="BT2:BV2"/>
    <mergeCell ref="BW2:BY2"/>
    <mergeCell ref="BZ2:CB2"/>
    <mergeCell ref="AX2:AZ2"/>
    <mergeCell ref="BA2:BC2"/>
    <mergeCell ref="BD2:BF2"/>
    <mergeCell ref="BG2:BI2"/>
    <mergeCell ref="BJ2:BL2"/>
    <mergeCell ref="AH2:AJ2"/>
    <mergeCell ref="AK2:AM2"/>
    <mergeCell ref="AN2:AP2"/>
    <mergeCell ref="AQ2:AS2"/>
    <mergeCell ref="AT2:AV2"/>
    <mergeCell ref="R24:T24"/>
    <mergeCell ref="U24:W24"/>
    <mergeCell ref="X24:Z24"/>
    <mergeCell ref="AA24:AC24"/>
    <mergeCell ref="AD24:AF24"/>
    <mergeCell ref="R2:T2"/>
    <mergeCell ref="U2:W2"/>
    <mergeCell ref="X2:Z2"/>
    <mergeCell ref="AA2:AC2"/>
    <mergeCell ref="AD2:AF2"/>
    <mergeCell ref="B2:D2"/>
    <mergeCell ref="E2:G2"/>
    <mergeCell ref="H2:J2"/>
    <mergeCell ref="K2:M2"/>
    <mergeCell ref="N2:P2"/>
    <mergeCell ref="B24:D24"/>
    <mergeCell ref="E24:G24"/>
    <mergeCell ref="H24:J24"/>
    <mergeCell ref="K24:M24"/>
    <mergeCell ref="N24:P24"/>
  </mergeCells>
  <pageMargins left="0.7" right="0.7" top="0.75" bottom="0.75" header="0.3" footer="0.3"/>
  <pageSetup scale="99" orientation="portrait" r:id="rId1"/>
  <colBreaks count="1" manualBreakCount="1">
    <brk id="16" max="1048575" man="1"/>
  </col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0"/>
  <sheetViews>
    <sheetView workbookViewId="0">
      <selection activeCell="A56" sqref="A56:F57"/>
    </sheetView>
  </sheetViews>
  <sheetFormatPr defaultRowHeight="15" x14ac:dyDescent="0.25"/>
  <cols>
    <col min="1" max="1" width="23.85546875" customWidth="1"/>
  </cols>
  <sheetData>
    <row r="1" spans="1:6" x14ac:dyDescent="0.25">
      <c r="A1" t="s">
        <v>851</v>
      </c>
    </row>
    <row r="3" spans="1:6" x14ac:dyDescent="0.25">
      <c r="A3" t="s">
        <v>600</v>
      </c>
      <c r="B3" s="271" t="s">
        <v>1</v>
      </c>
      <c r="C3" s="271" t="s">
        <v>4</v>
      </c>
      <c r="D3" s="271" t="s">
        <v>5</v>
      </c>
      <c r="E3" s="271" t="s">
        <v>6</v>
      </c>
      <c r="F3" s="271" t="s">
        <v>7</v>
      </c>
    </row>
    <row r="4" spans="1:6" x14ac:dyDescent="0.25">
      <c r="A4" t="s">
        <v>596</v>
      </c>
    </row>
    <row r="5" spans="1:6" x14ac:dyDescent="0.25">
      <c r="A5" t="s">
        <v>1</v>
      </c>
      <c r="B5">
        <v>11187</v>
      </c>
      <c r="C5">
        <v>6215</v>
      </c>
      <c r="D5">
        <v>2843</v>
      </c>
      <c r="E5">
        <v>1241</v>
      </c>
      <c r="F5">
        <v>891</v>
      </c>
    </row>
    <row r="6" spans="1:6" x14ac:dyDescent="0.25">
      <c r="A6" t="s">
        <v>418</v>
      </c>
      <c r="B6">
        <v>3486</v>
      </c>
      <c r="C6">
        <v>1698</v>
      </c>
      <c r="D6">
        <v>995</v>
      </c>
      <c r="E6">
        <v>403</v>
      </c>
      <c r="F6">
        <v>392</v>
      </c>
    </row>
    <row r="7" spans="1:6" x14ac:dyDescent="0.25">
      <c r="B7" s="271" t="s">
        <v>1</v>
      </c>
      <c r="C7" s="271" t="s">
        <v>4</v>
      </c>
      <c r="D7" s="271" t="s">
        <v>5</v>
      </c>
      <c r="E7" s="271" t="s">
        <v>6</v>
      </c>
      <c r="F7" s="271" t="s">
        <v>7</v>
      </c>
    </row>
    <row r="8" spans="1:6" x14ac:dyDescent="0.25">
      <c r="A8" t="s">
        <v>418</v>
      </c>
      <c r="B8" s="272">
        <f>B6*100/B5</f>
        <v>31.161169214266561</v>
      </c>
      <c r="C8" s="272">
        <f t="shared" ref="C8:F8" si="0">C6*100/C5</f>
        <v>27.320997586484314</v>
      </c>
      <c r="D8" s="272">
        <f t="shared" si="0"/>
        <v>34.998241294407315</v>
      </c>
      <c r="E8" s="272">
        <f t="shared" si="0"/>
        <v>32.47381144238517</v>
      </c>
      <c r="F8" s="272">
        <f t="shared" si="0"/>
        <v>43.995510662177331</v>
      </c>
    </row>
    <row r="9" spans="1:6" x14ac:dyDescent="0.25">
      <c r="A9" t="s">
        <v>419</v>
      </c>
      <c r="B9">
        <v>7699</v>
      </c>
      <c r="C9">
        <v>4516</v>
      </c>
      <c r="D9">
        <v>1846</v>
      </c>
      <c r="E9">
        <v>838</v>
      </c>
      <c r="F9">
        <v>499</v>
      </c>
    </row>
    <row r="10" spans="1:6" x14ac:dyDescent="0.25">
      <c r="A10" t="s">
        <v>597</v>
      </c>
    </row>
    <row r="11" spans="1:6" x14ac:dyDescent="0.25">
      <c r="A11" t="s">
        <v>1</v>
      </c>
      <c r="B11">
        <v>11187</v>
      </c>
      <c r="C11">
        <v>6215</v>
      </c>
      <c r="D11">
        <v>2843</v>
      </c>
      <c r="E11">
        <v>1241</v>
      </c>
      <c r="F11">
        <v>891</v>
      </c>
    </row>
    <row r="12" spans="1:6" x14ac:dyDescent="0.25">
      <c r="A12" t="s">
        <v>420</v>
      </c>
      <c r="B12">
        <v>3303</v>
      </c>
      <c r="C12">
        <v>1131</v>
      </c>
      <c r="D12">
        <v>1291</v>
      </c>
      <c r="E12">
        <v>449</v>
      </c>
      <c r="F12">
        <v>431</v>
      </c>
    </row>
    <row r="13" spans="1:6" x14ac:dyDescent="0.25">
      <c r="B13" s="271" t="s">
        <v>1</v>
      </c>
      <c r="C13" s="271" t="s">
        <v>4</v>
      </c>
      <c r="D13" s="271" t="s">
        <v>5</v>
      </c>
      <c r="E13" s="271" t="s">
        <v>6</v>
      </c>
      <c r="F13" s="271" t="s">
        <v>7</v>
      </c>
    </row>
    <row r="14" spans="1:6" x14ac:dyDescent="0.25">
      <c r="A14" t="s">
        <v>420</v>
      </c>
      <c r="B14" s="272">
        <f>B12*100/B11</f>
        <v>29.525341914722446</v>
      </c>
      <c r="C14" s="272">
        <f t="shared" ref="C14:F14" si="1">C12*100/C11</f>
        <v>18.197908286403862</v>
      </c>
      <c r="D14" s="272">
        <f t="shared" si="1"/>
        <v>45.409778403095324</v>
      </c>
      <c r="E14" s="272">
        <f t="shared" si="1"/>
        <v>36.180499597099114</v>
      </c>
      <c r="F14" s="272">
        <f t="shared" si="1"/>
        <v>48.372615039281705</v>
      </c>
    </row>
    <row r="15" spans="1:6" x14ac:dyDescent="0.25">
      <c r="A15" t="s">
        <v>421</v>
      </c>
      <c r="B15">
        <v>7882</v>
      </c>
      <c r="C15">
        <v>5082</v>
      </c>
      <c r="D15">
        <v>1550</v>
      </c>
      <c r="E15">
        <v>792</v>
      </c>
      <c r="F15">
        <v>460</v>
      </c>
    </row>
    <row r="16" spans="1:6" x14ac:dyDescent="0.25">
      <c r="A16" t="s">
        <v>598</v>
      </c>
    </row>
    <row r="17" spans="1:6" x14ac:dyDescent="0.25">
      <c r="A17" t="s">
        <v>1</v>
      </c>
      <c r="B17">
        <v>11187</v>
      </c>
      <c r="C17">
        <v>6215</v>
      </c>
      <c r="D17">
        <v>2843</v>
      </c>
      <c r="E17">
        <v>1241</v>
      </c>
      <c r="F17">
        <v>891</v>
      </c>
    </row>
    <row r="18" spans="1:6" x14ac:dyDescent="0.25">
      <c r="A18" t="s">
        <v>422</v>
      </c>
      <c r="B18">
        <v>3612</v>
      </c>
      <c r="C18">
        <v>1412</v>
      </c>
      <c r="D18">
        <v>1296</v>
      </c>
      <c r="E18">
        <v>566</v>
      </c>
      <c r="F18">
        <v>340</v>
      </c>
    </row>
    <row r="19" spans="1:6" x14ac:dyDescent="0.25">
      <c r="B19" s="271" t="s">
        <v>1</v>
      </c>
      <c r="C19" s="271" t="s">
        <v>4</v>
      </c>
      <c r="D19" s="271" t="s">
        <v>5</v>
      </c>
      <c r="E19" s="271" t="s">
        <v>6</v>
      </c>
      <c r="F19" s="271" t="s">
        <v>7</v>
      </c>
    </row>
    <row r="20" spans="1:6" x14ac:dyDescent="0.25">
      <c r="A20" t="s">
        <v>422</v>
      </c>
      <c r="B20" s="272">
        <f>B18*100/B17</f>
        <v>32.287476535264148</v>
      </c>
      <c r="C20" s="272">
        <f t="shared" ref="C20:F20" si="2">C18*100/C17</f>
        <v>22.719227674979887</v>
      </c>
      <c r="D20" s="272">
        <f t="shared" si="2"/>
        <v>45.585648962363699</v>
      </c>
      <c r="E20" s="272">
        <f t="shared" si="2"/>
        <v>45.608380338436746</v>
      </c>
      <c r="F20" s="272">
        <f t="shared" si="2"/>
        <v>38.159371492704828</v>
      </c>
    </row>
    <row r="21" spans="1:6" x14ac:dyDescent="0.25">
      <c r="A21" t="s">
        <v>423</v>
      </c>
      <c r="B21">
        <v>7574</v>
      </c>
      <c r="C21">
        <v>4802</v>
      </c>
      <c r="D21">
        <v>1547</v>
      </c>
      <c r="E21">
        <v>675</v>
      </c>
      <c r="F21">
        <v>550</v>
      </c>
    </row>
    <row r="22" spans="1:6" x14ac:dyDescent="0.25">
      <c r="A22" t="s">
        <v>599</v>
      </c>
    </row>
    <row r="23" spans="1:6" x14ac:dyDescent="0.25">
      <c r="A23" t="s">
        <v>1</v>
      </c>
      <c r="B23">
        <v>11187</v>
      </c>
      <c r="C23">
        <v>6215</v>
      </c>
      <c r="D23">
        <v>2843</v>
      </c>
      <c r="E23">
        <v>1241</v>
      </c>
      <c r="F23">
        <v>891</v>
      </c>
    </row>
    <row r="24" spans="1:6" x14ac:dyDescent="0.25">
      <c r="A24" t="s">
        <v>424</v>
      </c>
      <c r="B24">
        <v>6748</v>
      </c>
      <c r="C24">
        <v>3439</v>
      </c>
      <c r="D24">
        <v>1887</v>
      </c>
      <c r="E24">
        <v>936</v>
      </c>
      <c r="F24">
        <v>485</v>
      </c>
    </row>
    <row r="25" spans="1:6" x14ac:dyDescent="0.25">
      <c r="B25" s="271" t="s">
        <v>1</v>
      </c>
      <c r="C25" s="271" t="s">
        <v>4</v>
      </c>
      <c r="D25" s="271" t="s">
        <v>5</v>
      </c>
      <c r="E25" s="271" t="s">
        <v>6</v>
      </c>
      <c r="F25" s="271" t="s">
        <v>7</v>
      </c>
    </row>
    <row r="26" spans="1:6" x14ac:dyDescent="0.25">
      <c r="A26" t="s">
        <v>424</v>
      </c>
      <c r="B26" s="272">
        <f>B24*100/B23</f>
        <v>60.320014302315187</v>
      </c>
      <c r="C26" s="272">
        <f t="shared" ref="C26:F26" si="3">C24*100/C23</f>
        <v>55.333869670152858</v>
      </c>
      <c r="D26" s="272">
        <f t="shared" si="3"/>
        <v>66.373549067886032</v>
      </c>
      <c r="E26" s="272">
        <f t="shared" si="3"/>
        <v>75.423045930701051</v>
      </c>
      <c r="F26" s="272">
        <f t="shared" si="3"/>
        <v>54.433221099887767</v>
      </c>
    </row>
    <row r="27" spans="1:6" x14ac:dyDescent="0.25">
      <c r="A27" t="s">
        <v>425</v>
      </c>
      <c r="B27">
        <v>4441</v>
      </c>
      <c r="C27">
        <v>2775</v>
      </c>
      <c r="D27">
        <v>955</v>
      </c>
      <c r="E27">
        <v>305</v>
      </c>
      <c r="F27">
        <v>406</v>
      </c>
    </row>
    <row r="28" spans="1:6" x14ac:dyDescent="0.25">
      <c r="A28" t="s">
        <v>500</v>
      </c>
    </row>
    <row r="29" spans="1:6" x14ac:dyDescent="0.25">
      <c r="A29" t="s">
        <v>501</v>
      </c>
    </row>
    <row r="31" spans="1:6" x14ac:dyDescent="0.25">
      <c r="A31" t="s">
        <v>852</v>
      </c>
    </row>
    <row r="32" spans="1:6" x14ac:dyDescent="0.25">
      <c r="A32" t="s">
        <v>1</v>
      </c>
      <c r="B32">
        <v>11187</v>
      </c>
      <c r="C32">
        <v>6215</v>
      </c>
      <c r="D32">
        <v>2843</v>
      </c>
      <c r="E32">
        <v>1241</v>
      </c>
      <c r="F32">
        <v>891</v>
      </c>
    </row>
    <row r="33" spans="1:6" x14ac:dyDescent="0.25">
      <c r="A33" t="s">
        <v>600</v>
      </c>
      <c r="B33" t="s">
        <v>1</v>
      </c>
      <c r="C33" t="s">
        <v>1</v>
      </c>
      <c r="D33" t="s">
        <v>1</v>
      </c>
      <c r="E33" t="s">
        <v>1</v>
      </c>
      <c r="F33" t="s">
        <v>1</v>
      </c>
    </row>
    <row r="35" spans="1:6" x14ac:dyDescent="0.25">
      <c r="A35" t="s">
        <v>592</v>
      </c>
      <c r="B35" s="271" t="s">
        <v>1</v>
      </c>
      <c r="C35" s="271" t="s">
        <v>4</v>
      </c>
      <c r="D35" s="271" t="s">
        <v>5</v>
      </c>
      <c r="E35" s="271" t="s">
        <v>6</v>
      </c>
      <c r="F35" s="271" t="s">
        <v>7</v>
      </c>
    </row>
    <row r="36" spans="1:6" x14ac:dyDescent="0.25">
      <c r="A36" t="s">
        <v>426</v>
      </c>
      <c r="B36">
        <v>1790</v>
      </c>
      <c r="C36">
        <v>729</v>
      </c>
      <c r="D36">
        <v>736</v>
      </c>
      <c r="E36">
        <v>172</v>
      </c>
      <c r="F36">
        <v>151</v>
      </c>
    </row>
    <row r="37" spans="1:6" x14ac:dyDescent="0.25">
      <c r="A37" t="s">
        <v>427</v>
      </c>
      <c r="B37">
        <v>3740</v>
      </c>
      <c r="C37">
        <v>1721</v>
      </c>
      <c r="D37">
        <v>1106</v>
      </c>
      <c r="E37">
        <v>390</v>
      </c>
      <c r="F37">
        <v>523</v>
      </c>
    </row>
    <row r="38" spans="1:6" x14ac:dyDescent="0.25">
      <c r="A38" t="s">
        <v>428</v>
      </c>
      <c r="B38">
        <v>3062</v>
      </c>
      <c r="C38">
        <v>2037</v>
      </c>
      <c r="D38">
        <v>535</v>
      </c>
      <c r="E38">
        <v>394</v>
      </c>
      <c r="F38">
        <v>96</v>
      </c>
    </row>
    <row r="39" spans="1:6" x14ac:dyDescent="0.25">
      <c r="A39" t="s">
        <v>429</v>
      </c>
      <c r="B39">
        <v>1768</v>
      </c>
      <c r="C39">
        <v>1010</v>
      </c>
      <c r="D39">
        <v>413</v>
      </c>
      <c r="E39">
        <v>264</v>
      </c>
      <c r="F39">
        <v>82</v>
      </c>
    </row>
    <row r="40" spans="1:6" x14ac:dyDescent="0.25">
      <c r="A40" t="s">
        <v>430</v>
      </c>
      <c r="B40">
        <v>829</v>
      </c>
      <c r="C40">
        <v>717</v>
      </c>
      <c r="D40">
        <v>52</v>
      </c>
      <c r="E40">
        <v>19</v>
      </c>
      <c r="F40">
        <v>41</v>
      </c>
    </row>
    <row r="41" spans="1:6" x14ac:dyDescent="0.25">
      <c r="A41" t="s">
        <v>593</v>
      </c>
    </row>
    <row r="42" spans="1:6" x14ac:dyDescent="0.25">
      <c r="A42" t="s">
        <v>1</v>
      </c>
      <c r="B42">
        <v>11187</v>
      </c>
      <c r="C42">
        <v>6215</v>
      </c>
      <c r="D42">
        <v>2843</v>
      </c>
      <c r="E42">
        <v>1241</v>
      </c>
      <c r="F42">
        <v>891</v>
      </c>
    </row>
    <row r="43" spans="1:6" x14ac:dyDescent="0.25">
      <c r="A43" t="s">
        <v>431</v>
      </c>
      <c r="B43">
        <v>2932</v>
      </c>
      <c r="C43">
        <v>1166</v>
      </c>
      <c r="D43">
        <v>917</v>
      </c>
      <c r="E43">
        <v>373</v>
      </c>
      <c r="F43">
        <v>475</v>
      </c>
    </row>
    <row r="44" spans="1:6" x14ac:dyDescent="0.25">
      <c r="B44" s="271" t="s">
        <v>1</v>
      </c>
      <c r="C44" s="271" t="s">
        <v>4</v>
      </c>
      <c r="D44" s="271" t="s">
        <v>5</v>
      </c>
      <c r="E44" s="271" t="s">
        <v>6</v>
      </c>
      <c r="F44" s="271" t="s">
        <v>7</v>
      </c>
    </row>
    <row r="45" spans="1:6" x14ac:dyDescent="0.25">
      <c r="A45" t="s">
        <v>431</v>
      </c>
      <c r="B45" s="272">
        <f>B43*100/B42</f>
        <v>26.208992580673996</v>
      </c>
      <c r="C45" s="272">
        <f t="shared" ref="C45:F45" si="4">C43*100/C42</f>
        <v>18.761061946902654</v>
      </c>
      <c r="D45" s="272">
        <f t="shared" si="4"/>
        <v>32.254660569820615</v>
      </c>
      <c r="E45" s="272">
        <f t="shared" si="4"/>
        <v>30.056406124093474</v>
      </c>
      <c r="F45" s="272">
        <f t="shared" si="4"/>
        <v>53.310886644219977</v>
      </c>
    </row>
    <row r="46" spans="1:6" x14ac:dyDescent="0.25">
      <c r="A46" t="s">
        <v>432</v>
      </c>
      <c r="B46">
        <v>8256</v>
      </c>
      <c r="C46">
        <v>5047</v>
      </c>
      <c r="D46">
        <v>1925</v>
      </c>
      <c r="E46">
        <v>868</v>
      </c>
      <c r="F46">
        <v>416</v>
      </c>
    </row>
    <row r="47" spans="1:6" x14ac:dyDescent="0.25">
      <c r="A47" t="s">
        <v>594</v>
      </c>
    </row>
    <row r="48" spans="1:6" x14ac:dyDescent="0.25">
      <c r="A48" t="s">
        <v>1</v>
      </c>
      <c r="B48">
        <v>11187</v>
      </c>
      <c r="C48">
        <v>6215</v>
      </c>
      <c r="D48">
        <v>2843</v>
      </c>
      <c r="E48">
        <v>1241</v>
      </c>
      <c r="F48">
        <v>891</v>
      </c>
    </row>
    <row r="49" spans="1:6" x14ac:dyDescent="0.25">
      <c r="A49" t="s">
        <v>433</v>
      </c>
      <c r="B49">
        <v>6169</v>
      </c>
      <c r="C49">
        <v>2935</v>
      </c>
      <c r="D49">
        <v>1851</v>
      </c>
      <c r="E49">
        <v>863</v>
      </c>
      <c r="F49">
        <v>517</v>
      </c>
    </row>
    <row r="50" spans="1:6" x14ac:dyDescent="0.25">
      <c r="B50" s="271" t="s">
        <v>1</v>
      </c>
      <c r="C50" s="271" t="s">
        <v>4</v>
      </c>
      <c r="D50" s="271" t="s">
        <v>5</v>
      </c>
      <c r="E50" s="271" t="s">
        <v>6</v>
      </c>
      <c r="F50" s="271" t="s">
        <v>7</v>
      </c>
    </row>
    <row r="51" spans="1:6" x14ac:dyDescent="0.25">
      <c r="A51" t="s">
        <v>433</v>
      </c>
      <c r="B51" s="272">
        <f>B49*100/B48</f>
        <v>55.144363993921516</v>
      </c>
      <c r="C51" s="272">
        <f t="shared" ref="C51:F51" si="5">C49*100/C48</f>
        <v>47.224456958970237</v>
      </c>
      <c r="D51" s="272">
        <f t="shared" si="5"/>
        <v>65.107281041153712</v>
      </c>
      <c r="E51" s="272">
        <f t="shared" si="5"/>
        <v>69.540692989524572</v>
      </c>
      <c r="F51" s="272">
        <f t="shared" si="5"/>
        <v>58.02469135802469</v>
      </c>
    </row>
    <row r="52" spans="1:6" x14ac:dyDescent="0.25">
      <c r="A52" t="s">
        <v>434</v>
      </c>
      <c r="B52">
        <v>5018</v>
      </c>
      <c r="C52">
        <v>3277</v>
      </c>
      <c r="D52">
        <v>991</v>
      </c>
      <c r="E52">
        <v>378</v>
      </c>
      <c r="F52">
        <v>374</v>
      </c>
    </row>
    <row r="53" spans="1:6" x14ac:dyDescent="0.25">
      <c r="A53" t="s">
        <v>595</v>
      </c>
    </row>
    <row r="54" spans="1:6" x14ac:dyDescent="0.25">
      <c r="A54" t="s">
        <v>1</v>
      </c>
      <c r="B54">
        <v>11187</v>
      </c>
      <c r="C54">
        <v>6215</v>
      </c>
      <c r="D54">
        <v>2843</v>
      </c>
      <c r="E54">
        <v>1241</v>
      </c>
      <c r="F54">
        <v>891</v>
      </c>
    </row>
    <row r="55" spans="1:6" x14ac:dyDescent="0.25">
      <c r="A55" t="s">
        <v>435</v>
      </c>
      <c r="B55">
        <v>9531</v>
      </c>
      <c r="C55">
        <v>5407</v>
      </c>
      <c r="D55">
        <v>2518</v>
      </c>
      <c r="E55">
        <v>832</v>
      </c>
      <c r="F55">
        <v>773</v>
      </c>
    </row>
    <row r="56" spans="1:6" x14ac:dyDescent="0.25">
      <c r="B56" s="271" t="s">
        <v>1</v>
      </c>
      <c r="C56" s="271" t="s">
        <v>4</v>
      </c>
      <c r="D56" s="271" t="s">
        <v>5</v>
      </c>
      <c r="E56" s="271" t="s">
        <v>6</v>
      </c>
      <c r="F56" s="271" t="s">
        <v>7</v>
      </c>
    </row>
    <row r="57" spans="1:6" x14ac:dyDescent="0.25">
      <c r="A57" t="s">
        <v>435</v>
      </c>
      <c r="B57" s="272">
        <f>B55*100/B54</f>
        <v>85.197103781174576</v>
      </c>
      <c r="C57" s="272">
        <f t="shared" ref="C57:F57" si="6">C55*100/C54</f>
        <v>86.999195494770717</v>
      </c>
      <c r="D57" s="272">
        <f t="shared" si="6"/>
        <v>88.568413647555403</v>
      </c>
      <c r="E57" s="272">
        <f t="shared" si="6"/>
        <v>67.042707493956485</v>
      </c>
      <c r="F57" s="272">
        <f t="shared" si="6"/>
        <v>86.756453423120092</v>
      </c>
    </row>
    <row r="58" spans="1:6" x14ac:dyDescent="0.25">
      <c r="A58" t="s">
        <v>436</v>
      </c>
      <c r="B58">
        <v>1657</v>
      </c>
      <c r="C58">
        <v>808</v>
      </c>
      <c r="D58">
        <v>323</v>
      </c>
      <c r="E58">
        <v>409</v>
      </c>
      <c r="F58">
        <v>117</v>
      </c>
    </row>
    <row r="59" spans="1:6" x14ac:dyDescent="0.25">
      <c r="A59" t="s">
        <v>500</v>
      </c>
    </row>
    <row r="60" spans="1:6" x14ac:dyDescent="0.25">
      <c r="A60" t="s">
        <v>501</v>
      </c>
    </row>
  </sheetData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56"/>
  <sheetViews>
    <sheetView view="pageBreakPreview" topLeftCell="K1" zoomScale="150" zoomScaleNormal="100" zoomScaleSheetLayoutView="150" workbookViewId="0">
      <selection activeCell="F19" sqref="F19"/>
    </sheetView>
  </sheetViews>
  <sheetFormatPr defaultColWidth="5" defaultRowHeight="11.25" x14ac:dyDescent="0.2"/>
  <cols>
    <col min="1" max="1" width="17.5703125" style="4" customWidth="1"/>
    <col min="2" max="2" width="6" style="4" customWidth="1"/>
    <col min="3" max="4" width="7.42578125" style="4" bestFit="1" customWidth="1"/>
    <col min="5" max="16384" width="5" style="4"/>
  </cols>
  <sheetData>
    <row r="1" spans="1:80" ht="15" x14ac:dyDescent="0.25">
      <c r="A1" s="4" t="s">
        <v>853</v>
      </c>
      <c r="Q1" s="4" t="s">
        <v>533</v>
      </c>
      <c r="AG1" s="4" t="s">
        <v>782</v>
      </c>
      <c r="AW1" s="204" t="s">
        <v>784</v>
      </c>
      <c r="AX1" s="71"/>
      <c r="AY1" s="71"/>
      <c r="AZ1" s="71"/>
      <c r="BA1" s="71"/>
      <c r="BB1" s="71"/>
      <c r="BC1" s="71"/>
      <c r="BD1" s="71"/>
      <c r="BE1" s="71"/>
      <c r="BF1" s="71"/>
      <c r="BG1" s="71"/>
      <c r="BH1" s="71"/>
      <c r="BI1" s="71"/>
      <c r="BJ1" s="71"/>
      <c r="BK1" s="71"/>
      <c r="BL1" s="71"/>
      <c r="BM1" s="232" t="s">
        <v>788</v>
      </c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</row>
    <row r="2" spans="1:80" x14ac:dyDescent="0.2">
      <c r="A2" s="5"/>
      <c r="B2" s="278" t="s">
        <v>1</v>
      </c>
      <c r="C2" s="278"/>
      <c r="D2" s="278"/>
      <c r="E2" s="278" t="s">
        <v>4</v>
      </c>
      <c r="F2" s="278"/>
      <c r="G2" s="278"/>
      <c r="H2" s="278" t="s">
        <v>5</v>
      </c>
      <c r="I2" s="278"/>
      <c r="J2" s="278"/>
      <c r="K2" s="278" t="s">
        <v>6</v>
      </c>
      <c r="L2" s="278"/>
      <c r="M2" s="278"/>
      <c r="N2" s="278" t="s">
        <v>7</v>
      </c>
      <c r="O2" s="278"/>
      <c r="P2" s="279"/>
      <c r="Q2" s="5"/>
      <c r="R2" s="278" t="s">
        <v>1</v>
      </c>
      <c r="S2" s="278"/>
      <c r="T2" s="278"/>
      <c r="U2" s="278" t="s">
        <v>4</v>
      </c>
      <c r="V2" s="278"/>
      <c r="W2" s="278"/>
      <c r="X2" s="278" t="s">
        <v>5</v>
      </c>
      <c r="Y2" s="278"/>
      <c r="Z2" s="278"/>
      <c r="AA2" s="278" t="s">
        <v>6</v>
      </c>
      <c r="AB2" s="278"/>
      <c r="AC2" s="278"/>
      <c r="AD2" s="278" t="s">
        <v>7</v>
      </c>
      <c r="AE2" s="278"/>
      <c r="AF2" s="279"/>
      <c r="AG2" s="5"/>
      <c r="AH2" s="278" t="s">
        <v>1</v>
      </c>
      <c r="AI2" s="278"/>
      <c r="AJ2" s="278"/>
      <c r="AK2" s="278" t="s">
        <v>4</v>
      </c>
      <c r="AL2" s="278"/>
      <c r="AM2" s="278"/>
      <c r="AN2" s="278" t="s">
        <v>5</v>
      </c>
      <c r="AO2" s="278"/>
      <c r="AP2" s="278"/>
      <c r="AQ2" s="278" t="s">
        <v>6</v>
      </c>
      <c r="AR2" s="278"/>
      <c r="AS2" s="278"/>
      <c r="AT2" s="278" t="s">
        <v>7</v>
      </c>
      <c r="AU2" s="278"/>
      <c r="AV2" s="279"/>
      <c r="AW2" s="205"/>
      <c r="AX2" s="294" t="s">
        <v>1</v>
      </c>
      <c r="AY2" s="294"/>
      <c r="AZ2" s="294"/>
      <c r="BA2" s="294" t="s">
        <v>4</v>
      </c>
      <c r="BB2" s="294"/>
      <c r="BC2" s="294"/>
      <c r="BD2" s="294" t="s">
        <v>5</v>
      </c>
      <c r="BE2" s="294"/>
      <c r="BF2" s="294"/>
      <c r="BG2" s="294" t="s">
        <v>6</v>
      </c>
      <c r="BH2" s="294"/>
      <c r="BI2" s="294"/>
      <c r="BJ2" s="294" t="s">
        <v>7</v>
      </c>
      <c r="BK2" s="294"/>
      <c r="BL2" s="295"/>
      <c r="BM2" s="190"/>
      <c r="BN2" s="296" t="s">
        <v>1</v>
      </c>
      <c r="BO2" s="296"/>
      <c r="BP2" s="296"/>
      <c r="BQ2" s="296" t="s">
        <v>4</v>
      </c>
      <c r="BR2" s="296"/>
      <c r="BS2" s="296"/>
      <c r="BT2" s="296" t="s">
        <v>5</v>
      </c>
      <c r="BU2" s="296"/>
      <c r="BV2" s="296"/>
      <c r="BW2" s="296" t="s">
        <v>6</v>
      </c>
      <c r="BX2" s="296"/>
      <c r="BY2" s="296"/>
      <c r="BZ2" s="296" t="s">
        <v>7</v>
      </c>
      <c r="CA2" s="296"/>
      <c r="CB2" s="297"/>
    </row>
    <row r="3" spans="1:80" x14ac:dyDescent="0.2">
      <c r="A3" s="6" t="s">
        <v>600</v>
      </c>
      <c r="B3" s="7" t="s">
        <v>1</v>
      </c>
      <c r="C3" s="7" t="s">
        <v>497</v>
      </c>
      <c r="D3" s="7" t="s">
        <v>498</v>
      </c>
      <c r="E3" s="7" t="s">
        <v>1</v>
      </c>
      <c r="F3" s="7" t="s">
        <v>497</v>
      </c>
      <c r="G3" s="7" t="s">
        <v>498</v>
      </c>
      <c r="H3" s="7" t="s">
        <v>1</v>
      </c>
      <c r="I3" s="7" t="s">
        <v>497</v>
      </c>
      <c r="J3" s="7" t="s">
        <v>498</v>
      </c>
      <c r="K3" s="7" t="s">
        <v>1</v>
      </c>
      <c r="L3" s="7" t="s">
        <v>497</v>
      </c>
      <c r="M3" s="7" t="s">
        <v>498</v>
      </c>
      <c r="N3" s="7" t="s">
        <v>1</v>
      </c>
      <c r="O3" s="7" t="s">
        <v>497</v>
      </c>
      <c r="P3" s="8" t="s">
        <v>498</v>
      </c>
      <c r="Q3" s="6" t="s">
        <v>600</v>
      </c>
      <c r="R3" s="7" t="s">
        <v>1</v>
      </c>
      <c r="S3" s="7" t="s">
        <v>497</v>
      </c>
      <c r="T3" s="7" t="s">
        <v>498</v>
      </c>
      <c r="U3" s="7" t="s">
        <v>1</v>
      </c>
      <c r="V3" s="7" t="s">
        <v>497</v>
      </c>
      <c r="W3" s="7" t="s">
        <v>498</v>
      </c>
      <c r="X3" s="7" t="s">
        <v>1</v>
      </c>
      <c r="Y3" s="7" t="s">
        <v>497</v>
      </c>
      <c r="Z3" s="7" t="s">
        <v>498</v>
      </c>
      <c r="AA3" s="7" t="s">
        <v>1</v>
      </c>
      <c r="AB3" s="7" t="s">
        <v>497</v>
      </c>
      <c r="AC3" s="7" t="s">
        <v>498</v>
      </c>
      <c r="AD3" s="7" t="s">
        <v>1</v>
      </c>
      <c r="AE3" s="7" t="s">
        <v>497</v>
      </c>
      <c r="AF3" s="8" t="s">
        <v>498</v>
      </c>
      <c r="AG3" s="6" t="s">
        <v>600</v>
      </c>
      <c r="AH3" s="45" t="s">
        <v>1</v>
      </c>
      <c r="AI3" s="45" t="s">
        <v>497</v>
      </c>
      <c r="AJ3" s="45" t="s">
        <v>742</v>
      </c>
      <c r="AK3" s="45" t="s">
        <v>1</v>
      </c>
      <c r="AL3" s="45" t="s">
        <v>497</v>
      </c>
      <c r="AM3" s="45" t="s">
        <v>742</v>
      </c>
      <c r="AN3" s="45" t="s">
        <v>1</v>
      </c>
      <c r="AO3" s="45" t="s">
        <v>497</v>
      </c>
      <c r="AP3" s="45" t="s">
        <v>742</v>
      </c>
      <c r="AQ3" s="45" t="s">
        <v>1</v>
      </c>
      <c r="AR3" s="45" t="s">
        <v>497</v>
      </c>
      <c r="AS3" s="45" t="s">
        <v>742</v>
      </c>
      <c r="AT3" s="45" t="s">
        <v>1</v>
      </c>
      <c r="AU3" s="45" t="s">
        <v>497</v>
      </c>
      <c r="AV3" s="46" t="s">
        <v>742</v>
      </c>
      <c r="AW3" s="208" t="s">
        <v>600</v>
      </c>
      <c r="AX3" s="209" t="s">
        <v>1</v>
      </c>
      <c r="AY3" s="209" t="s">
        <v>497</v>
      </c>
      <c r="AZ3" s="209" t="s">
        <v>498</v>
      </c>
      <c r="BA3" s="209" t="s">
        <v>1</v>
      </c>
      <c r="BB3" s="209" t="s">
        <v>497</v>
      </c>
      <c r="BC3" s="209" t="s">
        <v>498</v>
      </c>
      <c r="BD3" s="209" t="s">
        <v>1</v>
      </c>
      <c r="BE3" s="209" t="s">
        <v>497</v>
      </c>
      <c r="BF3" s="209" t="s">
        <v>498</v>
      </c>
      <c r="BG3" s="209" t="s">
        <v>1</v>
      </c>
      <c r="BH3" s="209" t="s">
        <v>497</v>
      </c>
      <c r="BI3" s="209" t="s">
        <v>498</v>
      </c>
      <c r="BJ3" s="209" t="s">
        <v>1</v>
      </c>
      <c r="BK3" s="209" t="s">
        <v>497</v>
      </c>
      <c r="BL3" s="209" t="s">
        <v>498</v>
      </c>
      <c r="BM3" s="109" t="s">
        <v>600</v>
      </c>
      <c r="BN3" s="193" t="s">
        <v>1</v>
      </c>
      <c r="BO3" s="193" t="s">
        <v>497</v>
      </c>
      <c r="BP3" s="193" t="s">
        <v>601</v>
      </c>
      <c r="BQ3" s="193" t="s">
        <v>1</v>
      </c>
      <c r="BR3" s="193" t="s">
        <v>497</v>
      </c>
      <c r="BS3" s="193" t="s">
        <v>601</v>
      </c>
      <c r="BT3" s="193" t="s">
        <v>1</v>
      </c>
      <c r="BU3" s="193" t="s">
        <v>497</v>
      </c>
      <c r="BV3" s="193" t="s">
        <v>601</v>
      </c>
      <c r="BW3" s="193" t="s">
        <v>1</v>
      </c>
      <c r="BX3" s="193" t="s">
        <v>497</v>
      </c>
      <c r="BY3" s="193" t="s">
        <v>601</v>
      </c>
      <c r="BZ3" s="193" t="s">
        <v>1</v>
      </c>
      <c r="CA3" s="193" t="s">
        <v>497</v>
      </c>
      <c r="CB3" s="194" t="s">
        <v>601</v>
      </c>
    </row>
    <row r="4" spans="1:80" x14ac:dyDescent="0.2">
      <c r="A4" s="15" t="s">
        <v>437</v>
      </c>
      <c r="E4" s="25"/>
      <c r="F4" s="9"/>
      <c r="G4" s="5"/>
      <c r="K4" s="25"/>
      <c r="L4" s="9"/>
      <c r="M4" s="5"/>
      <c r="Q4" s="15" t="s">
        <v>437</v>
      </c>
      <c r="U4" s="25"/>
      <c r="V4" s="9"/>
      <c r="W4" s="5"/>
      <c r="AA4" s="25"/>
      <c r="AB4" s="9"/>
      <c r="AC4" s="5"/>
      <c r="AG4" s="15" t="s">
        <v>437</v>
      </c>
      <c r="AK4" s="25"/>
      <c r="AL4" s="9"/>
      <c r="AM4" s="5"/>
      <c r="AQ4" s="25"/>
      <c r="AR4" s="9"/>
      <c r="AS4" s="5"/>
      <c r="AW4" s="210" t="s">
        <v>437</v>
      </c>
      <c r="AX4" s="71"/>
      <c r="AY4" s="71"/>
      <c r="AZ4" s="71"/>
      <c r="BA4" s="211"/>
      <c r="BB4" s="70"/>
      <c r="BC4" s="212"/>
      <c r="BD4" s="71"/>
      <c r="BE4" s="71"/>
      <c r="BF4" s="71"/>
      <c r="BG4" s="211"/>
      <c r="BH4" s="70"/>
      <c r="BI4" s="212"/>
      <c r="BJ4" s="71"/>
      <c r="BK4" s="71"/>
      <c r="BL4" s="71"/>
      <c r="BM4" s="195" t="s">
        <v>437</v>
      </c>
      <c r="BN4" s="189"/>
      <c r="BO4" s="189"/>
      <c r="BP4" s="189"/>
      <c r="BQ4" s="196"/>
      <c r="BR4" s="197"/>
      <c r="BS4" s="190"/>
      <c r="BT4" s="189"/>
      <c r="BU4" s="189"/>
      <c r="BV4" s="189"/>
      <c r="BW4" s="196"/>
      <c r="BX4" s="197"/>
      <c r="BY4" s="190"/>
      <c r="BZ4" s="189"/>
      <c r="CA4" s="189"/>
      <c r="CB4" s="189"/>
    </row>
    <row r="5" spans="1:80" x14ac:dyDescent="0.2">
      <c r="A5" s="4" t="s">
        <v>1</v>
      </c>
      <c r="B5" s="10">
        <f t="shared" ref="B5" si="0">R5+AH5+AX5+BN5</f>
        <v>11187</v>
      </c>
      <c r="C5" s="10">
        <f t="shared" ref="C5" si="1">S5+AI5+AY5+BO5</f>
        <v>3745</v>
      </c>
      <c r="D5" s="10">
        <f t="shared" ref="D5" si="2">T5+AJ5+AZ5+BP5</f>
        <v>7441</v>
      </c>
      <c r="E5" s="10">
        <f t="shared" ref="E5" si="3">U5+AK5+BA5+BQ5</f>
        <v>6215</v>
      </c>
      <c r="F5" s="10">
        <f t="shared" ref="F5" si="4">V5+AL5+BB5+BR5</f>
        <v>2277</v>
      </c>
      <c r="G5" s="10">
        <f t="shared" ref="G5" si="5">W5+AM5+BC5+BS5</f>
        <v>3936</v>
      </c>
      <c r="H5" s="10">
        <f t="shared" ref="H5" si="6">X5+AN5+BD5+BT5</f>
        <v>2843</v>
      </c>
      <c r="I5" s="10">
        <f t="shared" ref="I5" si="7">Y5+AO5+BE5+BU5</f>
        <v>841</v>
      </c>
      <c r="J5" s="10">
        <f t="shared" ref="J5" si="8">Z5+AP5+BF5+BV5</f>
        <v>2001</v>
      </c>
      <c r="K5" s="10">
        <f t="shared" ref="K5" si="9">AA5+AQ5+BG5+BW5</f>
        <v>1241</v>
      </c>
      <c r="L5" s="10">
        <f t="shared" ref="L5" si="10">AB5+AR5+BH5+BX5</f>
        <v>388</v>
      </c>
      <c r="M5" s="10">
        <f t="shared" ref="M5" si="11">AC5+AS5+BI5+BY5</f>
        <v>851</v>
      </c>
      <c r="N5" s="10">
        <f t="shared" ref="N5" si="12">AD5+AT5+BJ5+BZ5</f>
        <v>891</v>
      </c>
      <c r="O5" s="10">
        <f t="shared" ref="O5" si="13">AE5+AU5+BK5+CA5</f>
        <v>237</v>
      </c>
      <c r="P5" s="10">
        <f t="shared" ref="P5" si="14">AF5+AV5+BL5+CB5</f>
        <v>654</v>
      </c>
      <c r="Q5" s="4" t="s">
        <v>1</v>
      </c>
      <c r="R5" s="10">
        <v>1883</v>
      </c>
      <c r="S5" s="10">
        <v>1244</v>
      </c>
      <c r="T5" s="10">
        <v>639</v>
      </c>
      <c r="U5" s="26">
        <v>1071</v>
      </c>
      <c r="V5" s="27">
        <v>882</v>
      </c>
      <c r="W5" s="28">
        <v>189</v>
      </c>
      <c r="X5" s="10">
        <v>485</v>
      </c>
      <c r="Y5" s="10">
        <v>242</v>
      </c>
      <c r="Z5" s="10">
        <v>242</v>
      </c>
      <c r="AA5" s="26">
        <v>73</v>
      </c>
      <c r="AB5" s="27">
        <v>38</v>
      </c>
      <c r="AC5" s="28">
        <v>35</v>
      </c>
      <c r="AD5" s="10">
        <v>255</v>
      </c>
      <c r="AE5" s="10">
        <v>81</v>
      </c>
      <c r="AF5" s="10">
        <v>174</v>
      </c>
      <c r="AG5" s="4" t="s">
        <v>1</v>
      </c>
      <c r="AH5" s="10">
        <v>5954</v>
      </c>
      <c r="AI5" s="10">
        <v>1421</v>
      </c>
      <c r="AJ5" s="10">
        <v>4532</v>
      </c>
      <c r="AK5" s="26">
        <v>2718</v>
      </c>
      <c r="AL5" s="27">
        <v>584</v>
      </c>
      <c r="AM5" s="28">
        <v>2134</v>
      </c>
      <c r="AN5" s="10">
        <v>1721</v>
      </c>
      <c r="AO5" s="10">
        <v>409</v>
      </c>
      <c r="AP5" s="10">
        <v>1312</v>
      </c>
      <c r="AQ5" s="26">
        <v>963</v>
      </c>
      <c r="AR5" s="27">
        <v>301</v>
      </c>
      <c r="AS5" s="28">
        <v>662</v>
      </c>
      <c r="AT5" s="10">
        <v>552</v>
      </c>
      <c r="AU5" s="10">
        <v>127</v>
      </c>
      <c r="AV5" s="10">
        <v>424</v>
      </c>
      <c r="AW5" s="204" t="s">
        <v>1</v>
      </c>
      <c r="AX5" s="71">
        <v>2512</v>
      </c>
      <c r="AY5" s="71">
        <v>961</v>
      </c>
      <c r="AZ5" s="71">
        <v>1551</v>
      </c>
      <c r="BA5" s="213">
        <v>1925</v>
      </c>
      <c r="BB5" s="214">
        <v>728</v>
      </c>
      <c r="BC5" s="215">
        <v>1196</v>
      </c>
      <c r="BD5" s="71">
        <v>434</v>
      </c>
      <c r="BE5" s="71">
        <v>173</v>
      </c>
      <c r="BF5" s="71">
        <v>261</v>
      </c>
      <c r="BG5" s="213">
        <v>100</v>
      </c>
      <c r="BH5" s="214">
        <v>34</v>
      </c>
      <c r="BI5" s="215">
        <v>65</v>
      </c>
      <c r="BJ5" s="71">
        <v>54</v>
      </c>
      <c r="BK5" s="71">
        <v>26</v>
      </c>
      <c r="BL5" s="71">
        <v>29</v>
      </c>
      <c r="BM5" s="189" t="s">
        <v>1</v>
      </c>
      <c r="BN5" s="189">
        <v>838</v>
      </c>
      <c r="BO5" s="189">
        <v>119</v>
      </c>
      <c r="BP5" s="189">
        <v>719</v>
      </c>
      <c r="BQ5" s="198">
        <v>501</v>
      </c>
      <c r="BR5" s="199">
        <v>83</v>
      </c>
      <c r="BS5" s="200">
        <v>417</v>
      </c>
      <c r="BT5" s="189">
        <v>203</v>
      </c>
      <c r="BU5" s="189">
        <v>17</v>
      </c>
      <c r="BV5" s="189">
        <v>186</v>
      </c>
      <c r="BW5" s="198">
        <v>105</v>
      </c>
      <c r="BX5" s="199">
        <v>15</v>
      </c>
      <c r="BY5" s="200">
        <v>89</v>
      </c>
      <c r="BZ5" s="189">
        <v>30</v>
      </c>
      <c r="CA5" s="189">
        <v>3</v>
      </c>
      <c r="CB5" s="189">
        <v>27</v>
      </c>
    </row>
    <row r="6" spans="1:80" x14ac:dyDescent="0.2">
      <c r="A6" s="4" t="s">
        <v>32</v>
      </c>
      <c r="B6" s="10">
        <f t="shared" ref="B6:B12" si="15">R6+AH6+AX6+BN6</f>
        <v>6216</v>
      </c>
      <c r="C6" s="10">
        <f t="shared" ref="C6:C12" si="16">S6+AI6+AY6+BO6</f>
        <v>2338</v>
      </c>
      <c r="D6" s="10">
        <f t="shared" ref="D6:D12" si="17">T6+AJ6+AZ6+BP6</f>
        <v>3877</v>
      </c>
      <c r="E6" s="10">
        <f t="shared" ref="E6:E12" si="18">U6+AK6+BA6+BQ6</f>
        <v>4288</v>
      </c>
      <c r="F6" s="10">
        <f t="shared" ref="F6:F12" si="19">V6+AL6+BB6+BR6</f>
        <v>1817</v>
      </c>
      <c r="G6" s="10">
        <f t="shared" ref="G6:G12" si="20">W6+AM6+BC6+BS6</f>
        <v>2472</v>
      </c>
      <c r="H6" s="10">
        <f t="shared" ref="H6:H12" si="21">X6+AN6+BD6+BT6</f>
        <v>1274</v>
      </c>
      <c r="I6" s="10">
        <f t="shared" ref="I6:I12" si="22">Y6+AO6+BE6+BU6</f>
        <v>348</v>
      </c>
      <c r="J6" s="10">
        <f t="shared" ref="J6:J12" si="23">Z6+AP6+BF6+BV6</f>
        <v>926</v>
      </c>
      <c r="K6" s="10">
        <f t="shared" ref="K6:K12" si="24">AA6+AQ6+BG6+BW6</f>
        <v>282</v>
      </c>
      <c r="L6" s="10">
        <f t="shared" ref="L6:L12" si="25">AB6+AR6+BH6+BX6</f>
        <v>111</v>
      </c>
      <c r="M6" s="10">
        <f t="shared" ref="M6:M12" si="26">AC6+AS6+BI6+BY6</f>
        <v>171</v>
      </c>
      <c r="N6" s="10">
        <f t="shared" ref="N6:N12" si="27">AD6+AT6+BJ6+BZ6</f>
        <v>372</v>
      </c>
      <c r="O6" s="10">
        <f t="shared" ref="O6:O12" si="28">AE6+AU6+BK6+CA6</f>
        <v>64</v>
      </c>
      <c r="P6" s="10">
        <f t="shared" ref="P6:P12" si="29">AF6+AV6+BL6+CB6</f>
        <v>308</v>
      </c>
      <c r="Q6" s="4" t="s">
        <v>32</v>
      </c>
      <c r="R6" s="10">
        <v>1348</v>
      </c>
      <c r="S6" s="10">
        <v>1007</v>
      </c>
      <c r="T6" s="10">
        <v>340</v>
      </c>
      <c r="U6" s="26">
        <v>939</v>
      </c>
      <c r="V6" s="27">
        <v>812</v>
      </c>
      <c r="W6" s="28">
        <v>127</v>
      </c>
      <c r="X6" s="10">
        <v>300</v>
      </c>
      <c r="Y6" s="10">
        <v>150</v>
      </c>
      <c r="Z6" s="10">
        <v>150</v>
      </c>
      <c r="AA6" s="26">
        <v>22</v>
      </c>
      <c r="AB6" s="27">
        <v>11</v>
      </c>
      <c r="AC6" s="28">
        <v>11</v>
      </c>
      <c r="AD6" s="10">
        <v>87</v>
      </c>
      <c r="AE6" s="10">
        <v>35</v>
      </c>
      <c r="AF6" s="10">
        <v>52</v>
      </c>
      <c r="AG6" s="4" t="s">
        <v>32</v>
      </c>
      <c r="AH6" s="10">
        <v>1974</v>
      </c>
      <c r="AI6" s="10">
        <v>372</v>
      </c>
      <c r="AJ6" s="10">
        <v>1602</v>
      </c>
      <c r="AK6" s="26">
        <v>1190</v>
      </c>
      <c r="AL6" s="27">
        <v>270</v>
      </c>
      <c r="AM6" s="28">
        <v>921</v>
      </c>
      <c r="AN6" s="10">
        <v>451</v>
      </c>
      <c r="AO6" s="10">
        <v>42</v>
      </c>
      <c r="AP6" s="10">
        <v>409</v>
      </c>
      <c r="AQ6" s="26">
        <v>120</v>
      </c>
      <c r="AR6" s="27">
        <v>60</v>
      </c>
      <c r="AS6" s="28">
        <v>60</v>
      </c>
      <c r="AT6" s="10">
        <v>212</v>
      </c>
      <c r="AU6" s="10">
        <v>0</v>
      </c>
      <c r="AV6" s="10">
        <v>212</v>
      </c>
      <c r="AW6" s="204" t="s">
        <v>32</v>
      </c>
      <c r="AX6" s="71">
        <v>2192</v>
      </c>
      <c r="AY6" s="71">
        <v>862</v>
      </c>
      <c r="AZ6" s="71">
        <v>1330</v>
      </c>
      <c r="BA6" s="213">
        <v>1723</v>
      </c>
      <c r="BB6" s="214">
        <v>670</v>
      </c>
      <c r="BC6" s="215">
        <v>1053</v>
      </c>
      <c r="BD6" s="71">
        <v>354</v>
      </c>
      <c r="BE6" s="71">
        <v>139</v>
      </c>
      <c r="BF6" s="71">
        <v>215</v>
      </c>
      <c r="BG6" s="213">
        <v>72</v>
      </c>
      <c r="BH6" s="214">
        <v>28</v>
      </c>
      <c r="BI6" s="215">
        <v>45</v>
      </c>
      <c r="BJ6" s="71">
        <v>43</v>
      </c>
      <c r="BK6" s="71">
        <v>26</v>
      </c>
      <c r="BL6" s="71">
        <v>17</v>
      </c>
      <c r="BM6" s="189" t="s">
        <v>32</v>
      </c>
      <c r="BN6" s="189">
        <v>702</v>
      </c>
      <c r="BO6" s="189">
        <v>97</v>
      </c>
      <c r="BP6" s="189">
        <v>605</v>
      </c>
      <c r="BQ6" s="198">
        <v>436</v>
      </c>
      <c r="BR6" s="199">
        <v>65</v>
      </c>
      <c r="BS6" s="200">
        <v>371</v>
      </c>
      <c r="BT6" s="189">
        <v>169</v>
      </c>
      <c r="BU6" s="189">
        <v>17</v>
      </c>
      <c r="BV6" s="189">
        <v>152</v>
      </c>
      <c r="BW6" s="198">
        <v>68</v>
      </c>
      <c r="BX6" s="199">
        <v>12</v>
      </c>
      <c r="BY6" s="200">
        <v>55</v>
      </c>
      <c r="BZ6" s="189">
        <v>30</v>
      </c>
      <c r="CA6" s="189">
        <v>3</v>
      </c>
      <c r="CB6" s="189">
        <v>27</v>
      </c>
    </row>
    <row r="7" spans="1:80" x14ac:dyDescent="0.2">
      <c r="B7" s="110">
        <f>B6*100/B5</f>
        <v>55.564494502547603</v>
      </c>
      <c r="C7" s="110">
        <f t="shared" ref="C7:P7" si="30">C6*100/C5</f>
        <v>62.429906542056074</v>
      </c>
      <c r="D7" s="110">
        <f t="shared" si="30"/>
        <v>52.103211933879855</v>
      </c>
      <c r="E7" s="110">
        <f t="shared" si="30"/>
        <v>68.994368463395006</v>
      </c>
      <c r="F7" s="110">
        <f t="shared" si="30"/>
        <v>79.797979797979792</v>
      </c>
      <c r="G7" s="110">
        <f t="shared" si="30"/>
        <v>62.804878048780488</v>
      </c>
      <c r="H7" s="110">
        <f t="shared" si="30"/>
        <v>44.811818501582835</v>
      </c>
      <c r="I7" s="110">
        <f t="shared" si="30"/>
        <v>41.379310344827587</v>
      </c>
      <c r="J7" s="110">
        <f t="shared" si="30"/>
        <v>46.276861569215392</v>
      </c>
      <c r="K7" s="110">
        <f t="shared" si="30"/>
        <v>22.723609991941981</v>
      </c>
      <c r="L7" s="110">
        <f t="shared" si="30"/>
        <v>28.608247422680414</v>
      </c>
      <c r="M7" s="110">
        <f t="shared" si="30"/>
        <v>20.094007050528791</v>
      </c>
      <c r="N7" s="110">
        <f t="shared" si="30"/>
        <v>41.750841750841751</v>
      </c>
      <c r="O7" s="110">
        <f t="shared" si="30"/>
        <v>27.004219409282701</v>
      </c>
      <c r="P7" s="110">
        <f t="shared" si="30"/>
        <v>47.094801223241589</v>
      </c>
      <c r="AG7" s="4" t="s">
        <v>783</v>
      </c>
      <c r="AH7" s="110">
        <f>AH6*100/AH5</f>
        <v>33.154182062479009</v>
      </c>
      <c r="AI7" s="110">
        <f t="shared" ref="AI7:AV7" si="31">AI6*100/AI5</f>
        <v>26.178747361013372</v>
      </c>
      <c r="AJ7" s="110">
        <f t="shared" si="31"/>
        <v>35.348631950573697</v>
      </c>
      <c r="AK7" s="110">
        <f t="shared" si="31"/>
        <v>43.782192788815308</v>
      </c>
      <c r="AL7" s="110">
        <f t="shared" si="31"/>
        <v>46.232876712328768</v>
      </c>
      <c r="AM7" s="110">
        <f t="shared" si="31"/>
        <v>43.158388003748826</v>
      </c>
      <c r="AN7" s="110">
        <f t="shared" si="31"/>
        <v>26.205694363742012</v>
      </c>
      <c r="AO7" s="110">
        <f t="shared" si="31"/>
        <v>10.268948655256724</v>
      </c>
      <c r="AP7" s="110">
        <f t="shared" si="31"/>
        <v>31.173780487804876</v>
      </c>
      <c r="AQ7" s="110">
        <f t="shared" si="31"/>
        <v>12.461059190031152</v>
      </c>
      <c r="AR7" s="110">
        <f t="shared" si="31"/>
        <v>19.933554817275748</v>
      </c>
      <c r="AS7" s="110">
        <f t="shared" si="31"/>
        <v>9.0634441087613293</v>
      </c>
      <c r="AT7" s="110">
        <f t="shared" si="31"/>
        <v>38.405797101449274</v>
      </c>
      <c r="AU7" s="110">
        <f t="shared" si="31"/>
        <v>0</v>
      </c>
      <c r="AV7" s="110">
        <f t="shared" si="31"/>
        <v>50</v>
      </c>
      <c r="AW7" s="204" t="s">
        <v>785</v>
      </c>
      <c r="AX7" s="71">
        <f>AX6*100/AX5</f>
        <v>87.261146496815286</v>
      </c>
      <c r="AY7" s="71">
        <f t="shared" ref="AY7:BL7" si="32">AY6*100/AY5</f>
        <v>89.698231009365244</v>
      </c>
      <c r="AZ7" s="71">
        <f t="shared" si="32"/>
        <v>85.751128304319792</v>
      </c>
      <c r="BA7" s="71">
        <f t="shared" si="32"/>
        <v>89.506493506493513</v>
      </c>
      <c r="BB7" s="71">
        <f t="shared" si="32"/>
        <v>92.032967032967036</v>
      </c>
      <c r="BC7" s="71">
        <f t="shared" si="32"/>
        <v>88.043478260869563</v>
      </c>
      <c r="BD7" s="71">
        <f t="shared" si="32"/>
        <v>81.566820276497694</v>
      </c>
      <c r="BE7" s="71">
        <f t="shared" si="32"/>
        <v>80.346820809248555</v>
      </c>
      <c r="BF7" s="71">
        <f t="shared" si="32"/>
        <v>82.375478927203062</v>
      </c>
      <c r="BG7" s="71">
        <f t="shared" si="32"/>
        <v>72</v>
      </c>
      <c r="BH7" s="71">
        <f t="shared" si="32"/>
        <v>82.352941176470594</v>
      </c>
      <c r="BI7" s="71">
        <f t="shared" si="32"/>
        <v>69.230769230769226</v>
      </c>
      <c r="BJ7" s="71">
        <f t="shared" si="32"/>
        <v>79.629629629629633</v>
      </c>
      <c r="BK7" s="71">
        <f t="shared" si="32"/>
        <v>100</v>
      </c>
      <c r="BL7" s="71">
        <f t="shared" si="32"/>
        <v>58.620689655172413</v>
      </c>
    </row>
    <row r="8" spans="1:80" x14ac:dyDescent="0.2">
      <c r="A8" s="4" t="s">
        <v>438</v>
      </c>
      <c r="B8" s="10">
        <f t="shared" si="15"/>
        <v>848</v>
      </c>
      <c r="C8" s="10">
        <f t="shared" si="16"/>
        <v>302</v>
      </c>
      <c r="D8" s="10">
        <f t="shared" si="17"/>
        <v>547</v>
      </c>
      <c r="E8" s="10">
        <f t="shared" si="18"/>
        <v>329</v>
      </c>
      <c r="F8" s="10">
        <f t="shared" si="19"/>
        <v>89</v>
      </c>
      <c r="G8" s="10">
        <f t="shared" si="20"/>
        <v>242</v>
      </c>
      <c r="H8" s="10">
        <f t="shared" si="21"/>
        <v>232</v>
      </c>
      <c r="I8" s="10">
        <f t="shared" si="22"/>
        <v>98</v>
      </c>
      <c r="J8" s="10">
        <f t="shared" si="23"/>
        <v>134</v>
      </c>
      <c r="K8" s="10">
        <f t="shared" si="24"/>
        <v>221</v>
      </c>
      <c r="L8" s="10">
        <f t="shared" si="25"/>
        <v>67</v>
      </c>
      <c r="M8" s="10">
        <f t="shared" si="26"/>
        <v>154</v>
      </c>
      <c r="N8" s="10">
        <f t="shared" si="27"/>
        <v>65</v>
      </c>
      <c r="O8" s="10">
        <f t="shared" si="28"/>
        <v>48</v>
      </c>
      <c r="P8" s="10">
        <f t="shared" si="29"/>
        <v>17</v>
      </c>
      <c r="Q8" s="4" t="s">
        <v>438</v>
      </c>
      <c r="R8" s="10">
        <v>119</v>
      </c>
      <c r="S8" s="10">
        <v>57</v>
      </c>
      <c r="T8" s="10">
        <v>62</v>
      </c>
      <c r="U8" s="26">
        <v>42</v>
      </c>
      <c r="V8" s="27">
        <v>19</v>
      </c>
      <c r="W8" s="28">
        <v>24</v>
      </c>
      <c r="X8" s="10">
        <v>46</v>
      </c>
      <c r="Y8" s="10">
        <v>29</v>
      </c>
      <c r="Z8" s="10">
        <v>17</v>
      </c>
      <c r="AA8" s="26">
        <v>7</v>
      </c>
      <c r="AB8" s="27">
        <v>4</v>
      </c>
      <c r="AC8" s="28">
        <v>4</v>
      </c>
      <c r="AD8" s="10">
        <v>23</v>
      </c>
      <c r="AE8" s="10">
        <v>6</v>
      </c>
      <c r="AF8" s="10">
        <v>17</v>
      </c>
      <c r="AG8" s="4" t="s">
        <v>438</v>
      </c>
      <c r="AH8" s="10">
        <v>669</v>
      </c>
      <c r="AI8" s="10">
        <v>204</v>
      </c>
      <c r="AJ8" s="10">
        <v>465</v>
      </c>
      <c r="AK8" s="26">
        <v>247</v>
      </c>
      <c r="AL8" s="27">
        <v>45</v>
      </c>
      <c r="AM8" s="28">
        <v>202</v>
      </c>
      <c r="AN8" s="10">
        <v>169</v>
      </c>
      <c r="AO8" s="10">
        <v>56</v>
      </c>
      <c r="AP8" s="10">
        <v>113</v>
      </c>
      <c r="AQ8" s="26">
        <v>211</v>
      </c>
      <c r="AR8" s="27">
        <v>60</v>
      </c>
      <c r="AS8" s="28">
        <v>150</v>
      </c>
      <c r="AT8" s="10">
        <v>42</v>
      </c>
      <c r="AU8" s="10">
        <v>42</v>
      </c>
      <c r="AV8" s="10">
        <v>0</v>
      </c>
      <c r="AW8" s="204" t="s">
        <v>438</v>
      </c>
      <c r="AX8" s="71">
        <v>46</v>
      </c>
      <c r="AY8" s="71">
        <v>36</v>
      </c>
      <c r="AZ8" s="71">
        <v>11</v>
      </c>
      <c r="BA8" s="213">
        <v>26</v>
      </c>
      <c r="BB8" s="214">
        <v>20</v>
      </c>
      <c r="BC8" s="215">
        <v>7</v>
      </c>
      <c r="BD8" s="71">
        <v>17</v>
      </c>
      <c r="BE8" s="71">
        <v>13</v>
      </c>
      <c r="BF8" s="71">
        <v>4</v>
      </c>
      <c r="BG8" s="213">
        <v>3</v>
      </c>
      <c r="BH8" s="214">
        <v>3</v>
      </c>
      <c r="BI8" s="215">
        <v>0</v>
      </c>
      <c r="BJ8" s="71">
        <v>0</v>
      </c>
      <c r="BK8" s="71">
        <v>0</v>
      </c>
      <c r="BL8" s="71">
        <v>0</v>
      </c>
      <c r="BM8" s="189" t="s">
        <v>438</v>
      </c>
      <c r="BN8" s="189">
        <v>14</v>
      </c>
      <c r="BO8" s="189">
        <v>5</v>
      </c>
      <c r="BP8" s="189">
        <v>9</v>
      </c>
      <c r="BQ8" s="198">
        <v>14</v>
      </c>
      <c r="BR8" s="199">
        <v>5</v>
      </c>
      <c r="BS8" s="200">
        <v>9</v>
      </c>
      <c r="BT8" s="189">
        <v>0</v>
      </c>
      <c r="BU8" s="189">
        <v>0</v>
      </c>
      <c r="BV8" s="189">
        <v>0</v>
      </c>
      <c r="BW8" s="198">
        <v>0</v>
      </c>
      <c r="BX8" s="199">
        <v>0</v>
      </c>
      <c r="BY8" s="200">
        <v>0</v>
      </c>
      <c r="BZ8" s="189">
        <v>0</v>
      </c>
      <c r="CA8" s="189">
        <v>0</v>
      </c>
      <c r="CB8" s="189">
        <v>0</v>
      </c>
    </row>
    <row r="9" spans="1:80" x14ac:dyDescent="0.2">
      <c r="A9" s="4" t="s">
        <v>439</v>
      </c>
      <c r="B9" s="10">
        <f t="shared" si="15"/>
        <v>1682</v>
      </c>
      <c r="C9" s="10">
        <f t="shared" si="16"/>
        <v>531</v>
      </c>
      <c r="D9" s="10">
        <f t="shared" si="17"/>
        <v>1152</v>
      </c>
      <c r="E9" s="10">
        <f t="shared" si="18"/>
        <v>544</v>
      </c>
      <c r="F9" s="10">
        <f t="shared" si="19"/>
        <v>210</v>
      </c>
      <c r="G9" s="10">
        <f t="shared" si="20"/>
        <v>335</v>
      </c>
      <c r="H9" s="10">
        <f t="shared" si="21"/>
        <v>620</v>
      </c>
      <c r="I9" s="10">
        <f t="shared" si="22"/>
        <v>193</v>
      </c>
      <c r="J9" s="10">
        <f t="shared" si="23"/>
        <v>427</v>
      </c>
      <c r="K9" s="10">
        <f t="shared" si="24"/>
        <v>333</v>
      </c>
      <c r="L9" s="10">
        <f t="shared" si="25"/>
        <v>104</v>
      </c>
      <c r="M9" s="10">
        <f t="shared" si="26"/>
        <v>229</v>
      </c>
      <c r="N9" s="10">
        <f t="shared" si="27"/>
        <v>185</v>
      </c>
      <c r="O9" s="10">
        <f t="shared" si="28"/>
        <v>23</v>
      </c>
      <c r="P9" s="10">
        <f t="shared" si="29"/>
        <v>162</v>
      </c>
      <c r="Q9" s="4" t="s">
        <v>439</v>
      </c>
      <c r="R9" s="10">
        <v>179</v>
      </c>
      <c r="S9" s="10">
        <v>97</v>
      </c>
      <c r="T9" s="10">
        <v>82</v>
      </c>
      <c r="U9" s="26">
        <v>47</v>
      </c>
      <c r="V9" s="27">
        <v>28</v>
      </c>
      <c r="W9" s="28">
        <v>19</v>
      </c>
      <c r="X9" s="10">
        <v>58</v>
      </c>
      <c r="Y9" s="10">
        <v>35</v>
      </c>
      <c r="Z9" s="10">
        <v>23</v>
      </c>
      <c r="AA9" s="26">
        <v>22</v>
      </c>
      <c r="AB9" s="27">
        <v>11</v>
      </c>
      <c r="AC9" s="28">
        <v>11</v>
      </c>
      <c r="AD9" s="10">
        <v>52</v>
      </c>
      <c r="AE9" s="10">
        <v>23</v>
      </c>
      <c r="AF9" s="10">
        <v>29</v>
      </c>
      <c r="AG9" s="4" t="s">
        <v>439</v>
      </c>
      <c r="AH9" s="10">
        <v>1363</v>
      </c>
      <c r="AI9" s="10">
        <v>389</v>
      </c>
      <c r="AJ9" s="10">
        <v>974</v>
      </c>
      <c r="AK9" s="26">
        <v>427</v>
      </c>
      <c r="AL9" s="27">
        <v>157</v>
      </c>
      <c r="AM9" s="28">
        <v>270</v>
      </c>
      <c r="AN9" s="10">
        <v>508</v>
      </c>
      <c r="AO9" s="10">
        <v>141</v>
      </c>
      <c r="AP9" s="10">
        <v>367</v>
      </c>
      <c r="AQ9" s="26">
        <v>301</v>
      </c>
      <c r="AR9" s="27">
        <v>90</v>
      </c>
      <c r="AS9" s="28">
        <v>211</v>
      </c>
      <c r="AT9" s="10">
        <v>127</v>
      </c>
      <c r="AU9" s="10">
        <v>0</v>
      </c>
      <c r="AV9" s="10">
        <v>127</v>
      </c>
      <c r="AW9" s="204" t="s">
        <v>439</v>
      </c>
      <c r="AX9" s="71">
        <v>127</v>
      </c>
      <c r="AY9" s="71">
        <v>40</v>
      </c>
      <c r="AZ9" s="71">
        <v>88</v>
      </c>
      <c r="BA9" s="213">
        <v>65</v>
      </c>
      <c r="BB9" s="214">
        <v>20</v>
      </c>
      <c r="BC9" s="215">
        <v>46</v>
      </c>
      <c r="BD9" s="71">
        <v>46</v>
      </c>
      <c r="BE9" s="71">
        <v>17</v>
      </c>
      <c r="BF9" s="71">
        <v>29</v>
      </c>
      <c r="BG9" s="213">
        <v>10</v>
      </c>
      <c r="BH9" s="214">
        <v>3</v>
      </c>
      <c r="BI9" s="215">
        <v>7</v>
      </c>
      <c r="BJ9" s="71">
        <v>6</v>
      </c>
      <c r="BK9" s="71">
        <v>0</v>
      </c>
      <c r="BL9" s="71">
        <v>6</v>
      </c>
      <c r="BM9" s="189" t="s">
        <v>439</v>
      </c>
      <c r="BN9" s="189">
        <v>13</v>
      </c>
      <c r="BO9" s="189">
        <v>5</v>
      </c>
      <c r="BP9" s="189">
        <v>8</v>
      </c>
      <c r="BQ9" s="198">
        <v>5</v>
      </c>
      <c r="BR9" s="199">
        <v>5</v>
      </c>
      <c r="BS9" s="200">
        <v>0</v>
      </c>
      <c r="BT9" s="189">
        <v>8</v>
      </c>
      <c r="BU9" s="189">
        <v>0</v>
      </c>
      <c r="BV9" s="189">
        <v>8</v>
      </c>
      <c r="BW9" s="198">
        <v>0</v>
      </c>
      <c r="BX9" s="199">
        <v>0</v>
      </c>
      <c r="BY9" s="200">
        <v>0</v>
      </c>
      <c r="BZ9" s="189">
        <v>0</v>
      </c>
      <c r="CA9" s="189">
        <v>0</v>
      </c>
      <c r="CB9" s="189">
        <v>0</v>
      </c>
    </row>
    <row r="10" spans="1:80" x14ac:dyDescent="0.2">
      <c r="A10" s="4" t="s">
        <v>317</v>
      </c>
      <c r="B10" s="10">
        <f t="shared" si="15"/>
        <v>609</v>
      </c>
      <c r="C10" s="10">
        <f t="shared" si="16"/>
        <v>224</v>
      </c>
      <c r="D10" s="10">
        <f t="shared" si="17"/>
        <v>385</v>
      </c>
      <c r="E10" s="10">
        <f t="shared" si="18"/>
        <v>297</v>
      </c>
      <c r="F10" s="10">
        <f t="shared" si="19"/>
        <v>81</v>
      </c>
      <c r="G10" s="10">
        <f t="shared" si="20"/>
        <v>215</v>
      </c>
      <c r="H10" s="10">
        <f t="shared" si="21"/>
        <v>171</v>
      </c>
      <c r="I10" s="10">
        <f t="shared" si="22"/>
        <v>105</v>
      </c>
      <c r="J10" s="10">
        <f t="shared" si="23"/>
        <v>66</v>
      </c>
      <c r="K10" s="10">
        <f t="shared" si="24"/>
        <v>124</v>
      </c>
      <c r="L10" s="10">
        <f t="shared" si="25"/>
        <v>32</v>
      </c>
      <c r="M10" s="10">
        <f t="shared" si="26"/>
        <v>92</v>
      </c>
      <c r="N10" s="10">
        <f t="shared" si="27"/>
        <v>17</v>
      </c>
      <c r="O10" s="10">
        <f t="shared" si="28"/>
        <v>6</v>
      </c>
      <c r="P10" s="10">
        <f t="shared" si="29"/>
        <v>12</v>
      </c>
      <c r="Q10" s="4" t="s">
        <v>317</v>
      </c>
      <c r="R10" s="10">
        <v>68</v>
      </c>
      <c r="S10" s="10">
        <v>28</v>
      </c>
      <c r="T10" s="10">
        <v>40</v>
      </c>
      <c r="U10" s="26">
        <v>24</v>
      </c>
      <c r="V10" s="27">
        <v>14</v>
      </c>
      <c r="W10" s="28">
        <v>9</v>
      </c>
      <c r="X10" s="10">
        <v>23</v>
      </c>
      <c r="Y10" s="10">
        <v>6</v>
      </c>
      <c r="Z10" s="10">
        <v>17</v>
      </c>
      <c r="AA10" s="26">
        <v>4</v>
      </c>
      <c r="AB10" s="27">
        <v>2</v>
      </c>
      <c r="AC10" s="28">
        <v>2</v>
      </c>
      <c r="AD10" s="10">
        <v>17</v>
      </c>
      <c r="AE10" s="10">
        <v>6</v>
      </c>
      <c r="AF10" s="10">
        <v>12</v>
      </c>
      <c r="AG10" s="4" t="s">
        <v>317</v>
      </c>
      <c r="AH10" s="10">
        <v>494</v>
      </c>
      <c r="AI10" s="10">
        <v>196</v>
      </c>
      <c r="AJ10" s="10">
        <v>298</v>
      </c>
      <c r="AK10" s="26">
        <v>247</v>
      </c>
      <c r="AL10" s="27">
        <v>67</v>
      </c>
      <c r="AM10" s="28">
        <v>180</v>
      </c>
      <c r="AN10" s="10">
        <v>127</v>
      </c>
      <c r="AO10" s="10">
        <v>99</v>
      </c>
      <c r="AP10" s="10">
        <v>28</v>
      </c>
      <c r="AQ10" s="26">
        <v>120</v>
      </c>
      <c r="AR10" s="27">
        <v>30</v>
      </c>
      <c r="AS10" s="28">
        <v>90</v>
      </c>
      <c r="AT10" s="10">
        <v>0</v>
      </c>
      <c r="AU10" s="10">
        <v>0</v>
      </c>
      <c r="AV10" s="10">
        <v>0</v>
      </c>
      <c r="AW10" s="204" t="s">
        <v>317</v>
      </c>
      <c r="AX10" s="71">
        <v>30</v>
      </c>
      <c r="AY10" s="71">
        <v>0</v>
      </c>
      <c r="AZ10" s="71">
        <v>30</v>
      </c>
      <c r="BA10" s="213">
        <v>26</v>
      </c>
      <c r="BB10" s="214">
        <v>0</v>
      </c>
      <c r="BC10" s="215">
        <v>26</v>
      </c>
      <c r="BD10" s="71">
        <v>4</v>
      </c>
      <c r="BE10" s="71">
        <v>0</v>
      </c>
      <c r="BF10" s="71">
        <v>4</v>
      </c>
      <c r="BG10" s="213">
        <v>0</v>
      </c>
      <c r="BH10" s="214">
        <v>0</v>
      </c>
      <c r="BI10" s="215">
        <v>0</v>
      </c>
      <c r="BJ10" s="71">
        <v>0</v>
      </c>
      <c r="BK10" s="71">
        <v>0</v>
      </c>
      <c r="BL10" s="71">
        <v>0</v>
      </c>
      <c r="BM10" s="189" t="s">
        <v>317</v>
      </c>
      <c r="BN10" s="189">
        <v>17</v>
      </c>
      <c r="BO10" s="189">
        <v>0</v>
      </c>
      <c r="BP10" s="189">
        <v>17</v>
      </c>
      <c r="BQ10" s="198">
        <v>0</v>
      </c>
      <c r="BR10" s="199">
        <v>0</v>
      </c>
      <c r="BS10" s="200">
        <v>0</v>
      </c>
      <c r="BT10" s="189">
        <v>17</v>
      </c>
      <c r="BU10" s="189">
        <v>0</v>
      </c>
      <c r="BV10" s="189">
        <v>17</v>
      </c>
      <c r="BW10" s="198">
        <v>0</v>
      </c>
      <c r="BX10" s="199">
        <v>0</v>
      </c>
      <c r="BY10" s="200">
        <v>0</v>
      </c>
      <c r="BZ10" s="189">
        <v>0</v>
      </c>
      <c r="CA10" s="189">
        <v>0</v>
      </c>
      <c r="CB10" s="189">
        <v>0</v>
      </c>
    </row>
    <row r="11" spans="1:80" x14ac:dyDescent="0.2">
      <c r="A11" s="4" t="s">
        <v>440</v>
      </c>
      <c r="B11" s="10">
        <f t="shared" si="15"/>
        <v>777</v>
      </c>
      <c r="C11" s="10">
        <f t="shared" si="16"/>
        <v>100</v>
      </c>
      <c r="D11" s="10">
        <f t="shared" si="17"/>
        <v>676</v>
      </c>
      <c r="E11" s="10">
        <f t="shared" si="18"/>
        <v>284</v>
      </c>
      <c r="F11" s="10">
        <f t="shared" si="19"/>
        <v>36</v>
      </c>
      <c r="G11" s="10">
        <f t="shared" si="20"/>
        <v>247</v>
      </c>
      <c r="H11" s="10">
        <f t="shared" si="21"/>
        <v>294</v>
      </c>
      <c r="I11" s="10">
        <f t="shared" si="22"/>
        <v>17</v>
      </c>
      <c r="J11" s="10">
        <f t="shared" si="23"/>
        <v>277</v>
      </c>
      <c r="K11" s="10">
        <f t="shared" si="24"/>
        <v>73</v>
      </c>
      <c r="L11" s="10">
        <f t="shared" si="25"/>
        <v>4</v>
      </c>
      <c r="M11" s="10">
        <f t="shared" si="26"/>
        <v>70</v>
      </c>
      <c r="N11" s="10">
        <f t="shared" si="27"/>
        <v>126</v>
      </c>
      <c r="O11" s="10">
        <f t="shared" si="28"/>
        <v>42</v>
      </c>
      <c r="P11" s="10">
        <f t="shared" si="29"/>
        <v>83</v>
      </c>
      <c r="Q11" s="4" t="s">
        <v>440</v>
      </c>
      <c r="R11" s="10">
        <v>93</v>
      </c>
      <c r="S11" s="10">
        <v>26</v>
      </c>
      <c r="T11" s="10">
        <v>67</v>
      </c>
      <c r="U11" s="26">
        <v>5</v>
      </c>
      <c r="V11" s="27">
        <v>5</v>
      </c>
      <c r="W11" s="28">
        <v>0</v>
      </c>
      <c r="X11" s="10">
        <v>40</v>
      </c>
      <c r="Y11" s="10">
        <v>17</v>
      </c>
      <c r="Z11" s="10">
        <v>23</v>
      </c>
      <c r="AA11" s="26">
        <v>7</v>
      </c>
      <c r="AB11" s="27">
        <v>4</v>
      </c>
      <c r="AC11" s="28">
        <v>4</v>
      </c>
      <c r="AD11" s="10">
        <v>41</v>
      </c>
      <c r="AE11" s="10">
        <v>0</v>
      </c>
      <c r="AF11" s="10">
        <v>41</v>
      </c>
      <c r="AG11" s="4" t="s">
        <v>440</v>
      </c>
      <c r="AH11" s="10">
        <v>646</v>
      </c>
      <c r="AI11" s="10">
        <v>65</v>
      </c>
      <c r="AJ11" s="10">
        <v>581</v>
      </c>
      <c r="AK11" s="26">
        <v>247</v>
      </c>
      <c r="AL11" s="27">
        <v>22</v>
      </c>
      <c r="AM11" s="28">
        <v>225</v>
      </c>
      <c r="AN11" s="10">
        <v>254</v>
      </c>
      <c r="AO11" s="10">
        <v>0</v>
      </c>
      <c r="AP11" s="10">
        <v>254</v>
      </c>
      <c r="AQ11" s="26">
        <v>60</v>
      </c>
      <c r="AR11" s="27">
        <v>0</v>
      </c>
      <c r="AS11" s="28">
        <v>60</v>
      </c>
      <c r="AT11" s="10">
        <v>85</v>
      </c>
      <c r="AU11" s="10">
        <v>42</v>
      </c>
      <c r="AV11" s="10">
        <v>42</v>
      </c>
      <c r="AW11" s="204" t="s">
        <v>440</v>
      </c>
      <c r="AX11" s="71">
        <v>16</v>
      </c>
      <c r="AY11" s="71">
        <v>0</v>
      </c>
      <c r="AZ11" s="71">
        <v>16</v>
      </c>
      <c r="BA11" s="213">
        <v>13</v>
      </c>
      <c r="BB11" s="214">
        <v>0</v>
      </c>
      <c r="BC11" s="215">
        <v>13</v>
      </c>
      <c r="BD11" s="71">
        <v>0</v>
      </c>
      <c r="BE11" s="71">
        <v>0</v>
      </c>
      <c r="BF11" s="71">
        <v>0</v>
      </c>
      <c r="BG11" s="213">
        <v>3</v>
      </c>
      <c r="BH11" s="214">
        <v>0</v>
      </c>
      <c r="BI11" s="215">
        <v>3</v>
      </c>
      <c r="BJ11" s="71">
        <v>0</v>
      </c>
      <c r="BK11" s="71">
        <v>0</v>
      </c>
      <c r="BL11" s="71">
        <v>0</v>
      </c>
      <c r="BM11" s="189" t="s">
        <v>440</v>
      </c>
      <c r="BN11" s="189">
        <v>22</v>
      </c>
      <c r="BO11" s="189">
        <v>9</v>
      </c>
      <c r="BP11" s="189">
        <v>12</v>
      </c>
      <c r="BQ11" s="198">
        <v>19</v>
      </c>
      <c r="BR11" s="199">
        <v>9</v>
      </c>
      <c r="BS11" s="200">
        <v>9</v>
      </c>
      <c r="BT11" s="189">
        <v>0</v>
      </c>
      <c r="BU11" s="189">
        <v>0</v>
      </c>
      <c r="BV11" s="189">
        <v>0</v>
      </c>
      <c r="BW11" s="198">
        <v>3</v>
      </c>
      <c r="BX11" s="199">
        <v>0</v>
      </c>
      <c r="BY11" s="200">
        <v>3</v>
      </c>
      <c r="BZ11" s="189">
        <v>0</v>
      </c>
      <c r="CA11" s="189">
        <v>0</v>
      </c>
      <c r="CB11" s="189">
        <v>0</v>
      </c>
    </row>
    <row r="12" spans="1:80" x14ac:dyDescent="0.2">
      <c r="A12" s="4" t="s">
        <v>414</v>
      </c>
      <c r="B12" s="10">
        <f t="shared" si="15"/>
        <v>1053</v>
      </c>
      <c r="C12" s="10">
        <f t="shared" si="16"/>
        <v>252</v>
      </c>
      <c r="D12" s="10">
        <f t="shared" si="17"/>
        <v>802</v>
      </c>
      <c r="E12" s="10">
        <f t="shared" si="18"/>
        <v>473</v>
      </c>
      <c r="F12" s="10">
        <f t="shared" si="19"/>
        <v>47</v>
      </c>
      <c r="G12" s="10">
        <f t="shared" si="20"/>
        <v>426</v>
      </c>
      <c r="H12" s="10">
        <f t="shared" si="21"/>
        <v>250</v>
      </c>
      <c r="I12" s="10">
        <f t="shared" si="22"/>
        <v>81</v>
      </c>
      <c r="J12" s="10">
        <f t="shared" si="23"/>
        <v>169</v>
      </c>
      <c r="K12" s="10">
        <f t="shared" si="24"/>
        <v>205</v>
      </c>
      <c r="L12" s="10">
        <f t="shared" si="25"/>
        <v>70</v>
      </c>
      <c r="M12" s="10">
        <f t="shared" si="26"/>
        <v>135</v>
      </c>
      <c r="N12" s="10">
        <f t="shared" si="27"/>
        <v>126</v>
      </c>
      <c r="O12" s="10">
        <f t="shared" si="28"/>
        <v>54</v>
      </c>
      <c r="P12" s="10">
        <f t="shared" si="29"/>
        <v>71</v>
      </c>
      <c r="Q12" s="4" t="s">
        <v>414</v>
      </c>
      <c r="R12" s="10">
        <v>77</v>
      </c>
      <c r="S12" s="10">
        <v>29</v>
      </c>
      <c r="T12" s="10">
        <v>48</v>
      </c>
      <c r="U12" s="26">
        <v>14</v>
      </c>
      <c r="V12" s="27">
        <v>5</v>
      </c>
      <c r="W12" s="28">
        <v>9</v>
      </c>
      <c r="X12" s="10">
        <v>17</v>
      </c>
      <c r="Y12" s="10">
        <v>6</v>
      </c>
      <c r="Z12" s="10">
        <v>12</v>
      </c>
      <c r="AA12" s="26">
        <v>11</v>
      </c>
      <c r="AB12" s="27">
        <v>7</v>
      </c>
      <c r="AC12" s="28">
        <v>4</v>
      </c>
      <c r="AD12" s="10">
        <v>35</v>
      </c>
      <c r="AE12" s="10">
        <v>12</v>
      </c>
      <c r="AF12" s="10">
        <v>23</v>
      </c>
      <c r="AG12" s="4" t="s">
        <v>414</v>
      </c>
      <c r="AH12" s="10">
        <v>806</v>
      </c>
      <c r="AI12" s="10">
        <v>196</v>
      </c>
      <c r="AJ12" s="10">
        <v>611</v>
      </c>
      <c r="AK12" s="26">
        <v>359</v>
      </c>
      <c r="AL12" s="27">
        <v>22</v>
      </c>
      <c r="AM12" s="28">
        <v>337</v>
      </c>
      <c r="AN12" s="10">
        <v>212</v>
      </c>
      <c r="AO12" s="10">
        <v>71</v>
      </c>
      <c r="AP12" s="10">
        <v>141</v>
      </c>
      <c r="AQ12" s="26">
        <v>150</v>
      </c>
      <c r="AR12" s="27">
        <v>60</v>
      </c>
      <c r="AS12" s="28">
        <v>90</v>
      </c>
      <c r="AT12" s="10">
        <v>85</v>
      </c>
      <c r="AU12" s="10">
        <v>42</v>
      </c>
      <c r="AV12" s="10">
        <v>42</v>
      </c>
      <c r="AW12" s="204" t="s">
        <v>414</v>
      </c>
      <c r="AX12" s="71">
        <v>100</v>
      </c>
      <c r="AY12" s="71">
        <v>24</v>
      </c>
      <c r="AZ12" s="71">
        <v>76</v>
      </c>
      <c r="BA12" s="213">
        <v>72</v>
      </c>
      <c r="BB12" s="214">
        <v>20</v>
      </c>
      <c r="BC12" s="215">
        <v>52</v>
      </c>
      <c r="BD12" s="71">
        <v>13</v>
      </c>
      <c r="BE12" s="71">
        <v>4</v>
      </c>
      <c r="BF12" s="71">
        <v>8</v>
      </c>
      <c r="BG12" s="213">
        <v>10</v>
      </c>
      <c r="BH12" s="214">
        <v>0</v>
      </c>
      <c r="BI12" s="215">
        <v>10</v>
      </c>
      <c r="BJ12" s="71">
        <v>6</v>
      </c>
      <c r="BK12" s="71">
        <v>0</v>
      </c>
      <c r="BL12" s="71">
        <v>6</v>
      </c>
      <c r="BM12" s="189" t="s">
        <v>414</v>
      </c>
      <c r="BN12" s="189">
        <v>70</v>
      </c>
      <c r="BO12" s="189">
        <v>3</v>
      </c>
      <c r="BP12" s="189">
        <v>67</v>
      </c>
      <c r="BQ12" s="198">
        <v>28</v>
      </c>
      <c r="BR12" s="199">
        <v>0</v>
      </c>
      <c r="BS12" s="200">
        <v>28</v>
      </c>
      <c r="BT12" s="189">
        <v>8</v>
      </c>
      <c r="BU12" s="189">
        <v>0</v>
      </c>
      <c r="BV12" s="189">
        <v>8</v>
      </c>
      <c r="BW12" s="198">
        <v>34</v>
      </c>
      <c r="BX12" s="199">
        <v>3</v>
      </c>
      <c r="BY12" s="200">
        <v>31</v>
      </c>
      <c r="BZ12" s="189">
        <v>0</v>
      </c>
      <c r="CA12" s="189">
        <v>0</v>
      </c>
      <c r="CB12" s="189">
        <v>0</v>
      </c>
    </row>
    <row r="13" spans="1:80" x14ac:dyDescent="0.2">
      <c r="B13" s="10"/>
      <c r="C13" s="10"/>
      <c r="D13" s="10"/>
      <c r="E13" s="26"/>
      <c r="F13" s="27"/>
      <c r="G13" s="28"/>
      <c r="H13" s="10"/>
      <c r="I13" s="10"/>
      <c r="J13" s="10"/>
      <c r="K13" s="26"/>
      <c r="L13" s="27"/>
      <c r="M13" s="28"/>
      <c r="N13" s="10"/>
      <c r="O13" s="10"/>
      <c r="P13" s="10"/>
      <c r="R13" s="10"/>
      <c r="S13" s="10"/>
      <c r="T13" s="10"/>
      <c r="U13" s="26"/>
      <c r="V13" s="27"/>
      <c r="W13" s="28"/>
      <c r="X13" s="10"/>
      <c r="Y13" s="10"/>
      <c r="Z13" s="10"/>
      <c r="AA13" s="26"/>
      <c r="AB13" s="27"/>
      <c r="AC13" s="28"/>
      <c r="AD13" s="10"/>
      <c r="AE13" s="10"/>
      <c r="AF13" s="10"/>
      <c r="AG13" s="4" t="s">
        <v>24</v>
      </c>
      <c r="AH13" s="10">
        <v>136.6</v>
      </c>
      <c r="AI13" s="10">
        <v>152</v>
      </c>
      <c r="AJ13" s="10">
        <v>130.5</v>
      </c>
      <c r="AK13" s="26">
        <v>68.5</v>
      </c>
      <c r="AL13" s="27">
        <v>50.5</v>
      </c>
      <c r="AM13" s="28">
        <v>72.5</v>
      </c>
      <c r="AN13" s="10">
        <v>170.8</v>
      </c>
      <c r="AO13" s="10">
        <v>212.5</v>
      </c>
      <c r="AP13" s="10">
        <v>154.80000000000001</v>
      </c>
      <c r="AQ13" s="26">
        <v>175</v>
      </c>
      <c r="AR13" s="27">
        <v>150</v>
      </c>
      <c r="AS13" s="28">
        <v>185.7</v>
      </c>
      <c r="AT13" s="10">
        <v>125</v>
      </c>
      <c r="AU13" s="10">
        <v>750</v>
      </c>
      <c r="AV13" s="10">
        <v>50.5</v>
      </c>
      <c r="AW13" s="204"/>
      <c r="AX13" s="71"/>
      <c r="AY13" s="71"/>
      <c r="AZ13" s="71"/>
      <c r="BA13" s="213"/>
      <c r="BB13" s="214"/>
      <c r="BC13" s="215"/>
      <c r="BD13" s="71"/>
      <c r="BE13" s="71"/>
      <c r="BF13" s="71"/>
      <c r="BG13" s="213"/>
      <c r="BH13" s="214"/>
      <c r="BI13" s="215"/>
      <c r="BJ13" s="71"/>
      <c r="BK13" s="71"/>
      <c r="BL13" s="71"/>
      <c r="BM13" s="189"/>
      <c r="BN13" s="189"/>
      <c r="BO13" s="189"/>
      <c r="BP13" s="189"/>
      <c r="BQ13" s="198"/>
      <c r="BR13" s="199"/>
      <c r="BS13" s="200"/>
      <c r="BT13" s="189"/>
      <c r="BU13" s="189"/>
      <c r="BV13" s="189"/>
      <c r="BW13" s="198"/>
      <c r="BX13" s="199"/>
      <c r="BY13" s="200"/>
      <c r="BZ13" s="189"/>
      <c r="CA13" s="189"/>
      <c r="CB13" s="189"/>
    </row>
    <row r="14" spans="1:80" x14ac:dyDescent="0.2">
      <c r="B14" s="7" t="s">
        <v>1</v>
      </c>
      <c r="C14" s="7" t="s">
        <v>497</v>
      </c>
      <c r="D14" s="7" t="s">
        <v>498</v>
      </c>
      <c r="AH14" s="10"/>
      <c r="AI14" s="10"/>
      <c r="AJ14" s="10"/>
      <c r="AK14" s="26"/>
      <c r="AL14" s="27"/>
      <c r="AM14" s="28"/>
      <c r="AN14" s="10"/>
      <c r="AO14" s="10"/>
      <c r="AP14" s="10"/>
      <c r="AQ14" s="26"/>
      <c r="AR14" s="27"/>
      <c r="AS14" s="28"/>
      <c r="AT14" s="10"/>
      <c r="AU14" s="10"/>
      <c r="AV14" s="10"/>
    </row>
    <row r="15" spans="1:80" x14ac:dyDescent="0.2">
      <c r="A15" s="4" t="s">
        <v>1</v>
      </c>
      <c r="B15" s="13">
        <v>55.564494502547603</v>
      </c>
      <c r="C15" s="13">
        <v>62.429906542056074</v>
      </c>
      <c r="D15" s="13">
        <v>52.103211933879855</v>
      </c>
      <c r="AH15" s="10"/>
      <c r="AI15" s="10"/>
      <c r="AJ15" s="10"/>
      <c r="AK15" s="26"/>
      <c r="AL15" s="27"/>
      <c r="AM15" s="28"/>
      <c r="AN15" s="10"/>
      <c r="AO15" s="10"/>
      <c r="AP15" s="10"/>
      <c r="AQ15" s="26"/>
      <c r="AR15" s="27"/>
      <c r="AS15" s="28"/>
      <c r="AT15" s="10"/>
      <c r="AU15" s="10"/>
      <c r="AV15" s="10"/>
    </row>
    <row r="16" spans="1:80" x14ac:dyDescent="0.2">
      <c r="A16" s="4" t="s">
        <v>4</v>
      </c>
      <c r="B16" s="13">
        <v>68.994368463395006</v>
      </c>
      <c r="C16" s="13">
        <v>79.797979797979792</v>
      </c>
      <c r="D16" s="13">
        <v>62.804878048780488</v>
      </c>
      <c r="AH16" s="10"/>
      <c r="AI16" s="10"/>
      <c r="AJ16" s="10"/>
      <c r="AK16" s="26"/>
      <c r="AL16" s="27"/>
      <c r="AM16" s="28"/>
      <c r="AN16" s="10"/>
      <c r="AO16" s="10"/>
      <c r="AP16" s="10"/>
      <c r="AQ16" s="26"/>
      <c r="AR16" s="27"/>
      <c r="AS16" s="28"/>
      <c r="AT16" s="10"/>
      <c r="AU16" s="10"/>
      <c r="AV16" s="10"/>
    </row>
    <row r="17" spans="1:80" x14ac:dyDescent="0.2">
      <c r="A17" s="4" t="s">
        <v>5</v>
      </c>
      <c r="B17" s="13">
        <v>44.811818501582835</v>
      </c>
      <c r="C17" s="13">
        <v>41.379310344827587</v>
      </c>
      <c r="D17" s="13">
        <v>46.276861569215392</v>
      </c>
      <c r="AH17" s="10"/>
      <c r="AI17" s="10"/>
      <c r="AJ17" s="10"/>
      <c r="AK17" s="26"/>
      <c r="AL17" s="27"/>
      <c r="AM17" s="28"/>
      <c r="AN17" s="10"/>
      <c r="AO17" s="10"/>
      <c r="AP17" s="10"/>
      <c r="AQ17" s="26"/>
      <c r="AR17" s="27"/>
      <c r="AS17" s="28"/>
      <c r="AT17" s="10"/>
      <c r="AU17" s="10"/>
      <c r="AV17" s="10"/>
    </row>
    <row r="18" spans="1:80" x14ac:dyDescent="0.2">
      <c r="A18" s="4" t="s">
        <v>6</v>
      </c>
      <c r="B18" s="13">
        <v>22.723609991941981</v>
      </c>
      <c r="C18" s="13">
        <v>28.608247422680414</v>
      </c>
      <c r="D18" s="13">
        <v>20.094007050528791</v>
      </c>
      <c r="AH18" s="10"/>
      <c r="AI18" s="10"/>
      <c r="AJ18" s="10"/>
      <c r="AK18" s="26"/>
      <c r="AL18" s="27"/>
      <c r="AM18" s="28"/>
      <c r="AN18" s="10"/>
      <c r="AO18" s="10"/>
      <c r="AP18" s="10"/>
      <c r="AQ18" s="26"/>
      <c r="AR18" s="27"/>
      <c r="AS18" s="28"/>
      <c r="AT18" s="10"/>
      <c r="AU18" s="10"/>
      <c r="AV18" s="10"/>
    </row>
    <row r="19" spans="1:80" x14ac:dyDescent="0.2">
      <c r="A19" s="4" t="s">
        <v>7</v>
      </c>
      <c r="B19" s="13">
        <v>41.750841750841751</v>
      </c>
      <c r="C19" s="13">
        <v>27.004219409282701</v>
      </c>
      <c r="D19" s="13">
        <v>47.094801223241589</v>
      </c>
      <c r="AH19" s="10"/>
      <c r="AI19" s="10"/>
      <c r="AJ19" s="10"/>
      <c r="AK19" s="26"/>
      <c r="AL19" s="27"/>
      <c r="AM19" s="28"/>
      <c r="AN19" s="10"/>
      <c r="AO19" s="10"/>
      <c r="AP19" s="10"/>
      <c r="AQ19" s="26"/>
      <c r="AR19" s="27"/>
      <c r="AS19" s="28"/>
      <c r="AT19" s="10"/>
      <c r="AU19" s="10"/>
      <c r="AV19" s="10"/>
    </row>
    <row r="20" spans="1:80" x14ac:dyDescent="0.2">
      <c r="AH20" s="10"/>
      <c r="AI20" s="10"/>
      <c r="AJ20" s="10"/>
      <c r="AK20" s="26"/>
      <c r="AL20" s="27"/>
      <c r="AM20" s="28"/>
      <c r="AN20" s="10"/>
      <c r="AO20" s="10"/>
      <c r="AP20" s="10"/>
      <c r="AQ20" s="26"/>
      <c r="AR20" s="27"/>
      <c r="AS20" s="28"/>
      <c r="AT20" s="10"/>
      <c r="AU20" s="10"/>
      <c r="AV20" s="10"/>
    </row>
    <row r="21" spans="1:80" x14ac:dyDescent="0.2">
      <c r="AH21" s="10"/>
      <c r="AI21" s="10"/>
      <c r="AJ21" s="10"/>
      <c r="AK21" s="26"/>
      <c r="AL21" s="27"/>
      <c r="AM21" s="28"/>
      <c r="AN21" s="10"/>
      <c r="AO21" s="10"/>
      <c r="AP21" s="10"/>
      <c r="AQ21" s="26"/>
      <c r="AR21" s="27"/>
      <c r="AS21" s="28"/>
      <c r="AT21" s="10"/>
      <c r="AU21" s="10"/>
      <c r="AV21" s="10"/>
    </row>
    <row r="22" spans="1:80" x14ac:dyDescent="0.2">
      <c r="AH22" s="10"/>
      <c r="AI22" s="10"/>
      <c r="AJ22" s="10"/>
      <c r="AK22" s="26"/>
      <c r="AL22" s="27"/>
      <c r="AM22" s="28"/>
      <c r="AN22" s="10"/>
      <c r="AO22" s="10"/>
      <c r="AP22" s="10"/>
      <c r="AQ22" s="26"/>
      <c r="AR22" s="27"/>
      <c r="AS22" s="28"/>
      <c r="AT22" s="10"/>
      <c r="AU22" s="10"/>
      <c r="AV22" s="10"/>
    </row>
    <row r="23" spans="1:80" x14ac:dyDescent="0.2">
      <c r="A23" s="15" t="s">
        <v>441</v>
      </c>
      <c r="B23" s="10"/>
      <c r="C23" s="10"/>
      <c r="D23" s="10"/>
      <c r="E23" s="26"/>
      <c r="F23" s="27"/>
      <c r="G23" s="28"/>
      <c r="H23" s="10"/>
      <c r="I23" s="10"/>
      <c r="J23" s="10"/>
      <c r="K23" s="26"/>
      <c r="L23" s="27"/>
      <c r="M23" s="28"/>
      <c r="N23" s="10"/>
      <c r="O23" s="10"/>
      <c r="P23" s="10"/>
      <c r="Q23" s="15" t="s">
        <v>441</v>
      </c>
      <c r="R23" s="10"/>
      <c r="S23" s="10"/>
      <c r="T23" s="10"/>
      <c r="U23" s="26"/>
      <c r="V23" s="27"/>
      <c r="W23" s="28"/>
      <c r="X23" s="10"/>
      <c r="Y23" s="10"/>
      <c r="Z23" s="10"/>
      <c r="AA23" s="26"/>
      <c r="AB23" s="27"/>
      <c r="AC23" s="28"/>
      <c r="AD23" s="10"/>
      <c r="AE23" s="10"/>
      <c r="AF23" s="10"/>
      <c r="AG23" s="15" t="s">
        <v>441</v>
      </c>
      <c r="AH23" s="10"/>
      <c r="AI23" s="10"/>
      <c r="AJ23" s="10"/>
      <c r="AK23" s="26"/>
      <c r="AL23" s="27"/>
      <c r="AM23" s="28"/>
      <c r="AN23" s="10"/>
      <c r="AO23" s="10"/>
      <c r="AP23" s="10"/>
      <c r="AQ23" s="26"/>
      <c r="AR23" s="27"/>
      <c r="AS23" s="28"/>
      <c r="AT23" s="10"/>
      <c r="AU23" s="10"/>
      <c r="AV23" s="10"/>
      <c r="AW23" s="210" t="s">
        <v>441</v>
      </c>
      <c r="AX23" s="71"/>
      <c r="AY23" s="71"/>
      <c r="AZ23" s="71"/>
      <c r="BA23" s="213"/>
      <c r="BB23" s="214"/>
      <c r="BC23" s="215"/>
      <c r="BD23" s="71"/>
      <c r="BE23" s="71"/>
      <c r="BF23" s="71"/>
      <c r="BG23" s="213"/>
      <c r="BH23" s="214"/>
      <c r="BI23" s="215"/>
      <c r="BJ23" s="71"/>
      <c r="BK23" s="71"/>
      <c r="BL23" s="71"/>
      <c r="BM23" s="195" t="s">
        <v>441</v>
      </c>
      <c r="BN23" s="189"/>
      <c r="BO23" s="189"/>
      <c r="BP23" s="189"/>
      <c r="BQ23" s="198"/>
      <c r="BR23" s="199"/>
      <c r="BS23" s="200"/>
      <c r="BT23" s="189"/>
      <c r="BU23" s="189"/>
      <c r="BV23" s="189"/>
      <c r="BW23" s="198"/>
      <c r="BX23" s="199"/>
      <c r="BY23" s="200"/>
      <c r="BZ23" s="189"/>
      <c r="CA23" s="189"/>
      <c r="CB23" s="189"/>
    </row>
    <row r="24" spans="1:80" x14ac:dyDescent="0.2">
      <c r="A24" s="4" t="s">
        <v>1</v>
      </c>
      <c r="B24" s="10">
        <f t="shared" ref="B24" si="33">R24+AH24+AX24+BN24</f>
        <v>4767</v>
      </c>
      <c r="C24" s="10">
        <f t="shared" ref="C24" si="34">S24+AI24+AY24+BO24</f>
        <v>1455</v>
      </c>
      <c r="D24" s="10">
        <f t="shared" ref="D24" si="35">T24+AJ24+AZ24+BP24</f>
        <v>3312</v>
      </c>
      <c r="E24" s="10">
        <f t="shared" ref="E24" si="36">U24+AK24+BA24+BQ24</f>
        <v>2447</v>
      </c>
      <c r="F24" s="10">
        <f t="shared" ref="F24" si="37">V24+AL24+BB24+BR24</f>
        <v>783</v>
      </c>
      <c r="G24" s="10">
        <f t="shared" ref="G24" si="38">W24+AM24+BC24+BS24</f>
        <v>1664</v>
      </c>
      <c r="H24" s="10">
        <f t="shared" ref="H24" si="39">X24+AN24+BD24+BT24</f>
        <v>1256</v>
      </c>
      <c r="I24" s="10">
        <f t="shared" ref="I24" si="40">Y24+AO24+BE24+BU24</f>
        <v>389</v>
      </c>
      <c r="J24" s="10">
        <f t="shared" ref="J24" si="41">Z24+AP24+BF24+BV24</f>
        <v>868</v>
      </c>
      <c r="K24" s="10">
        <f t="shared" ref="K24" si="42">AA24+AQ24+BG24+BW24</f>
        <v>571</v>
      </c>
      <c r="L24" s="10">
        <f t="shared" ref="L24" si="43">AB24+AR24+BH24+BX24</f>
        <v>182</v>
      </c>
      <c r="M24" s="10">
        <f t="shared" ref="M24" si="44">AC24+AS24+BI24+BY24</f>
        <v>388</v>
      </c>
      <c r="N24" s="10">
        <f t="shared" ref="N24" si="45">AD24+AT24+BJ24+BZ24</f>
        <v>494</v>
      </c>
      <c r="O24" s="10">
        <f t="shared" ref="O24" si="46">AE24+AU24+BK24+CA24</f>
        <v>100</v>
      </c>
      <c r="P24" s="10">
        <f t="shared" ref="P24" si="47">AF24+AV24+BL24+CB24</f>
        <v>392</v>
      </c>
      <c r="Q24" s="4" t="s">
        <v>1</v>
      </c>
      <c r="R24" s="10">
        <v>783</v>
      </c>
      <c r="S24" s="10">
        <v>502</v>
      </c>
      <c r="T24" s="10">
        <v>281</v>
      </c>
      <c r="U24" s="26">
        <v>429</v>
      </c>
      <c r="V24" s="27">
        <v>354</v>
      </c>
      <c r="W24" s="28">
        <v>75</v>
      </c>
      <c r="X24" s="10">
        <v>219</v>
      </c>
      <c r="Y24" s="10">
        <v>98</v>
      </c>
      <c r="Z24" s="10">
        <v>121</v>
      </c>
      <c r="AA24" s="26">
        <v>13</v>
      </c>
      <c r="AB24" s="27">
        <v>9</v>
      </c>
      <c r="AC24" s="28">
        <v>4</v>
      </c>
      <c r="AD24" s="10">
        <v>122</v>
      </c>
      <c r="AE24" s="10">
        <v>41</v>
      </c>
      <c r="AF24" s="10">
        <v>81</v>
      </c>
      <c r="AG24" s="4" t="s">
        <v>1</v>
      </c>
      <c r="AH24" s="10">
        <v>3082</v>
      </c>
      <c r="AI24" s="10">
        <v>657</v>
      </c>
      <c r="AJ24" s="10">
        <v>2424</v>
      </c>
      <c r="AK24" s="26">
        <v>1370</v>
      </c>
      <c r="AL24" s="27">
        <v>225</v>
      </c>
      <c r="AM24" s="28">
        <v>1146</v>
      </c>
      <c r="AN24" s="10">
        <v>860</v>
      </c>
      <c r="AO24" s="10">
        <v>240</v>
      </c>
      <c r="AP24" s="10">
        <v>621</v>
      </c>
      <c r="AQ24" s="26">
        <v>512</v>
      </c>
      <c r="AR24" s="27">
        <v>150</v>
      </c>
      <c r="AS24" s="28">
        <v>361</v>
      </c>
      <c r="AT24" s="10">
        <v>340</v>
      </c>
      <c r="AU24" s="10">
        <v>42</v>
      </c>
      <c r="AV24" s="10">
        <v>297</v>
      </c>
      <c r="AW24" s="204" t="s">
        <v>1</v>
      </c>
      <c r="AX24" s="71">
        <v>803</v>
      </c>
      <c r="AY24" s="71">
        <v>277</v>
      </c>
      <c r="AZ24" s="71">
        <v>526</v>
      </c>
      <c r="BA24" s="213">
        <v>592</v>
      </c>
      <c r="BB24" s="214">
        <v>195</v>
      </c>
      <c r="BC24" s="215">
        <v>397</v>
      </c>
      <c r="BD24" s="71">
        <v>152</v>
      </c>
      <c r="BE24" s="71">
        <v>51</v>
      </c>
      <c r="BF24" s="71">
        <v>101</v>
      </c>
      <c r="BG24" s="213">
        <v>34</v>
      </c>
      <c r="BH24" s="214">
        <v>17</v>
      </c>
      <c r="BI24" s="215">
        <v>17</v>
      </c>
      <c r="BJ24" s="71">
        <v>26</v>
      </c>
      <c r="BK24" s="71">
        <v>14</v>
      </c>
      <c r="BL24" s="71">
        <v>11</v>
      </c>
      <c r="BM24" s="189" t="s">
        <v>1</v>
      </c>
      <c r="BN24" s="189">
        <v>99</v>
      </c>
      <c r="BO24" s="189">
        <v>19</v>
      </c>
      <c r="BP24" s="189">
        <v>81</v>
      </c>
      <c r="BQ24" s="198">
        <v>56</v>
      </c>
      <c r="BR24" s="199">
        <v>9</v>
      </c>
      <c r="BS24" s="200">
        <v>46</v>
      </c>
      <c r="BT24" s="189">
        <v>25</v>
      </c>
      <c r="BU24" s="189">
        <v>0</v>
      </c>
      <c r="BV24" s="189">
        <v>25</v>
      </c>
      <c r="BW24" s="198">
        <v>12</v>
      </c>
      <c r="BX24" s="199">
        <v>6</v>
      </c>
      <c r="BY24" s="200">
        <v>6</v>
      </c>
      <c r="BZ24" s="189">
        <v>6</v>
      </c>
      <c r="CA24" s="189">
        <v>3</v>
      </c>
      <c r="CB24" s="189">
        <v>3</v>
      </c>
    </row>
    <row r="25" spans="1:80" x14ac:dyDescent="0.2">
      <c r="A25" s="4" t="s">
        <v>442</v>
      </c>
      <c r="B25" s="10">
        <f t="shared" ref="B25:B31" si="48">R25+AH25+AX25+BN25</f>
        <v>475</v>
      </c>
      <c r="C25" s="10">
        <f t="shared" ref="C25:C31" si="49">S25+AI25+AY25+BO25</f>
        <v>200</v>
      </c>
      <c r="D25" s="10">
        <f t="shared" ref="D25:D31" si="50">T25+AJ25+AZ25+BP25</f>
        <v>274</v>
      </c>
      <c r="E25" s="10">
        <f t="shared" ref="E25:E31" si="51">U25+AK25+BA25+BQ25</f>
        <v>297</v>
      </c>
      <c r="F25" s="10">
        <f t="shared" ref="F25:F31" si="52">V25+AL25+BB25+BR25</f>
        <v>121</v>
      </c>
      <c r="G25" s="10">
        <f t="shared" ref="G25:G31" si="53">W25+AM25+BC25+BS25</f>
        <v>177</v>
      </c>
      <c r="H25" s="10">
        <f t="shared" ref="H25:H31" si="54">X25+AN25+BD25+BT25</f>
        <v>138</v>
      </c>
      <c r="I25" s="10">
        <f t="shared" ref="I25:I31" si="55">Y25+AO25+BE25+BU25</f>
        <v>43</v>
      </c>
      <c r="J25" s="10">
        <f t="shared" ref="J25:J31" si="56">Z25+AP25+BF25+BV25</f>
        <v>94</v>
      </c>
      <c r="K25" s="10">
        <f t="shared" ref="K25:K31" si="57">AA25+AQ25+BG25+BW25</f>
        <v>39</v>
      </c>
      <c r="L25" s="10">
        <f t="shared" ref="L25:L31" si="58">AB25+AR25+BH25+BX25</f>
        <v>35</v>
      </c>
      <c r="M25" s="10">
        <f t="shared" ref="M25:M31" si="59">AC25+AS25+BI25+BY25</f>
        <v>3</v>
      </c>
      <c r="N25" s="10">
        <f t="shared" ref="N25:N31" si="60">AD25+AT25+BJ25+BZ25</f>
        <v>0</v>
      </c>
      <c r="O25" s="10">
        <f t="shared" ref="O25:O31" si="61">AE25+AU25+BK25+CA25</f>
        <v>0</v>
      </c>
      <c r="P25" s="10">
        <f t="shared" ref="P25:P31" si="62">AF25+AV25+BL25+CB25</f>
        <v>0</v>
      </c>
      <c r="Q25" s="4" t="s">
        <v>442</v>
      </c>
      <c r="R25" s="10">
        <v>134</v>
      </c>
      <c r="S25" s="10">
        <v>98</v>
      </c>
      <c r="T25" s="10">
        <v>36</v>
      </c>
      <c r="U25" s="26">
        <v>80</v>
      </c>
      <c r="V25" s="27">
        <v>61</v>
      </c>
      <c r="W25" s="28">
        <v>19</v>
      </c>
      <c r="X25" s="10">
        <v>52</v>
      </c>
      <c r="Y25" s="10">
        <v>35</v>
      </c>
      <c r="Z25" s="10">
        <v>17</v>
      </c>
      <c r="AA25" s="26">
        <v>2</v>
      </c>
      <c r="AB25" s="27">
        <v>2</v>
      </c>
      <c r="AC25" s="28">
        <v>0</v>
      </c>
      <c r="AD25" s="10">
        <v>0</v>
      </c>
      <c r="AE25" s="10">
        <v>0</v>
      </c>
      <c r="AF25" s="10">
        <v>0</v>
      </c>
      <c r="AG25" s="4" t="s">
        <v>442</v>
      </c>
      <c r="AH25" s="10">
        <v>199</v>
      </c>
      <c r="AI25" s="10">
        <v>53</v>
      </c>
      <c r="AJ25" s="10">
        <v>146</v>
      </c>
      <c r="AK25" s="26">
        <v>112</v>
      </c>
      <c r="AL25" s="27">
        <v>22</v>
      </c>
      <c r="AM25" s="28">
        <v>90</v>
      </c>
      <c r="AN25" s="10">
        <v>56</v>
      </c>
      <c r="AO25" s="10">
        <v>0</v>
      </c>
      <c r="AP25" s="10">
        <v>56</v>
      </c>
      <c r="AQ25" s="26">
        <v>30</v>
      </c>
      <c r="AR25" s="27">
        <v>30</v>
      </c>
      <c r="AS25" s="28">
        <v>0</v>
      </c>
      <c r="AT25" s="10">
        <v>0</v>
      </c>
      <c r="AU25" s="10">
        <v>0</v>
      </c>
      <c r="AV25" s="10">
        <v>0</v>
      </c>
      <c r="AW25" s="204" t="s">
        <v>442</v>
      </c>
      <c r="AX25" s="71">
        <v>111</v>
      </c>
      <c r="AY25" s="71">
        <v>44</v>
      </c>
      <c r="AZ25" s="71">
        <v>66</v>
      </c>
      <c r="BA25" s="213">
        <v>91</v>
      </c>
      <c r="BB25" s="214">
        <v>33</v>
      </c>
      <c r="BC25" s="215">
        <v>59</v>
      </c>
      <c r="BD25" s="71">
        <v>13</v>
      </c>
      <c r="BE25" s="71">
        <v>8</v>
      </c>
      <c r="BF25" s="71">
        <v>4</v>
      </c>
      <c r="BG25" s="213">
        <v>7</v>
      </c>
      <c r="BH25" s="214">
        <v>3</v>
      </c>
      <c r="BI25" s="215">
        <v>3</v>
      </c>
      <c r="BJ25" s="71">
        <v>0</v>
      </c>
      <c r="BK25" s="71">
        <v>0</v>
      </c>
      <c r="BL25" s="71">
        <v>0</v>
      </c>
      <c r="BM25" s="189" t="s">
        <v>442</v>
      </c>
      <c r="BN25" s="189">
        <v>31</v>
      </c>
      <c r="BO25" s="189">
        <v>5</v>
      </c>
      <c r="BP25" s="189">
        <v>26</v>
      </c>
      <c r="BQ25" s="198">
        <v>14</v>
      </c>
      <c r="BR25" s="199">
        <v>5</v>
      </c>
      <c r="BS25" s="200">
        <v>9</v>
      </c>
      <c r="BT25" s="189">
        <v>17</v>
      </c>
      <c r="BU25" s="189">
        <v>0</v>
      </c>
      <c r="BV25" s="189">
        <v>17</v>
      </c>
      <c r="BW25" s="198">
        <v>0</v>
      </c>
      <c r="BX25" s="199">
        <v>0</v>
      </c>
      <c r="BY25" s="200">
        <v>0</v>
      </c>
      <c r="BZ25" s="189">
        <v>0</v>
      </c>
      <c r="CA25" s="189">
        <v>0</v>
      </c>
      <c r="CB25" s="189">
        <v>0</v>
      </c>
    </row>
    <row r="26" spans="1:80" x14ac:dyDescent="0.2">
      <c r="A26" s="4" t="s">
        <v>240</v>
      </c>
      <c r="B26" s="10">
        <f t="shared" si="48"/>
        <v>686</v>
      </c>
      <c r="C26" s="10">
        <f t="shared" si="49"/>
        <v>253</v>
      </c>
      <c r="D26" s="10">
        <f t="shared" si="50"/>
        <v>432</v>
      </c>
      <c r="E26" s="10">
        <f t="shared" si="51"/>
        <v>419</v>
      </c>
      <c r="F26" s="10">
        <f t="shared" si="52"/>
        <v>168</v>
      </c>
      <c r="G26" s="10">
        <f t="shared" si="53"/>
        <v>250</v>
      </c>
      <c r="H26" s="10">
        <f t="shared" si="54"/>
        <v>154</v>
      </c>
      <c r="I26" s="10">
        <f t="shared" si="55"/>
        <v>35</v>
      </c>
      <c r="J26" s="10">
        <f t="shared" si="56"/>
        <v>119</v>
      </c>
      <c r="K26" s="10">
        <f t="shared" si="57"/>
        <v>45</v>
      </c>
      <c r="L26" s="10">
        <f t="shared" si="58"/>
        <v>42</v>
      </c>
      <c r="M26" s="10">
        <f t="shared" si="59"/>
        <v>3</v>
      </c>
      <c r="N26" s="10">
        <f t="shared" si="60"/>
        <v>68</v>
      </c>
      <c r="O26" s="10">
        <f t="shared" si="61"/>
        <v>9</v>
      </c>
      <c r="P26" s="10">
        <f t="shared" si="62"/>
        <v>60</v>
      </c>
      <c r="Q26" s="4" t="s">
        <v>240</v>
      </c>
      <c r="R26" s="10">
        <v>66</v>
      </c>
      <c r="S26" s="10">
        <v>37</v>
      </c>
      <c r="T26" s="10">
        <v>29</v>
      </c>
      <c r="U26" s="26">
        <v>24</v>
      </c>
      <c r="V26" s="27">
        <v>24</v>
      </c>
      <c r="W26" s="28">
        <v>0</v>
      </c>
      <c r="X26" s="10">
        <v>23</v>
      </c>
      <c r="Y26" s="10">
        <v>6</v>
      </c>
      <c r="Z26" s="10">
        <v>17</v>
      </c>
      <c r="AA26" s="26">
        <v>2</v>
      </c>
      <c r="AB26" s="27">
        <v>2</v>
      </c>
      <c r="AC26" s="28">
        <v>0</v>
      </c>
      <c r="AD26" s="10">
        <v>17</v>
      </c>
      <c r="AE26" s="10">
        <v>6</v>
      </c>
      <c r="AF26" s="10">
        <v>12</v>
      </c>
      <c r="AG26" s="4" t="s">
        <v>240</v>
      </c>
      <c r="AH26" s="10">
        <v>427</v>
      </c>
      <c r="AI26" s="10">
        <v>97</v>
      </c>
      <c r="AJ26" s="10">
        <v>329</v>
      </c>
      <c r="AK26" s="26">
        <v>270</v>
      </c>
      <c r="AL26" s="27">
        <v>67</v>
      </c>
      <c r="AM26" s="28">
        <v>202</v>
      </c>
      <c r="AN26" s="10">
        <v>85</v>
      </c>
      <c r="AO26" s="10">
        <v>0</v>
      </c>
      <c r="AP26" s="10">
        <v>85</v>
      </c>
      <c r="AQ26" s="26">
        <v>30</v>
      </c>
      <c r="AR26" s="27">
        <v>30</v>
      </c>
      <c r="AS26" s="28">
        <v>0</v>
      </c>
      <c r="AT26" s="10">
        <v>42</v>
      </c>
      <c r="AU26" s="10">
        <v>0</v>
      </c>
      <c r="AV26" s="10">
        <v>42</v>
      </c>
      <c r="AW26" s="204" t="s">
        <v>240</v>
      </c>
      <c r="AX26" s="71">
        <v>176</v>
      </c>
      <c r="AY26" s="71">
        <v>111</v>
      </c>
      <c r="AZ26" s="71">
        <v>65</v>
      </c>
      <c r="BA26" s="213">
        <v>111</v>
      </c>
      <c r="BB26" s="214">
        <v>72</v>
      </c>
      <c r="BC26" s="215">
        <v>39</v>
      </c>
      <c r="BD26" s="71">
        <v>46</v>
      </c>
      <c r="BE26" s="71">
        <v>29</v>
      </c>
      <c r="BF26" s="71">
        <v>17</v>
      </c>
      <c r="BG26" s="213">
        <v>10</v>
      </c>
      <c r="BH26" s="214">
        <v>7</v>
      </c>
      <c r="BI26" s="215">
        <v>3</v>
      </c>
      <c r="BJ26" s="71">
        <v>9</v>
      </c>
      <c r="BK26" s="71">
        <v>3</v>
      </c>
      <c r="BL26" s="71">
        <v>6</v>
      </c>
      <c r="BM26" s="189" t="s">
        <v>240</v>
      </c>
      <c r="BN26" s="189">
        <v>17</v>
      </c>
      <c r="BO26" s="189">
        <v>8</v>
      </c>
      <c r="BP26" s="189">
        <v>9</v>
      </c>
      <c r="BQ26" s="198">
        <v>14</v>
      </c>
      <c r="BR26" s="199">
        <v>5</v>
      </c>
      <c r="BS26" s="200">
        <v>9</v>
      </c>
      <c r="BT26" s="189">
        <v>0</v>
      </c>
      <c r="BU26" s="189">
        <v>0</v>
      </c>
      <c r="BV26" s="189">
        <v>0</v>
      </c>
      <c r="BW26" s="198">
        <v>3</v>
      </c>
      <c r="BX26" s="199">
        <v>3</v>
      </c>
      <c r="BY26" s="200">
        <v>0</v>
      </c>
      <c r="BZ26" s="189">
        <v>0</v>
      </c>
      <c r="CA26" s="189">
        <v>0</v>
      </c>
      <c r="CB26" s="189">
        <v>0</v>
      </c>
    </row>
    <row r="27" spans="1:80" x14ac:dyDescent="0.2">
      <c r="A27" s="4" t="s">
        <v>231</v>
      </c>
      <c r="B27" s="10">
        <f t="shared" si="48"/>
        <v>744</v>
      </c>
      <c r="C27" s="10">
        <f t="shared" si="49"/>
        <v>165</v>
      </c>
      <c r="D27" s="10">
        <f t="shared" si="50"/>
        <v>580</v>
      </c>
      <c r="E27" s="10">
        <f t="shared" si="51"/>
        <v>426</v>
      </c>
      <c r="F27" s="10">
        <f t="shared" si="52"/>
        <v>105</v>
      </c>
      <c r="G27" s="10">
        <f t="shared" si="53"/>
        <v>320</v>
      </c>
      <c r="H27" s="10">
        <f t="shared" si="54"/>
        <v>164</v>
      </c>
      <c r="I27" s="10">
        <f t="shared" si="55"/>
        <v>45</v>
      </c>
      <c r="J27" s="10">
        <f t="shared" si="56"/>
        <v>119</v>
      </c>
      <c r="K27" s="10">
        <f t="shared" si="57"/>
        <v>10</v>
      </c>
      <c r="L27" s="10">
        <f t="shared" si="58"/>
        <v>5</v>
      </c>
      <c r="M27" s="10">
        <f t="shared" si="59"/>
        <v>5</v>
      </c>
      <c r="N27" s="10">
        <f t="shared" si="60"/>
        <v>144</v>
      </c>
      <c r="O27" s="10">
        <f t="shared" si="61"/>
        <v>9</v>
      </c>
      <c r="P27" s="10">
        <f t="shared" si="62"/>
        <v>136</v>
      </c>
      <c r="Q27" s="4" t="s">
        <v>231</v>
      </c>
      <c r="R27" s="10">
        <v>104</v>
      </c>
      <c r="S27" s="10">
        <v>76</v>
      </c>
      <c r="T27" s="10">
        <v>29</v>
      </c>
      <c r="U27" s="26">
        <v>66</v>
      </c>
      <c r="V27" s="27">
        <v>57</v>
      </c>
      <c r="W27" s="28">
        <v>9</v>
      </c>
      <c r="X27" s="10">
        <v>29</v>
      </c>
      <c r="Y27" s="10">
        <v>17</v>
      </c>
      <c r="Z27" s="10">
        <v>12</v>
      </c>
      <c r="AA27" s="26">
        <v>4</v>
      </c>
      <c r="AB27" s="27">
        <v>2</v>
      </c>
      <c r="AC27" s="28">
        <v>2</v>
      </c>
      <c r="AD27" s="10">
        <v>6</v>
      </c>
      <c r="AE27" s="10">
        <v>0</v>
      </c>
      <c r="AF27" s="10">
        <v>6</v>
      </c>
      <c r="AG27" s="4" t="s">
        <v>231</v>
      </c>
      <c r="AH27" s="10">
        <v>524</v>
      </c>
      <c r="AI27" s="10">
        <v>51</v>
      </c>
      <c r="AJ27" s="10">
        <v>473</v>
      </c>
      <c r="AK27" s="26">
        <v>270</v>
      </c>
      <c r="AL27" s="27">
        <v>22</v>
      </c>
      <c r="AM27" s="28">
        <v>247</v>
      </c>
      <c r="AN27" s="10">
        <v>127</v>
      </c>
      <c r="AO27" s="10">
        <v>28</v>
      </c>
      <c r="AP27" s="10">
        <v>99</v>
      </c>
      <c r="AQ27" s="26">
        <v>0</v>
      </c>
      <c r="AR27" s="27">
        <v>0</v>
      </c>
      <c r="AS27" s="28">
        <v>0</v>
      </c>
      <c r="AT27" s="10">
        <v>127</v>
      </c>
      <c r="AU27" s="10">
        <v>0</v>
      </c>
      <c r="AV27" s="10">
        <v>127</v>
      </c>
      <c r="AW27" s="204" t="s">
        <v>231</v>
      </c>
      <c r="AX27" s="71">
        <v>108</v>
      </c>
      <c r="AY27" s="71">
        <v>38</v>
      </c>
      <c r="AZ27" s="71">
        <v>70</v>
      </c>
      <c r="BA27" s="213">
        <v>85</v>
      </c>
      <c r="BB27" s="214">
        <v>26</v>
      </c>
      <c r="BC27" s="215">
        <v>59</v>
      </c>
      <c r="BD27" s="71">
        <v>8</v>
      </c>
      <c r="BE27" s="71">
        <v>0</v>
      </c>
      <c r="BF27" s="71">
        <v>8</v>
      </c>
      <c r="BG27" s="213">
        <v>3</v>
      </c>
      <c r="BH27" s="214">
        <v>3</v>
      </c>
      <c r="BI27" s="215">
        <v>0</v>
      </c>
      <c r="BJ27" s="71">
        <v>11</v>
      </c>
      <c r="BK27" s="71">
        <v>9</v>
      </c>
      <c r="BL27" s="71">
        <v>3</v>
      </c>
      <c r="BM27" s="189" t="s">
        <v>231</v>
      </c>
      <c r="BN27" s="189">
        <v>8</v>
      </c>
      <c r="BO27" s="189">
        <v>0</v>
      </c>
      <c r="BP27" s="189">
        <v>8</v>
      </c>
      <c r="BQ27" s="198">
        <v>5</v>
      </c>
      <c r="BR27" s="199">
        <v>0</v>
      </c>
      <c r="BS27" s="200">
        <v>5</v>
      </c>
      <c r="BT27" s="189">
        <v>0</v>
      </c>
      <c r="BU27" s="189">
        <v>0</v>
      </c>
      <c r="BV27" s="189">
        <v>0</v>
      </c>
      <c r="BW27" s="198">
        <v>3</v>
      </c>
      <c r="BX27" s="199">
        <v>0</v>
      </c>
      <c r="BY27" s="200">
        <v>3</v>
      </c>
      <c r="BZ27" s="189">
        <v>0</v>
      </c>
      <c r="CA27" s="189">
        <v>0</v>
      </c>
      <c r="CB27" s="189">
        <v>0</v>
      </c>
    </row>
    <row r="28" spans="1:80" x14ac:dyDescent="0.2">
      <c r="A28" s="4" t="s">
        <v>232</v>
      </c>
      <c r="B28" s="10">
        <f t="shared" si="48"/>
        <v>1143</v>
      </c>
      <c r="C28" s="10">
        <f t="shared" si="49"/>
        <v>288</v>
      </c>
      <c r="D28" s="10">
        <f t="shared" si="50"/>
        <v>855</v>
      </c>
      <c r="E28" s="10">
        <f t="shared" si="51"/>
        <v>653</v>
      </c>
      <c r="F28" s="10">
        <f t="shared" si="52"/>
        <v>193</v>
      </c>
      <c r="G28" s="10">
        <f t="shared" si="53"/>
        <v>460</v>
      </c>
      <c r="H28" s="10">
        <f t="shared" si="54"/>
        <v>269</v>
      </c>
      <c r="I28" s="10">
        <f t="shared" si="55"/>
        <v>61</v>
      </c>
      <c r="J28" s="10">
        <f t="shared" si="56"/>
        <v>208</v>
      </c>
      <c r="K28" s="10">
        <f t="shared" si="57"/>
        <v>122</v>
      </c>
      <c r="L28" s="10">
        <f t="shared" si="58"/>
        <v>30</v>
      </c>
      <c r="M28" s="10">
        <f t="shared" si="59"/>
        <v>92</v>
      </c>
      <c r="N28" s="10">
        <f t="shared" si="60"/>
        <v>100</v>
      </c>
      <c r="O28" s="10">
        <f t="shared" si="61"/>
        <v>6</v>
      </c>
      <c r="P28" s="10">
        <f t="shared" si="62"/>
        <v>94</v>
      </c>
      <c r="Q28" s="4" t="s">
        <v>232</v>
      </c>
      <c r="R28" s="10">
        <v>146</v>
      </c>
      <c r="S28" s="10">
        <v>95</v>
      </c>
      <c r="T28" s="10">
        <v>51</v>
      </c>
      <c r="U28" s="26">
        <v>104</v>
      </c>
      <c r="V28" s="27">
        <v>90</v>
      </c>
      <c r="W28" s="28">
        <v>14</v>
      </c>
      <c r="X28" s="10">
        <v>35</v>
      </c>
      <c r="Y28" s="10">
        <v>6</v>
      </c>
      <c r="Z28" s="10">
        <v>29</v>
      </c>
      <c r="AA28" s="26">
        <v>2</v>
      </c>
      <c r="AB28" s="27">
        <v>0</v>
      </c>
      <c r="AC28" s="28">
        <v>2</v>
      </c>
      <c r="AD28" s="10">
        <v>6</v>
      </c>
      <c r="AE28" s="10">
        <v>0</v>
      </c>
      <c r="AF28" s="10">
        <v>6</v>
      </c>
      <c r="AG28" s="4" t="s">
        <v>232</v>
      </c>
      <c r="AH28" s="10">
        <v>838</v>
      </c>
      <c r="AI28" s="10">
        <v>162</v>
      </c>
      <c r="AJ28" s="10">
        <v>676</v>
      </c>
      <c r="AK28" s="26">
        <v>449</v>
      </c>
      <c r="AL28" s="27">
        <v>90</v>
      </c>
      <c r="AM28" s="28">
        <v>359</v>
      </c>
      <c r="AN28" s="10">
        <v>183</v>
      </c>
      <c r="AO28" s="10">
        <v>42</v>
      </c>
      <c r="AP28" s="10">
        <v>141</v>
      </c>
      <c r="AQ28" s="26">
        <v>120</v>
      </c>
      <c r="AR28" s="27">
        <v>30</v>
      </c>
      <c r="AS28" s="28">
        <v>90</v>
      </c>
      <c r="AT28" s="10">
        <v>85</v>
      </c>
      <c r="AU28" s="10">
        <v>0</v>
      </c>
      <c r="AV28" s="10">
        <v>85</v>
      </c>
      <c r="AW28" s="204" t="s">
        <v>232</v>
      </c>
      <c r="AX28" s="71">
        <v>147</v>
      </c>
      <c r="AY28" s="71">
        <v>28</v>
      </c>
      <c r="AZ28" s="71">
        <v>119</v>
      </c>
      <c r="BA28" s="213">
        <v>91</v>
      </c>
      <c r="BB28" s="214">
        <v>13</v>
      </c>
      <c r="BC28" s="215">
        <v>78</v>
      </c>
      <c r="BD28" s="71">
        <v>51</v>
      </c>
      <c r="BE28" s="71">
        <v>13</v>
      </c>
      <c r="BF28" s="71">
        <v>38</v>
      </c>
      <c r="BG28" s="213">
        <v>0</v>
      </c>
      <c r="BH28" s="214">
        <v>0</v>
      </c>
      <c r="BI28" s="215">
        <v>0</v>
      </c>
      <c r="BJ28" s="71">
        <v>6</v>
      </c>
      <c r="BK28" s="71">
        <v>3</v>
      </c>
      <c r="BL28" s="71">
        <v>3</v>
      </c>
      <c r="BM28" s="189" t="s">
        <v>232</v>
      </c>
      <c r="BN28" s="189">
        <v>12</v>
      </c>
      <c r="BO28" s="189">
        <v>3</v>
      </c>
      <c r="BP28" s="189">
        <v>9</v>
      </c>
      <c r="BQ28" s="198">
        <v>9</v>
      </c>
      <c r="BR28" s="199">
        <v>0</v>
      </c>
      <c r="BS28" s="200">
        <v>9</v>
      </c>
      <c r="BT28" s="189">
        <v>0</v>
      </c>
      <c r="BU28" s="189">
        <v>0</v>
      </c>
      <c r="BV28" s="189">
        <v>0</v>
      </c>
      <c r="BW28" s="198">
        <v>0</v>
      </c>
      <c r="BX28" s="199">
        <v>0</v>
      </c>
      <c r="BY28" s="200">
        <v>0</v>
      </c>
      <c r="BZ28" s="189">
        <v>3</v>
      </c>
      <c r="CA28" s="189">
        <v>3</v>
      </c>
      <c r="CB28" s="189">
        <v>0</v>
      </c>
    </row>
    <row r="29" spans="1:80" x14ac:dyDescent="0.2">
      <c r="A29" s="4" t="s">
        <v>233</v>
      </c>
      <c r="B29" s="10">
        <f t="shared" si="48"/>
        <v>567</v>
      </c>
      <c r="C29" s="10">
        <f t="shared" si="49"/>
        <v>184</v>
      </c>
      <c r="D29" s="10">
        <f t="shared" si="50"/>
        <v>384</v>
      </c>
      <c r="E29" s="10">
        <f t="shared" si="51"/>
        <v>308</v>
      </c>
      <c r="F29" s="10">
        <f t="shared" si="52"/>
        <v>94</v>
      </c>
      <c r="G29" s="10">
        <f t="shared" si="53"/>
        <v>214</v>
      </c>
      <c r="H29" s="10">
        <f t="shared" si="54"/>
        <v>147</v>
      </c>
      <c r="I29" s="10">
        <f t="shared" si="55"/>
        <v>51</v>
      </c>
      <c r="J29" s="10">
        <f t="shared" si="56"/>
        <v>95</v>
      </c>
      <c r="K29" s="10">
        <f t="shared" si="57"/>
        <v>95</v>
      </c>
      <c r="L29" s="10">
        <f t="shared" si="58"/>
        <v>32</v>
      </c>
      <c r="M29" s="10">
        <f t="shared" si="59"/>
        <v>63</v>
      </c>
      <c r="N29" s="10">
        <f t="shared" si="60"/>
        <v>17</v>
      </c>
      <c r="O29" s="10">
        <f t="shared" si="61"/>
        <v>6</v>
      </c>
      <c r="P29" s="10">
        <f t="shared" si="62"/>
        <v>12</v>
      </c>
      <c r="Q29" s="4" t="s">
        <v>233</v>
      </c>
      <c r="R29" s="10">
        <v>114</v>
      </c>
      <c r="S29" s="10">
        <v>83</v>
      </c>
      <c r="T29" s="10">
        <v>31</v>
      </c>
      <c r="U29" s="26">
        <v>66</v>
      </c>
      <c r="V29" s="27">
        <v>52</v>
      </c>
      <c r="W29" s="28">
        <v>14</v>
      </c>
      <c r="X29" s="10">
        <v>29</v>
      </c>
      <c r="Y29" s="10">
        <v>23</v>
      </c>
      <c r="Z29" s="10">
        <v>6</v>
      </c>
      <c r="AA29" s="26">
        <v>2</v>
      </c>
      <c r="AB29" s="27">
        <v>2</v>
      </c>
      <c r="AC29" s="28">
        <v>0</v>
      </c>
      <c r="AD29" s="10">
        <v>17</v>
      </c>
      <c r="AE29" s="10">
        <v>6</v>
      </c>
      <c r="AF29" s="10">
        <v>12</v>
      </c>
      <c r="AG29" s="4" t="s">
        <v>233</v>
      </c>
      <c r="AH29" s="10">
        <v>332</v>
      </c>
      <c r="AI29" s="10">
        <v>81</v>
      </c>
      <c r="AJ29" s="10">
        <v>251</v>
      </c>
      <c r="AK29" s="26">
        <v>157</v>
      </c>
      <c r="AL29" s="27">
        <v>22</v>
      </c>
      <c r="AM29" s="28">
        <v>135</v>
      </c>
      <c r="AN29" s="10">
        <v>85</v>
      </c>
      <c r="AO29" s="10">
        <v>28</v>
      </c>
      <c r="AP29" s="10">
        <v>56</v>
      </c>
      <c r="AQ29" s="26">
        <v>90</v>
      </c>
      <c r="AR29" s="27">
        <v>30</v>
      </c>
      <c r="AS29" s="28">
        <v>60</v>
      </c>
      <c r="AT29" s="10">
        <v>0</v>
      </c>
      <c r="AU29" s="10">
        <v>0</v>
      </c>
      <c r="AV29" s="10">
        <v>0</v>
      </c>
      <c r="AW29" s="204" t="s">
        <v>233</v>
      </c>
      <c r="AX29" s="71">
        <v>113</v>
      </c>
      <c r="AY29" s="71">
        <v>20</v>
      </c>
      <c r="AZ29" s="71">
        <v>94</v>
      </c>
      <c r="BA29" s="213">
        <v>85</v>
      </c>
      <c r="BB29" s="214">
        <v>20</v>
      </c>
      <c r="BC29" s="215">
        <v>65</v>
      </c>
      <c r="BD29" s="71">
        <v>25</v>
      </c>
      <c r="BE29" s="71">
        <v>0</v>
      </c>
      <c r="BF29" s="71">
        <v>25</v>
      </c>
      <c r="BG29" s="213">
        <v>3</v>
      </c>
      <c r="BH29" s="214">
        <v>0</v>
      </c>
      <c r="BI29" s="215">
        <v>3</v>
      </c>
      <c r="BJ29" s="71">
        <v>0</v>
      </c>
      <c r="BK29" s="71">
        <v>0</v>
      </c>
      <c r="BL29" s="71">
        <v>0</v>
      </c>
      <c r="BM29" s="189" t="s">
        <v>233</v>
      </c>
      <c r="BN29" s="189">
        <v>8</v>
      </c>
      <c r="BO29" s="189">
        <v>0</v>
      </c>
      <c r="BP29" s="189">
        <v>8</v>
      </c>
      <c r="BQ29" s="198">
        <v>0</v>
      </c>
      <c r="BR29" s="199">
        <v>0</v>
      </c>
      <c r="BS29" s="200">
        <v>0</v>
      </c>
      <c r="BT29" s="189">
        <v>8</v>
      </c>
      <c r="BU29" s="189">
        <v>0</v>
      </c>
      <c r="BV29" s="189">
        <v>8</v>
      </c>
      <c r="BW29" s="198">
        <v>0</v>
      </c>
      <c r="BX29" s="199">
        <v>0</v>
      </c>
      <c r="BY29" s="200">
        <v>0</v>
      </c>
      <c r="BZ29" s="189">
        <v>0</v>
      </c>
      <c r="CA29" s="189">
        <v>0</v>
      </c>
      <c r="CB29" s="189">
        <v>0</v>
      </c>
    </row>
    <row r="30" spans="1:80" x14ac:dyDescent="0.2">
      <c r="A30" s="4" t="s">
        <v>234</v>
      </c>
      <c r="B30" s="10">
        <f t="shared" si="48"/>
        <v>733</v>
      </c>
      <c r="C30" s="10">
        <f t="shared" si="49"/>
        <v>184</v>
      </c>
      <c r="D30" s="10">
        <f t="shared" si="50"/>
        <v>549</v>
      </c>
      <c r="E30" s="10">
        <f t="shared" si="51"/>
        <v>243</v>
      </c>
      <c r="F30" s="10">
        <f t="shared" si="52"/>
        <v>70</v>
      </c>
      <c r="G30" s="10">
        <f t="shared" si="53"/>
        <v>173</v>
      </c>
      <c r="H30" s="10">
        <f t="shared" si="54"/>
        <v>175</v>
      </c>
      <c r="I30" s="10">
        <f t="shared" si="55"/>
        <v>42</v>
      </c>
      <c r="J30" s="10">
        <f t="shared" si="56"/>
        <v>133</v>
      </c>
      <c r="K30" s="10">
        <f t="shared" si="57"/>
        <v>156</v>
      </c>
      <c r="L30" s="10">
        <f t="shared" si="58"/>
        <v>0</v>
      </c>
      <c r="M30" s="10">
        <f t="shared" si="59"/>
        <v>156</v>
      </c>
      <c r="N30" s="10">
        <f t="shared" si="60"/>
        <v>157</v>
      </c>
      <c r="O30" s="10">
        <f t="shared" si="61"/>
        <v>71</v>
      </c>
      <c r="P30" s="10">
        <f t="shared" si="62"/>
        <v>86</v>
      </c>
      <c r="Q30" s="4" t="s">
        <v>234</v>
      </c>
      <c r="R30" s="10">
        <v>152</v>
      </c>
      <c r="S30" s="10">
        <v>86</v>
      </c>
      <c r="T30" s="10">
        <v>66</v>
      </c>
      <c r="U30" s="26">
        <v>71</v>
      </c>
      <c r="V30" s="27">
        <v>57</v>
      </c>
      <c r="W30" s="28">
        <v>14</v>
      </c>
      <c r="X30" s="10">
        <v>12</v>
      </c>
      <c r="Y30" s="10">
        <v>0</v>
      </c>
      <c r="Z30" s="10">
        <v>12</v>
      </c>
      <c r="AA30" s="26">
        <v>0</v>
      </c>
      <c r="AB30" s="27">
        <v>0</v>
      </c>
      <c r="AC30" s="28">
        <v>0</v>
      </c>
      <c r="AD30" s="10">
        <v>69</v>
      </c>
      <c r="AE30" s="10">
        <v>29</v>
      </c>
      <c r="AF30" s="10">
        <v>41</v>
      </c>
      <c r="AG30" s="4" t="s">
        <v>234</v>
      </c>
      <c r="AH30" s="10">
        <v>458</v>
      </c>
      <c r="AI30" s="10">
        <v>85</v>
      </c>
      <c r="AJ30" s="10">
        <v>373</v>
      </c>
      <c r="AK30" s="26">
        <v>67</v>
      </c>
      <c r="AL30" s="27">
        <v>0</v>
      </c>
      <c r="AM30" s="28">
        <v>67</v>
      </c>
      <c r="AN30" s="10">
        <v>155</v>
      </c>
      <c r="AO30" s="10">
        <v>42</v>
      </c>
      <c r="AP30" s="10">
        <v>113</v>
      </c>
      <c r="AQ30" s="26">
        <v>150</v>
      </c>
      <c r="AR30" s="27">
        <v>0</v>
      </c>
      <c r="AS30" s="28">
        <v>150</v>
      </c>
      <c r="AT30" s="10">
        <v>85</v>
      </c>
      <c r="AU30" s="10">
        <v>42</v>
      </c>
      <c r="AV30" s="10">
        <v>42</v>
      </c>
      <c r="AW30" s="204" t="s">
        <v>234</v>
      </c>
      <c r="AX30" s="71">
        <v>103</v>
      </c>
      <c r="AY30" s="71">
        <v>13</v>
      </c>
      <c r="AZ30" s="71">
        <v>90</v>
      </c>
      <c r="BA30" s="213">
        <v>91</v>
      </c>
      <c r="BB30" s="214">
        <v>13</v>
      </c>
      <c r="BC30" s="215">
        <v>78</v>
      </c>
      <c r="BD30" s="71">
        <v>8</v>
      </c>
      <c r="BE30" s="71">
        <v>0</v>
      </c>
      <c r="BF30" s="71">
        <v>8</v>
      </c>
      <c r="BG30" s="213">
        <v>3</v>
      </c>
      <c r="BH30" s="214">
        <v>0</v>
      </c>
      <c r="BI30" s="215">
        <v>3</v>
      </c>
      <c r="BJ30" s="71">
        <v>0</v>
      </c>
      <c r="BK30" s="71">
        <v>0</v>
      </c>
      <c r="BL30" s="71">
        <v>0</v>
      </c>
      <c r="BM30" s="189" t="s">
        <v>234</v>
      </c>
      <c r="BN30" s="189">
        <v>20</v>
      </c>
      <c r="BO30" s="189">
        <v>0</v>
      </c>
      <c r="BP30" s="189">
        <v>20</v>
      </c>
      <c r="BQ30" s="198">
        <v>14</v>
      </c>
      <c r="BR30" s="199">
        <v>0</v>
      </c>
      <c r="BS30" s="200">
        <v>14</v>
      </c>
      <c r="BT30" s="189">
        <v>0</v>
      </c>
      <c r="BU30" s="189">
        <v>0</v>
      </c>
      <c r="BV30" s="189">
        <v>0</v>
      </c>
      <c r="BW30" s="198">
        <v>3</v>
      </c>
      <c r="BX30" s="199">
        <v>0</v>
      </c>
      <c r="BY30" s="200">
        <v>3</v>
      </c>
      <c r="BZ30" s="189">
        <v>3</v>
      </c>
      <c r="CA30" s="189">
        <v>0</v>
      </c>
      <c r="CB30" s="189">
        <v>3</v>
      </c>
    </row>
    <row r="31" spans="1:80" x14ac:dyDescent="0.2">
      <c r="A31" s="4" t="s">
        <v>235</v>
      </c>
      <c r="B31" s="10">
        <f t="shared" si="48"/>
        <v>420</v>
      </c>
      <c r="C31" s="10">
        <f t="shared" si="49"/>
        <v>183</v>
      </c>
      <c r="D31" s="10">
        <f t="shared" si="50"/>
        <v>238</v>
      </c>
      <c r="E31" s="10">
        <f t="shared" si="51"/>
        <v>103</v>
      </c>
      <c r="F31" s="10">
        <f t="shared" si="52"/>
        <v>34</v>
      </c>
      <c r="G31" s="10">
        <f t="shared" si="53"/>
        <v>70</v>
      </c>
      <c r="H31" s="10">
        <f t="shared" si="54"/>
        <v>209</v>
      </c>
      <c r="I31" s="10">
        <f t="shared" si="55"/>
        <v>111</v>
      </c>
      <c r="J31" s="10">
        <f t="shared" si="56"/>
        <v>100</v>
      </c>
      <c r="K31" s="10">
        <f t="shared" si="57"/>
        <v>102</v>
      </c>
      <c r="L31" s="10">
        <f t="shared" si="58"/>
        <v>38</v>
      </c>
      <c r="M31" s="10">
        <f t="shared" si="59"/>
        <v>63</v>
      </c>
      <c r="N31" s="10">
        <f t="shared" si="60"/>
        <v>6</v>
      </c>
      <c r="O31" s="10">
        <f t="shared" si="61"/>
        <v>0</v>
      </c>
      <c r="P31" s="10">
        <f t="shared" si="62"/>
        <v>6</v>
      </c>
      <c r="Q31" s="4" t="s">
        <v>235</v>
      </c>
      <c r="R31" s="10">
        <v>67</v>
      </c>
      <c r="S31" s="10">
        <v>28</v>
      </c>
      <c r="T31" s="10">
        <v>39</v>
      </c>
      <c r="U31" s="26">
        <v>19</v>
      </c>
      <c r="V31" s="27">
        <v>14</v>
      </c>
      <c r="W31" s="28">
        <v>5</v>
      </c>
      <c r="X31" s="10">
        <v>40</v>
      </c>
      <c r="Y31" s="10">
        <v>12</v>
      </c>
      <c r="Z31" s="10">
        <v>29</v>
      </c>
      <c r="AA31" s="26">
        <v>2</v>
      </c>
      <c r="AB31" s="27">
        <v>2</v>
      </c>
      <c r="AC31" s="28">
        <v>0</v>
      </c>
      <c r="AD31" s="10">
        <v>6</v>
      </c>
      <c r="AE31" s="10">
        <v>0</v>
      </c>
      <c r="AF31" s="10">
        <v>6</v>
      </c>
      <c r="AG31" s="4" t="s">
        <v>235</v>
      </c>
      <c r="AH31" s="10">
        <v>304</v>
      </c>
      <c r="AI31" s="10">
        <v>129</v>
      </c>
      <c r="AJ31" s="10">
        <v>176</v>
      </c>
      <c r="AK31" s="26">
        <v>45</v>
      </c>
      <c r="AL31" s="27">
        <v>0</v>
      </c>
      <c r="AM31" s="28">
        <v>45</v>
      </c>
      <c r="AN31" s="10">
        <v>169</v>
      </c>
      <c r="AO31" s="10">
        <v>99</v>
      </c>
      <c r="AP31" s="10">
        <v>71</v>
      </c>
      <c r="AQ31" s="26">
        <v>90</v>
      </c>
      <c r="AR31" s="27">
        <v>30</v>
      </c>
      <c r="AS31" s="28">
        <v>60</v>
      </c>
      <c r="AT31" s="10">
        <v>0</v>
      </c>
      <c r="AU31" s="10">
        <v>0</v>
      </c>
      <c r="AV31" s="10">
        <v>0</v>
      </c>
      <c r="AW31" s="204" t="s">
        <v>235</v>
      </c>
      <c r="AX31" s="71">
        <v>46</v>
      </c>
      <c r="AY31" s="71">
        <v>23</v>
      </c>
      <c r="AZ31" s="71">
        <v>23</v>
      </c>
      <c r="BA31" s="213">
        <v>39</v>
      </c>
      <c r="BB31" s="214">
        <v>20</v>
      </c>
      <c r="BC31" s="215">
        <v>20</v>
      </c>
      <c r="BD31" s="71">
        <v>0</v>
      </c>
      <c r="BE31" s="71">
        <v>0</v>
      </c>
      <c r="BF31" s="71">
        <v>0</v>
      </c>
      <c r="BG31" s="213">
        <v>7</v>
      </c>
      <c r="BH31" s="214">
        <v>3</v>
      </c>
      <c r="BI31" s="215">
        <v>3</v>
      </c>
      <c r="BJ31" s="71">
        <v>0</v>
      </c>
      <c r="BK31" s="71">
        <v>0</v>
      </c>
      <c r="BL31" s="71">
        <v>0</v>
      </c>
      <c r="BM31" s="189" t="s">
        <v>235</v>
      </c>
      <c r="BN31" s="189">
        <v>3</v>
      </c>
      <c r="BO31" s="189">
        <v>3</v>
      </c>
      <c r="BP31" s="189">
        <v>0</v>
      </c>
      <c r="BQ31" s="198">
        <v>0</v>
      </c>
      <c r="BR31" s="199">
        <v>0</v>
      </c>
      <c r="BS31" s="200">
        <v>0</v>
      </c>
      <c r="BT31" s="189">
        <v>0</v>
      </c>
      <c r="BU31" s="189">
        <v>0</v>
      </c>
      <c r="BV31" s="189">
        <v>0</v>
      </c>
      <c r="BW31" s="198">
        <v>3</v>
      </c>
      <c r="BX31" s="199">
        <v>3</v>
      </c>
      <c r="BY31" s="200">
        <v>0</v>
      </c>
      <c r="BZ31" s="189">
        <v>0</v>
      </c>
      <c r="CA31" s="189">
        <v>0</v>
      </c>
      <c r="CB31" s="189">
        <v>0</v>
      </c>
    </row>
    <row r="32" spans="1:80" x14ac:dyDescent="0.2">
      <c r="B32" s="10"/>
      <c r="C32" s="10"/>
      <c r="D32" s="10"/>
      <c r="E32" s="26"/>
      <c r="F32" s="27"/>
      <c r="G32" s="28"/>
      <c r="H32" s="10"/>
      <c r="I32" s="10"/>
      <c r="J32" s="10"/>
      <c r="K32" s="26"/>
      <c r="L32" s="27"/>
      <c r="M32" s="28"/>
      <c r="N32" s="10"/>
      <c r="O32" s="10"/>
      <c r="P32" s="10"/>
      <c r="R32" s="10"/>
      <c r="S32" s="10"/>
      <c r="T32" s="10"/>
      <c r="U32" s="26"/>
      <c r="V32" s="27"/>
      <c r="W32" s="28"/>
      <c r="X32" s="10"/>
      <c r="Y32" s="10"/>
      <c r="Z32" s="10"/>
      <c r="AA32" s="26"/>
      <c r="AB32" s="27"/>
      <c r="AC32" s="28"/>
      <c r="AD32" s="10"/>
      <c r="AE32" s="10"/>
      <c r="AF32" s="10"/>
      <c r="AG32" s="4" t="s">
        <v>24</v>
      </c>
      <c r="AH32" s="73">
        <v>12336.6</v>
      </c>
      <c r="AI32" s="73">
        <v>13943.1</v>
      </c>
      <c r="AJ32" s="73">
        <v>11950.7</v>
      </c>
      <c r="AK32" s="74">
        <v>10375</v>
      </c>
      <c r="AL32" s="75">
        <v>10000</v>
      </c>
      <c r="AM32" s="76">
        <v>10468.799999999999</v>
      </c>
      <c r="AN32" s="73">
        <v>14423.1</v>
      </c>
      <c r="AO32" s="73">
        <v>25000</v>
      </c>
      <c r="AP32" s="73">
        <v>12500</v>
      </c>
      <c r="AQ32" s="74">
        <v>19166.7</v>
      </c>
      <c r="AR32" s="75">
        <v>12500</v>
      </c>
      <c r="AS32" s="76">
        <v>22000</v>
      </c>
      <c r="AT32" s="73">
        <v>10000</v>
      </c>
      <c r="AU32" s="73">
        <v>25000</v>
      </c>
      <c r="AV32" s="10">
        <v>9166.7000000000007</v>
      </c>
      <c r="AW32" s="204"/>
      <c r="AX32" s="71"/>
      <c r="AY32" s="71"/>
      <c r="AZ32" s="71"/>
      <c r="BA32" s="213"/>
      <c r="BB32" s="214"/>
      <c r="BC32" s="215"/>
      <c r="BD32" s="71"/>
      <c r="BE32" s="71"/>
      <c r="BF32" s="71"/>
      <c r="BG32" s="213"/>
      <c r="BH32" s="214"/>
      <c r="BI32" s="215"/>
      <c r="BJ32" s="71"/>
      <c r="BK32" s="71"/>
      <c r="BL32" s="71"/>
      <c r="BM32" s="189"/>
      <c r="BN32" s="189"/>
      <c r="BO32" s="189"/>
      <c r="BP32" s="189"/>
      <c r="BQ32" s="198"/>
      <c r="BR32" s="199"/>
      <c r="BS32" s="200"/>
      <c r="BT32" s="189"/>
      <c r="BU32" s="189"/>
      <c r="BV32" s="189"/>
      <c r="BW32" s="198"/>
      <c r="BX32" s="199"/>
      <c r="BY32" s="200"/>
      <c r="BZ32" s="189"/>
      <c r="CA32" s="189"/>
      <c r="CB32" s="189"/>
    </row>
    <row r="33" spans="1:80" x14ac:dyDescent="0.2">
      <c r="AH33" s="73"/>
      <c r="AI33" s="73"/>
      <c r="AJ33" s="73"/>
      <c r="AK33" s="74"/>
      <c r="AL33" s="75"/>
      <c r="AM33" s="76"/>
      <c r="AN33" s="73"/>
      <c r="AO33" s="73"/>
      <c r="AP33" s="73"/>
      <c r="AQ33" s="74"/>
      <c r="AR33" s="75"/>
      <c r="AS33" s="76"/>
      <c r="AT33" s="73"/>
      <c r="AU33" s="73"/>
      <c r="AV33" s="10"/>
    </row>
    <row r="34" spans="1:80" x14ac:dyDescent="0.2">
      <c r="A34" s="15" t="s">
        <v>443</v>
      </c>
      <c r="B34" s="10"/>
      <c r="C34" s="10"/>
      <c r="D34" s="10"/>
      <c r="E34" s="26"/>
      <c r="F34" s="27"/>
      <c r="G34" s="28"/>
      <c r="H34" s="10"/>
      <c r="I34" s="10"/>
      <c r="J34" s="10"/>
      <c r="K34" s="26"/>
      <c r="L34" s="27"/>
      <c r="M34" s="28"/>
      <c r="N34" s="10"/>
      <c r="O34" s="10"/>
      <c r="P34" s="10"/>
      <c r="Q34" s="15" t="s">
        <v>443</v>
      </c>
      <c r="R34" s="10"/>
      <c r="S34" s="10"/>
      <c r="T34" s="10"/>
      <c r="U34" s="26"/>
      <c r="V34" s="27"/>
      <c r="W34" s="28"/>
      <c r="X34" s="10"/>
      <c r="Y34" s="10"/>
      <c r="Z34" s="10"/>
      <c r="AA34" s="26"/>
      <c r="AB34" s="27"/>
      <c r="AC34" s="28"/>
      <c r="AD34" s="10"/>
      <c r="AE34" s="10"/>
      <c r="AF34" s="10"/>
      <c r="AG34" s="15" t="s">
        <v>443</v>
      </c>
      <c r="AH34" s="10"/>
      <c r="AI34" s="10"/>
      <c r="AJ34" s="10"/>
      <c r="AK34" s="26"/>
      <c r="AL34" s="27"/>
      <c r="AM34" s="28"/>
      <c r="AN34" s="10"/>
      <c r="AO34" s="10"/>
      <c r="AP34" s="10"/>
      <c r="AQ34" s="26"/>
      <c r="AR34" s="27"/>
      <c r="AS34" s="28"/>
      <c r="AT34" s="10"/>
      <c r="AU34" s="10"/>
      <c r="AV34" s="10"/>
      <c r="AW34" s="210" t="s">
        <v>443</v>
      </c>
      <c r="AX34" s="71"/>
      <c r="AY34" s="71"/>
      <c r="AZ34" s="71"/>
      <c r="BA34" s="213"/>
      <c r="BB34" s="214"/>
      <c r="BC34" s="215"/>
      <c r="BD34" s="71"/>
      <c r="BE34" s="71"/>
      <c r="BF34" s="71"/>
      <c r="BG34" s="213"/>
      <c r="BH34" s="214"/>
      <c r="BI34" s="215"/>
      <c r="BJ34" s="71"/>
      <c r="BK34" s="71"/>
      <c r="BL34" s="71"/>
      <c r="BM34" s="195" t="s">
        <v>443</v>
      </c>
      <c r="BN34" s="189"/>
      <c r="BO34" s="189"/>
      <c r="BP34" s="189"/>
      <c r="BQ34" s="198"/>
      <c r="BR34" s="199"/>
      <c r="BS34" s="200"/>
      <c r="BT34" s="189"/>
      <c r="BU34" s="189"/>
      <c r="BV34" s="189"/>
      <c r="BW34" s="198"/>
      <c r="BX34" s="199"/>
      <c r="BY34" s="200"/>
      <c r="BZ34" s="189"/>
      <c r="CA34" s="189"/>
      <c r="CB34" s="189"/>
    </row>
    <row r="35" spans="1:80" x14ac:dyDescent="0.2">
      <c r="A35" s="15" t="s">
        <v>1</v>
      </c>
      <c r="B35" s="10">
        <f t="shared" ref="B35" si="63">R35+AH35+AX35+BN35</f>
        <v>11187</v>
      </c>
      <c r="C35" s="10">
        <f t="shared" ref="C35" si="64">S35+AI35+AY35+BO35</f>
        <v>3745</v>
      </c>
      <c r="D35" s="10">
        <f t="shared" ref="D35" si="65">T35+AJ35+AZ35+BP35</f>
        <v>7441</v>
      </c>
      <c r="E35" s="10">
        <f t="shared" ref="E35" si="66">U35+AK35+BA35+BQ35</f>
        <v>6215</v>
      </c>
      <c r="F35" s="10">
        <f t="shared" ref="F35" si="67">V35+AL35+BB35+BR35</f>
        <v>2277</v>
      </c>
      <c r="G35" s="10">
        <f t="shared" ref="G35" si="68">W35+AM35+BC35+BS35</f>
        <v>3936</v>
      </c>
      <c r="H35" s="10">
        <f t="shared" ref="H35" si="69">X35+AN35+BD35+BT35</f>
        <v>2843</v>
      </c>
      <c r="I35" s="10">
        <f t="shared" ref="I35" si="70">Y35+AO35+BE35+BU35</f>
        <v>841</v>
      </c>
      <c r="J35" s="10">
        <f t="shared" ref="J35" si="71">Z35+AP35+BF35+BV35</f>
        <v>2001</v>
      </c>
      <c r="K35" s="10">
        <f t="shared" ref="K35" si="72">AA35+AQ35+BG35+BW35</f>
        <v>1241</v>
      </c>
      <c r="L35" s="10">
        <f t="shared" ref="L35" si="73">AB35+AR35+BH35+BX35</f>
        <v>388</v>
      </c>
      <c r="M35" s="10">
        <f t="shared" ref="M35" si="74">AC35+AS35+BI35+BY35</f>
        <v>851</v>
      </c>
      <c r="N35" s="10">
        <f t="shared" ref="N35" si="75">AD35+AT35+BJ35+BZ35</f>
        <v>891</v>
      </c>
      <c r="O35" s="10">
        <f t="shared" ref="O35" si="76">AE35+AU35+BK35+CA35</f>
        <v>237</v>
      </c>
      <c r="P35" s="10">
        <f t="shared" ref="P35" si="77">AF35+AV35+BL35+CB35</f>
        <v>654</v>
      </c>
      <c r="Q35" s="15" t="s">
        <v>1</v>
      </c>
      <c r="R35" s="10">
        <v>1883</v>
      </c>
      <c r="S35" s="10">
        <v>1244</v>
      </c>
      <c r="T35" s="10">
        <v>639</v>
      </c>
      <c r="U35" s="26">
        <v>1071</v>
      </c>
      <c r="V35" s="27">
        <v>882</v>
      </c>
      <c r="W35" s="28">
        <v>189</v>
      </c>
      <c r="X35" s="10">
        <v>485</v>
      </c>
      <c r="Y35" s="10">
        <v>242</v>
      </c>
      <c r="Z35" s="10">
        <v>242</v>
      </c>
      <c r="AA35" s="26">
        <v>73</v>
      </c>
      <c r="AB35" s="27">
        <v>38</v>
      </c>
      <c r="AC35" s="28">
        <v>35</v>
      </c>
      <c r="AD35" s="10">
        <v>255</v>
      </c>
      <c r="AE35" s="10">
        <v>81</v>
      </c>
      <c r="AF35" s="10">
        <v>174</v>
      </c>
      <c r="AG35" s="4" t="s">
        <v>1</v>
      </c>
      <c r="AH35" s="10">
        <v>5954</v>
      </c>
      <c r="AI35" s="10">
        <v>1421</v>
      </c>
      <c r="AJ35" s="10">
        <v>4532</v>
      </c>
      <c r="AK35" s="26">
        <v>2718</v>
      </c>
      <c r="AL35" s="27">
        <v>584</v>
      </c>
      <c r="AM35" s="28">
        <v>2134</v>
      </c>
      <c r="AN35" s="10">
        <v>1721</v>
      </c>
      <c r="AO35" s="10">
        <v>409</v>
      </c>
      <c r="AP35" s="10">
        <v>1312</v>
      </c>
      <c r="AQ35" s="26">
        <v>963</v>
      </c>
      <c r="AR35" s="27">
        <v>301</v>
      </c>
      <c r="AS35" s="28">
        <v>662</v>
      </c>
      <c r="AT35" s="10">
        <v>552</v>
      </c>
      <c r="AU35" s="10">
        <v>127</v>
      </c>
      <c r="AV35" s="10">
        <v>424</v>
      </c>
      <c r="AW35" s="204" t="s">
        <v>1</v>
      </c>
      <c r="AX35" s="71">
        <v>2512</v>
      </c>
      <c r="AY35" s="71">
        <v>961</v>
      </c>
      <c r="AZ35" s="71">
        <v>1551</v>
      </c>
      <c r="BA35" s="213">
        <v>1925</v>
      </c>
      <c r="BB35" s="214">
        <v>728</v>
      </c>
      <c r="BC35" s="215">
        <v>1196</v>
      </c>
      <c r="BD35" s="71">
        <v>434</v>
      </c>
      <c r="BE35" s="71">
        <v>173</v>
      </c>
      <c r="BF35" s="71">
        <v>261</v>
      </c>
      <c r="BG35" s="213">
        <v>100</v>
      </c>
      <c r="BH35" s="214">
        <v>34</v>
      </c>
      <c r="BI35" s="215">
        <v>65</v>
      </c>
      <c r="BJ35" s="71">
        <v>54</v>
      </c>
      <c r="BK35" s="71">
        <v>26</v>
      </c>
      <c r="BL35" s="71">
        <v>29</v>
      </c>
      <c r="BM35" s="189" t="s">
        <v>1</v>
      </c>
      <c r="BN35" s="189">
        <v>838</v>
      </c>
      <c r="BO35" s="189">
        <v>119</v>
      </c>
      <c r="BP35" s="189">
        <v>719</v>
      </c>
      <c r="BQ35" s="198">
        <v>501</v>
      </c>
      <c r="BR35" s="199">
        <v>83</v>
      </c>
      <c r="BS35" s="200">
        <v>417</v>
      </c>
      <c r="BT35" s="189">
        <v>203</v>
      </c>
      <c r="BU35" s="189">
        <v>17</v>
      </c>
      <c r="BV35" s="189">
        <v>186</v>
      </c>
      <c r="BW35" s="198">
        <v>105</v>
      </c>
      <c r="BX35" s="199">
        <v>15</v>
      </c>
      <c r="BY35" s="200">
        <v>89</v>
      </c>
      <c r="BZ35" s="189">
        <v>30</v>
      </c>
      <c r="CA35" s="189">
        <v>3</v>
      </c>
      <c r="CB35" s="189">
        <v>27</v>
      </c>
    </row>
    <row r="36" spans="1:80" x14ac:dyDescent="0.2">
      <c r="A36" s="4" t="s">
        <v>32</v>
      </c>
      <c r="B36" s="10">
        <f t="shared" ref="B36:B41" si="78">R36+AH36+AX36+BN36</f>
        <v>9343</v>
      </c>
      <c r="C36" s="10">
        <f t="shared" ref="C36:C41" si="79">S36+AI36+AY36+BO36</f>
        <v>3210</v>
      </c>
      <c r="D36" s="10">
        <f t="shared" ref="D36:D41" si="80">T36+AJ36+AZ36+BP36</f>
        <v>6133</v>
      </c>
      <c r="E36" s="10">
        <f t="shared" ref="E36:E41" si="81">U36+AK36+BA36+BQ36</f>
        <v>5239</v>
      </c>
      <c r="F36" s="10">
        <f t="shared" ref="F36:F41" si="82">V36+AL36+BB36+BR36</f>
        <v>1912</v>
      </c>
      <c r="G36" s="10">
        <f t="shared" ref="G36:G41" si="83">W36+AM36+BC36+BS36</f>
        <v>3328</v>
      </c>
      <c r="H36" s="10">
        <f t="shared" ref="H36:H41" si="84">X36+AN36+BD36+BT36</f>
        <v>2365</v>
      </c>
      <c r="I36" s="10">
        <f t="shared" ref="I36:I41" si="85">Y36+AO36+BE36+BU36</f>
        <v>740</v>
      </c>
      <c r="J36" s="10">
        <f t="shared" ref="J36:J41" si="86">Z36+AP36+BF36+BV36</f>
        <v>1625</v>
      </c>
      <c r="K36" s="10">
        <f t="shared" ref="K36:K41" si="87">AA36+AQ36+BG36+BW36</f>
        <v>951</v>
      </c>
      <c r="L36" s="10">
        <f t="shared" ref="L36:L41" si="88">AB36+AR36+BH36+BX36</f>
        <v>341</v>
      </c>
      <c r="M36" s="10">
        <f t="shared" ref="M36:M41" si="89">AC36+AS36+BI36+BY36</f>
        <v>610</v>
      </c>
      <c r="N36" s="10">
        <f t="shared" ref="N36:N41" si="90">AD36+AT36+BJ36+BZ36</f>
        <v>788</v>
      </c>
      <c r="O36" s="10">
        <f t="shared" ref="O36:O41" si="91">AE36+AU36+BK36+CA36</f>
        <v>217</v>
      </c>
      <c r="P36" s="10">
        <f t="shared" ref="P36:P41" si="92">AF36+AV36+BL36+CB36</f>
        <v>571</v>
      </c>
      <c r="Q36" s="4" t="s">
        <v>32</v>
      </c>
      <c r="R36" s="10">
        <v>1486</v>
      </c>
      <c r="S36" s="10">
        <v>981</v>
      </c>
      <c r="T36" s="10">
        <v>505</v>
      </c>
      <c r="U36" s="26">
        <v>849</v>
      </c>
      <c r="V36" s="27">
        <v>694</v>
      </c>
      <c r="W36" s="28">
        <v>156</v>
      </c>
      <c r="X36" s="10">
        <v>381</v>
      </c>
      <c r="Y36" s="10">
        <v>196</v>
      </c>
      <c r="Z36" s="10">
        <v>185</v>
      </c>
      <c r="AA36" s="26">
        <v>53</v>
      </c>
      <c r="AB36" s="27">
        <v>27</v>
      </c>
      <c r="AC36" s="28">
        <v>25</v>
      </c>
      <c r="AD36" s="10">
        <v>203</v>
      </c>
      <c r="AE36" s="10">
        <v>64</v>
      </c>
      <c r="AF36" s="10">
        <v>139</v>
      </c>
      <c r="AG36" s="4" t="s">
        <v>32</v>
      </c>
      <c r="AH36" s="10">
        <v>5053</v>
      </c>
      <c r="AI36" s="10">
        <v>1304</v>
      </c>
      <c r="AJ36" s="10">
        <v>3749</v>
      </c>
      <c r="AK36" s="26">
        <v>2381</v>
      </c>
      <c r="AL36" s="27">
        <v>539</v>
      </c>
      <c r="AM36" s="28">
        <v>1842</v>
      </c>
      <c r="AN36" s="10">
        <v>1411</v>
      </c>
      <c r="AO36" s="10">
        <v>367</v>
      </c>
      <c r="AP36" s="10">
        <v>1044</v>
      </c>
      <c r="AQ36" s="26">
        <v>752</v>
      </c>
      <c r="AR36" s="27">
        <v>271</v>
      </c>
      <c r="AS36" s="28">
        <v>482</v>
      </c>
      <c r="AT36" s="10">
        <v>509</v>
      </c>
      <c r="AU36" s="10">
        <v>127</v>
      </c>
      <c r="AV36" s="10">
        <v>382</v>
      </c>
      <c r="AW36" s="204" t="s">
        <v>32</v>
      </c>
      <c r="AX36" s="71">
        <v>2111</v>
      </c>
      <c r="AY36" s="71">
        <v>819</v>
      </c>
      <c r="AZ36" s="71">
        <v>1293</v>
      </c>
      <c r="BA36" s="213">
        <v>1606</v>
      </c>
      <c r="BB36" s="214">
        <v>605</v>
      </c>
      <c r="BC36" s="215">
        <v>1001</v>
      </c>
      <c r="BD36" s="71">
        <v>387</v>
      </c>
      <c r="BE36" s="71">
        <v>160</v>
      </c>
      <c r="BF36" s="71">
        <v>227</v>
      </c>
      <c r="BG36" s="213">
        <v>72</v>
      </c>
      <c r="BH36" s="214">
        <v>31</v>
      </c>
      <c r="BI36" s="215">
        <v>41</v>
      </c>
      <c r="BJ36" s="71">
        <v>46</v>
      </c>
      <c r="BK36" s="71">
        <v>23</v>
      </c>
      <c r="BL36" s="71">
        <v>23</v>
      </c>
      <c r="BM36" s="189" t="s">
        <v>32</v>
      </c>
      <c r="BN36" s="189">
        <v>693</v>
      </c>
      <c r="BO36" s="189">
        <v>106</v>
      </c>
      <c r="BP36" s="189">
        <v>586</v>
      </c>
      <c r="BQ36" s="198">
        <v>403</v>
      </c>
      <c r="BR36" s="199">
        <v>74</v>
      </c>
      <c r="BS36" s="200">
        <v>329</v>
      </c>
      <c r="BT36" s="189">
        <v>186</v>
      </c>
      <c r="BU36" s="189">
        <v>17</v>
      </c>
      <c r="BV36" s="189">
        <v>169</v>
      </c>
      <c r="BW36" s="198">
        <v>74</v>
      </c>
      <c r="BX36" s="199">
        <v>12</v>
      </c>
      <c r="BY36" s="200">
        <v>62</v>
      </c>
      <c r="BZ36" s="189">
        <v>30</v>
      </c>
      <c r="CA36" s="189">
        <v>3</v>
      </c>
      <c r="CB36" s="189">
        <v>27</v>
      </c>
    </row>
    <row r="37" spans="1:80" x14ac:dyDescent="0.2">
      <c r="A37" s="4" t="s">
        <v>438</v>
      </c>
      <c r="B37" s="10">
        <f t="shared" si="78"/>
        <v>183</v>
      </c>
      <c r="C37" s="10">
        <f t="shared" si="79"/>
        <v>98</v>
      </c>
      <c r="D37" s="10">
        <f t="shared" si="80"/>
        <v>86</v>
      </c>
      <c r="E37" s="10">
        <f t="shared" si="81"/>
        <v>106</v>
      </c>
      <c r="F37" s="10">
        <f t="shared" si="82"/>
        <v>77</v>
      </c>
      <c r="G37" s="10">
        <f t="shared" si="83"/>
        <v>30</v>
      </c>
      <c r="H37" s="10">
        <f t="shared" si="84"/>
        <v>63</v>
      </c>
      <c r="I37" s="10">
        <f t="shared" si="85"/>
        <v>10</v>
      </c>
      <c r="J37" s="10">
        <f t="shared" si="86"/>
        <v>54</v>
      </c>
      <c r="K37" s="10">
        <f t="shared" si="87"/>
        <v>8</v>
      </c>
      <c r="L37" s="10">
        <f t="shared" si="88"/>
        <v>5</v>
      </c>
      <c r="M37" s="10">
        <f t="shared" si="89"/>
        <v>3</v>
      </c>
      <c r="N37" s="10">
        <f t="shared" si="90"/>
        <v>6</v>
      </c>
      <c r="O37" s="10">
        <f t="shared" si="91"/>
        <v>6</v>
      </c>
      <c r="P37" s="10">
        <f t="shared" si="92"/>
        <v>0</v>
      </c>
      <c r="Q37" s="4" t="s">
        <v>438</v>
      </c>
      <c r="R37" s="10">
        <v>63</v>
      </c>
      <c r="S37" s="10">
        <v>46</v>
      </c>
      <c r="T37" s="10">
        <v>16</v>
      </c>
      <c r="U37" s="26">
        <v>38</v>
      </c>
      <c r="V37" s="27">
        <v>33</v>
      </c>
      <c r="W37" s="28">
        <v>5</v>
      </c>
      <c r="X37" s="10">
        <v>17</v>
      </c>
      <c r="Y37" s="10">
        <v>6</v>
      </c>
      <c r="Z37" s="10">
        <v>12</v>
      </c>
      <c r="AA37" s="26">
        <v>2</v>
      </c>
      <c r="AB37" s="27">
        <v>2</v>
      </c>
      <c r="AC37" s="28">
        <v>0</v>
      </c>
      <c r="AD37" s="10">
        <v>6</v>
      </c>
      <c r="AE37" s="10">
        <v>6</v>
      </c>
      <c r="AF37" s="10">
        <v>0</v>
      </c>
      <c r="AG37" s="4" t="s">
        <v>438</v>
      </c>
      <c r="AH37" s="10">
        <v>42</v>
      </c>
      <c r="AI37" s="10">
        <v>0</v>
      </c>
      <c r="AJ37" s="10">
        <v>42</v>
      </c>
      <c r="AK37" s="26">
        <v>0</v>
      </c>
      <c r="AL37" s="27">
        <v>0</v>
      </c>
      <c r="AM37" s="28">
        <v>0</v>
      </c>
      <c r="AN37" s="10">
        <v>42</v>
      </c>
      <c r="AO37" s="10">
        <v>0</v>
      </c>
      <c r="AP37" s="10">
        <v>42</v>
      </c>
      <c r="AQ37" s="26">
        <v>0</v>
      </c>
      <c r="AR37" s="27">
        <v>0</v>
      </c>
      <c r="AS37" s="28">
        <v>0</v>
      </c>
      <c r="AT37" s="10">
        <v>0</v>
      </c>
      <c r="AU37" s="10">
        <v>0</v>
      </c>
      <c r="AV37" s="10">
        <v>0</v>
      </c>
      <c r="AW37" s="204" t="s">
        <v>438</v>
      </c>
      <c r="AX37" s="71">
        <v>66</v>
      </c>
      <c r="AY37" s="71">
        <v>47</v>
      </c>
      <c r="AZ37" s="71">
        <v>20</v>
      </c>
      <c r="BA37" s="213">
        <v>59</v>
      </c>
      <c r="BB37" s="214">
        <v>39</v>
      </c>
      <c r="BC37" s="215">
        <v>20</v>
      </c>
      <c r="BD37" s="71">
        <v>4</v>
      </c>
      <c r="BE37" s="71">
        <v>4</v>
      </c>
      <c r="BF37" s="71">
        <v>0</v>
      </c>
      <c r="BG37" s="213">
        <v>3</v>
      </c>
      <c r="BH37" s="214">
        <v>3</v>
      </c>
      <c r="BI37" s="215">
        <v>0</v>
      </c>
      <c r="BJ37" s="71">
        <v>0</v>
      </c>
      <c r="BK37" s="71">
        <v>0</v>
      </c>
      <c r="BL37" s="71">
        <v>0</v>
      </c>
      <c r="BM37" s="189" t="s">
        <v>438</v>
      </c>
      <c r="BN37" s="189">
        <v>12</v>
      </c>
      <c r="BO37" s="189">
        <v>5</v>
      </c>
      <c r="BP37" s="189">
        <v>8</v>
      </c>
      <c r="BQ37" s="198">
        <v>9</v>
      </c>
      <c r="BR37" s="199">
        <v>5</v>
      </c>
      <c r="BS37" s="200">
        <v>5</v>
      </c>
      <c r="BT37" s="189">
        <v>0</v>
      </c>
      <c r="BU37" s="189">
        <v>0</v>
      </c>
      <c r="BV37" s="189">
        <v>0</v>
      </c>
      <c r="BW37" s="198">
        <v>3</v>
      </c>
      <c r="BX37" s="199">
        <v>0</v>
      </c>
      <c r="BY37" s="200">
        <v>3</v>
      </c>
      <c r="BZ37" s="189">
        <v>0</v>
      </c>
      <c r="CA37" s="189">
        <v>0</v>
      </c>
      <c r="CB37" s="189">
        <v>0</v>
      </c>
    </row>
    <row r="38" spans="1:80" x14ac:dyDescent="0.2">
      <c r="A38" s="4" t="s">
        <v>439</v>
      </c>
      <c r="B38" s="10">
        <f t="shared" si="78"/>
        <v>393</v>
      </c>
      <c r="C38" s="10">
        <f t="shared" si="79"/>
        <v>129</v>
      </c>
      <c r="D38" s="10">
        <f t="shared" si="80"/>
        <v>264</v>
      </c>
      <c r="E38" s="10">
        <f t="shared" si="81"/>
        <v>199</v>
      </c>
      <c r="F38" s="10">
        <f t="shared" si="82"/>
        <v>76</v>
      </c>
      <c r="G38" s="10">
        <f t="shared" si="83"/>
        <v>123</v>
      </c>
      <c r="H38" s="10">
        <f t="shared" si="84"/>
        <v>109</v>
      </c>
      <c r="I38" s="10">
        <f t="shared" si="85"/>
        <v>21</v>
      </c>
      <c r="J38" s="10">
        <f t="shared" si="86"/>
        <v>88</v>
      </c>
      <c r="K38" s="10">
        <f t="shared" si="87"/>
        <v>73</v>
      </c>
      <c r="L38" s="10">
        <f t="shared" si="88"/>
        <v>30</v>
      </c>
      <c r="M38" s="10">
        <f t="shared" si="89"/>
        <v>43</v>
      </c>
      <c r="N38" s="10">
        <f t="shared" si="90"/>
        <v>12</v>
      </c>
      <c r="O38" s="10">
        <f t="shared" si="91"/>
        <v>0</v>
      </c>
      <c r="P38" s="10">
        <f t="shared" si="92"/>
        <v>12</v>
      </c>
      <c r="Q38" s="4" t="s">
        <v>439</v>
      </c>
      <c r="R38" s="10">
        <v>77</v>
      </c>
      <c r="S38" s="10">
        <v>46</v>
      </c>
      <c r="T38" s="10">
        <v>31</v>
      </c>
      <c r="U38" s="26">
        <v>33</v>
      </c>
      <c r="V38" s="27">
        <v>28</v>
      </c>
      <c r="W38" s="28">
        <v>5</v>
      </c>
      <c r="X38" s="10">
        <v>29</v>
      </c>
      <c r="Y38" s="10">
        <v>17</v>
      </c>
      <c r="Z38" s="10">
        <v>12</v>
      </c>
      <c r="AA38" s="26">
        <v>4</v>
      </c>
      <c r="AB38" s="27">
        <v>0</v>
      </c>
      <c r="AC38" s="28">
        <v>4</v>
      </c>
      <c r="AD38" s="10">
        <v>12</v>
      </c>
      <c r="AE38" s="10">
        <v>0</v>
      </c>
      <c r="AF38" s="10">
        <v>12</v>
      </c>
      <c r="AG38" s="4" t="s">
        <v>439</v>
      </c>
      <c r="AH38" s="10">
        <v>170</v>
      </c>
      <c r="AI38" s="10">
        <v>53</v>
      </c>
      <c r="AJ38" s="10">
        <v>117</v>
      </c>
      <c r="AK38" s="26">
        <v>67</v>
      </c>
      <c r="AL38" s="27">
        <v>22</v>
      </c>
      <c r="AM38" s="28">
        <v>45</v>
      </c>
      <c r="AN38" s="10">
        <v>42</v>
      </c>
      <c r="AO38" s="10">
        <v>0</v>
      </c>
      <c r="AP38" s="10">
        <v>42</v>
      </c>
      <c r="AQ38" s="26">
        <v>60</v>
      </c>
      <c r="AR38" s="27">
        <v>30</v>
      </c>
      <c r="AS38" s="28">
        <v>30</v>
      </c>
      <c r="AT38" s="10">
        <v>0</v>
      </c>
      <c r="AU38" s="10">
        <v>0</v>
      </c>
      <c r="AV38" s="10">
        <v>0</v>
      </c>
      <c r="AW38" s="204" t="s">
        <v>439</v>
      </c>
      <c r="AX38" s="71">
        <v>126</v>
      </c>
      <c r="AY38" s="71">
        <v>30</v>
      </c>
      <c r="AZ38" s="71">
        <v>96</v>
      </c>
      <c r="BA38" s="213">
        <v>85</v>
      </c>
      <c r="BB38" s="214">
        <v>26</v>
      </c>
      <c r="BC38" s="215">
        <v>59</v>
      </c>
      <c r="BD38" s="71">
        <v>38</v>
      </c>
      <c r="BE38" s="71">
        <v>4</v>
      </c>
      <c r="BF38" s="71">
        <v>34</v>
      </c>
      <c r="BG38" s="213">
        <v>3</v>
      </c>
      <c r="BH38" s="214">
        <v>0</v>
      </c>
      <c r="BI38" s="215">
        <v>3</v>
      </c>
      <c r="BJ38" s="71">
        <v>0</v>
      </c>
      <c r="BK38" s="71">
        <v>0</v>
      </c>
      <c r="BL38" s="71">
        <v>0</v>
      </c>
      <c r="BM38" s="189" t="s">
        <v>439</v>
      </c>
      <c r="BN38" s="189">
        <v>20</v>
      </c>
      <c r="BO38" s="189">
        <v>0</v>
      </c>
      <c r="BP38" s="189">
        <v>20</v>
      </c>
      <c r="BQ38" s="198">
        <v>14</v>
      </c>
      <c r="BR38" s="199">
        <v>0</v>
      </c>
      <c r="BS38" s="200">
        <v>14</v>
      </c>
      <c r="BT38" s="189">
        <v>0</v>
      </c>
      <c r="BU38" s="189">
        <v>0</v>
      </c>
      <c r="BV38" s="189">
        <v>0</v>
      </c>
      <c r="BW38" s="198">
        <v>6</v>
      </c>
      <c r="BX38" s="199">
        <v>0</v>
      </c>
      <c r="BY38" s="200">
        <v>6</v>
      </c>
      <c r="BZ38" s="189">
        <v>0</v>
      </c>
      <c r="CA38" s="189">
        <v>0</v>
      </c>
      <c r="CB38" s="189">
        <v>0</v>
      </c>
    </row>
    <row r="39" spans="1:80" x14ac:dyDescent="0.2">
      <c r="A39" s="4" t="s">
        <v>317</v>
      </c>
      <c r="B39" s="10">
        <f t="shared" si="78"/>
        <v>321</v>
      </c>
      <c r="C39" s="10">
        <f t="shared" si="79"/>
        <v>107</v>
      </c>
      <c r="D39" s="10">
        <f t="shared" si="80"/>
        <v>214</v>
      </c>
      <c r="E39" s="10">
        <f t="shared" si="81"/>
        <v>193</v>
      </c>
      <c r="F39" s="10">
        <f t="shared" si="82"/>
        <v>88</v>
      </c>
      <c r="G39" s="10">
        <f t="shared" si="83"/>
        <v>106</v>
      </c>
      <c r="H39" s="10">
        <f t="shared" si="84"/>
        <v>92</v>
      </c>
      <c r="I39" s="10">
        <f t="shared" si="85"/>
        <v>4</v>
      </c>
      <c r="J39" s="10">
        <f t="shared" si="86"/>
        <v>88</v>
      </c>
      <c r="K39" s="10">
        <f t="shared" si="87"/>
        <v>6</v>
      </c>
      <c r="L39" s="10">
        <f t="shared" si="88"/>
        <v>3</v>
      </c>
      <c r="M39" s="10">
        <f t="shared" si="89"/>
        <v>3</v>
      </c>
      <c r="N39" s="10">
        <f t="shared" si="90"/>
        <v>29</v>
      </c>
      <c r="O39" s="10">
        <f t="shared" si="91"/>
        <v>12</v>
      </c>
      <c r="P39" s="10">
        <f t="shared" si="92"/>
        <v>17</v>
      </c>
      <c r="Q39" s="4" t="s">
        <v>317</v>
      </c>
      <c r="R39" s="10">
        <v>79</v>
      </c>
      <c r="S39" s="10">
        <v>45</v>
      </c>
      <c r="T39" s="10">
        <v>35</v>
      </c>
      <c r="U39" s="26">
        <v>33</v>
      </c>
      <c r="V39" s="27">
        <v>33</v>
      </c>
      <c r="W39" s="28">
        <v>0</v>
      </c>
      <c r="X39" s="10">
        <v>17</v>
      </c>
      <c r="Y39" s="10">
        <v>0</v>
      </c>
      <c r="Z39" s="10">
        <v>17</v>
      </c>
      <c r="AA39" s="26">
        <v>0</v>
      </c>
      <c r="AB39" s="27">
        <v>0</v>
      </c>
      <c r="AC39" s="28">
        <v>0</v>
      </c>
      <c r="AD39" s="10">
        <v>29</v>
      </c>
      <c r="AE39" s="10">
        <v>12</v>
      </c>
      <c r="AF39" s="10">
        <v>17</v>
      </c>
      <c r="AG39" s="4" t="s">
        <v>317</v>
      </c>
      <c r="AH39" s="10">
        <v>138</v>
      </c>
      <c r="AI39" s="10">
        <v>22</v>
      </c>
      <c r="AJ39" s="10">
        <v>115</v>
      </c>
      <c r="AK39" s="26">
        <v>67</v>
      </c>
      <c r="AL39" s="27">
        <v>22</v>
      </c>
      <c r="AM39" s="28">
        <v>45</v>
      </c>
      <c r="AN39" s="10">
        <v>71</v>
      </c>
      <c r="AO39" s="10">
        <v>0</v>
      </c>
      <c r="AP39" s="10">
        <v>71</v>
      </c>
      <c r="AQ39" s="26">
        <v>0</v>
      </c>
      <c r="AR39" s="27">
        <v>0</v>
      </c>
      <c r="AS39" s="28">
        <v>0</v>
      </c>
      <c r="AT39" s="10">
        <v>0</v>
      </c>
      <c r="AU39" s="10">
        <v>0</v>
      </c>
      <c r="AV39" s="10">
        <v>0</v>
      </c>
      <c r="AW39" s="204" t="s">
        <v>317</v>
      </c>
      <c r="AX39" s="71">
        <v>73</v>
      </c>
      <c r="AY39" s="71">
        <v>37</v>
      </c>
      <c r="AZ39" s="71">
        <v>36</v>
      </c>
      <c r="BA39" s="213">
        <v>65</v>
      </c>
      <c r="BB39" s="214">
        <v>33</v>
      </c>
      <c r="BC39" s="215">
        <v>33</v>
      </c>
      <c r="BD39" s="71">
        <v>4</v>
      </c>
      <c r="BE39" s="71">
        <v>4</v>
      </c>
      <c r="BF39" s="71">
        <v>0</v>
      </c>
      <c r="BG39" s="213">
        <v>3</v>
      </c>
      <c r="BH39" s="214">
        <v>0</v>
      </c>
      <c r="BI39" s="215">
        <v>3</v>
      </c>
      <c r="BJ39" s="71">
        <v>0</v>
      </c>
      <c r="BK39" s="71">
        <v>0</v>
      </c>
      <c r="BL39" s="71">
        <v>0</v>
      </c>
      <c r="BM39" s="189" t="s">
        <v>317</v>
      </c>
      <c r="BN39" s="189">
        <v>31</v>
      </c>
      <c r="BO39" s="189">
        <v>3</v>
      </c>
      <c r="BP39" s="189">
        <v>28</v>
      </c>
      <c r="BQ39" s="198">
        <v>28</v>
      </c>
      <c r="BR39" s="199">
        <v>0</v>
      </c>
      <c r="BS39" s="200">
        <v>28</v>
      </c>
      <c r="BT39" s="189">
        <v>0</v>
      </c>
      <c r="BU39" s="189">
        <v>0</v>
      </c>
      <c r="BV39" s="189">
        <v>0</v>
      </c>
      <c r="BW39" s="198">
        <v>3</v>
      </c>
      <c r="BX39" s="199">
        <v>3</v>
      </c>
      <c r="BY39" s="200">
        <v>0</v>
      </c>
      <c r="BZ39" s="189">
        <v>0</v>
      </c>
      <c r="CA39" s="189">
        <v>0</v>
      </c>
      <c r="CB39" s="189">
        <v>0</v>
      </c>
    </row>
    <row r="40" spans="1:80" x14ac:dyDescent="0.2">
      <c r="A40" s="4" t="s">
        <v>440</v>
      </c>
      <c r="B40" s="10">
        <f t="shared" si="78"/>
        <v>368</v>
      </c>
      <c r="C40" s="10">
        <f t="shared" si="79"/>
        <v>108</v>
      </c>
      <c r="D40" s="10">
        <f t="shared" si="80"/>
        <v>261</v>
      </c>
      <c r="E40" s="10">
        <f t="shared" si="81"/>
        <v>192</v>
      </c>
      <c r="F40" s="10">
        <f t="shared" si="82"/>
        <v>63</v>
      </c>
      <c r="G40" s="10">
        <f t="shared" si="83"/>
        <v>129</v>
      </c>
      <c r="H40" s="10">
        <f t="shared" si="84"/>
        <v>94</v>
      </c>
      <c r="I40" s="10">
        <f t="shared" si="85"/>
        <v>40</v>
      </c>
      <c r="J40" s="10">
        <f t="shared" si="86"/>
        <v>54</v>
      </c>
      <c r="K40" s="10">
        <f t="shared" si="87"/>
        <v>31</v>
      </c>
      <c r="L40" s="10">
        <f t="shared" si="88"/>
        <v>5</v>
      </c>
      <c r="M40" s="10">
        <f t="shared" si="89"/>
        <v>26</v>
      </c>
      <c r="N40" s="10">
        <f t="shared" si="90"/>
        <v>51</v>
      </c>
      <c r="O40" s="10">
        <f t="shared" si="91"/>
        <v>0</v>
      </c>
      <c r="P40" s="10">
        <f t="shared" si="92"/>
        <v>51</v>
      </c>
      <c r="Q40" s="4" t="s">
        <v>440</v>
      </c>
      <c r="R40" s="10">
        <v>82</v>
      </c>
      <c r="S40" s="10">
        <v>55</v>
      </c>
      <c r="T40" s="10">
        <v>27</v>
      </c>
      <c r="U40" s="26">
        <v>47</v>
      </c>
      <c r="V40" s="27">
        <v>38</v>
      </c>
      <c r="W40" s="28">
        <v>9</v>
      </c>
      <c r="X40" s="10">
        <v>23</v>
      </c>
      <c r="Y40" s="10">
        <v>12</v>
      </c>
      <c r="Z40" s="10">
        <v>12</v>
      </c>
      <c r="AA40" s="26">
        <v>5</v>
      </c>
      <c r="AB40" s="27">
        <v>5</v>
      </c>
      <c r="AC40" s="28">
        <v>0</v>
      </c>
      <c r="AD40" s="10">
        <v>6</v>
      </c>
      <c r="AE40" s="10">
        <v>0</v>
      </c>
      <c r="AF40" s="10">
        <v>6</v>
      </c>
      <c r="AG40" s="4" t="s">
        <v>440</v>
      </c>
      <c r="AH40" s="10">
        <v>180</v>
      </c>
      <c r="AI40" s="10">
        <v>28</v>
      </c>
      <c r="AJ40" s="10">
        <v>152</v>
      </c>
      <c r="AK40" s="26">
        <v>67</v>
      </c>
      <c r="AL40" s="27">
        <v>0</v>
      </c>
      <c r="AM40" s="28">
        <v>67</v>
      </c>
      <c r="AN40" s="10">
        <v>71</v>
      </c>
      <c r="AO40" s="10">
        <v>28</v>
      </c>
      <c r="AP40" s="10">
        <v>42</v>
      </c>
      <c r="AQ40" s="26">
        <v>0</v>
      </c>
      <c r="AR40" s="27">
        <v>0</v>
      </c>
      <c r="AS40" s="28">
        <v>0</v>
      </c>
      <c r="AT40" s="10">
        <v>42</v>
      </c>
      <c r="AU40" s="10">
        <v>0</v>
      </c>
      <c r="AV40" s="10">
        <v>42</v>
      </c>
      <c r="AW40" s="204" t="s">
        <v>440</v>
      </c>
      <c r="AX40" s="71">
        <v>75</v>
      </c>
      <c r="AY40" s="71">
        <v>20</v>
      </c>
      <c r="AZ40" s="71">
        <v>56</v>
      </c>
      <c r="BA40" s="213">
        <v>59</v>
      </c>
      <c r="BB40" s="214">
        <v>20</v>
      </c>
      <c r="BC40" s="215">
        <v>39</v>
      </c>
      <c r="BD40" s="71">
        <v>0</v>
      </c>
      <c r="BE40" s="71">
        <v>0</v>
      </c>
      <c r="BF40" s="71">
        <v>0</v>
      </c>
      <c r="BG40" s="213">
        <v>14</v>
      </c>
      <c r="BH40" s="214">
        <v>0</v>
      </c>
      <c r="BI40" s="215">
        <v>14</v>
      </c>
      <c r="BJ40" s="71">
        <v>3</v>
      </c>
      <c r="BK40" s="71">
        <v>0</v>
      </c>
      <c r="BL40" s="71">
        <v>3</v>
      </c>
      <c r="BM40" s="189" t="s">
        <v>440</v>
      </c>
      <c r="BN40" s="189">
        <v>31</v>
      </c>
      <c r="BO40" s="189">
        <v>5</v>
      </c>
      <c r="BP40" s="189">
        <v>26</v>
      </c>
      <c r="BQ40" s="198">
        <v>19</v>
      </c>
      <c r="BR40" s="199">
        <v>5</v>
      </c>
      <c r="BS40" s="200">
        <v>14</v>
      </c>
      <c r="BT40" s="189">
        <v>0</v>
      </c>
      <c r="BU40" s="189">
        <v>0</v>
      </c>
      <c r="BV40" s="189">
        <v>0</v>
      </c>
      <c r="BW40" s="198">
        <v>12</v>
      </c>
      <c r="BX40" s="199">
        <v>0</v>
      </c>
      <c r="BY40" s="200">
        <v>12</v>
      </c>
      <c r="BZ40" s="189">
        <v>0</v>
      </c>
      <c r="CA40" s="189">
        <v>0</v>
      </c>
      <c r="CB40" s="189">
        <v>0</v>
      </c>
    </row>
    <row r="41" spans="1:80" x14ac:dyDescent="0.2">
      <c r="A41" s="4" t="s">
        <v>414</v>
      </c>
      <c r="B41" s="10">
        <f t="shared" si="78"/>
        <v>579</v>
      </c>
      <c r="C41" s="10">
        <f t="shared" si="79"/>
        <v>95</v>
      </c>
      <c r="D41" s="10">
        <f t="shared" si="80"/>
        <v>484</v>
      </c>
      <c r="E41" s="10">
        <f t="shared" si="81"/>
        <v>286</v>
      </c>
      <c r="F41" s="10">
        <f t="shared" si="82"/>
        <v>64</v>
      </c>
      <c r="G41" s="10">
        <f t="shared" si="83"/>
        <v>223</v>
      </c>
      <c r="H41" s="10">
        <f t="shared" si="84"/>
        <v>119</v>
      </c>
      <c r="I41" s="10">
        <f t="shared" si="85"/>
        <v>26</v>
      </c>
      <c r="J41" s="10">
        <f t="shared" si="86"/>
        <v>94</v>
      </c>
      <c r="K41" s="10">
        <f t="shared" si="87"/>
        <v>168</v>
      </c>
      <c r="L41" s="10">
        <f t="shared" si="88"/>
        <v>4</v>
      </c>
      <c r="M41" s="10">
        <f t="shared" si="89"/>
        <v>164</v>
      </c>
      <c r="N41" s="10">
        <f t="shared" si="90"/>
        <v>6</v>
      </c>
      <c r="O41" s="10">
        <f t="shared" si="91"/>
        <v>3</v>
      </c>
      <c r="P41" s="10">
        <f t="shared" si="92"/>
        <v>3</v>
      </c>
      <c r="Q41" s="4" t="s">
        <v>414</v>
      </c>
      <c r="R41" s="10">
        <v>97</v>
      </c>
      <c r="S41" s="10">
        <v>72</v>
      </c>
      <c r="T41" s="10">
        <v>25</v>
      </c>
      <c r="U41" s="26">
        <v>71</v>
      </c>
      <c r="V41" s="27">
        <v>57</v>
      </c>
      <c r="W41" s="28">
        <v>14</v>
      </c>
      <c r="X41" s="10">
        <v>17</v>
      </c>
      <c r="Y41" s="10">
        <v>12</v>
      </c>
      <c r="Z41" s="10">
        <v>6</v>
      </c>
      <c r="AA41" s="26">
        <v>9</v>
      </c>
      <c r="AB41" s="27">
        <v>4</v>
      </c>
      <c r="AC41" s="28">
        <v>5</v>
      </c>
      <c r="AD41" s="10">
        <v>0</v>
      </c>
      <c r="AE41" s="10">
        <v>0</v>
      </c>
      <c r="AF41" s="10">
        <v>0</v>
      </c>
      <c r="AG41" s="4" t="s">
        <v>414</v>
      </c>
      <c r="AH41" s="10">
        <v>370</v>
      </c>
      <c r="AI41" s="10">
        <v>14</v>
      </c>
      <c r="AJ41" s="10">
        <v>356</v>
      </c>
      <c r="AK41" s="26">
        <v>135</v>
      </c>
      <c r="AL41" s="27">
        <v>0</v>
      </c>
      <c r="AM41" s="28">
        <v>135</v>
      </c>
      <c r="AN41" s="10">
        <v>85</v>
      </c>
      <c r="AO41" s="10">
        <v>14</v>
      </c>
      <c r="AP41" s="10">
        <v>71</v>
      </c>
      <c r="AQ41" s="26">
        <v>150</v>
      </c>
      <c r="AR41" s="27">
        <v>0</v>
      </c>
      <c r="AS41" s="28">
        <v>150</v>
      </c>
      <c r="AT41" s="10">
        <v>0</v>
      </c>
      <c r="AU41" s="10">
        <v>0</v>
      </c>
      <c r="AV41" s="10">
        <v>0</v>
      </c>
      <c r="AW41" s="204" t="s">
        <v>414</v>
      </c>
      <c r="AX41" s="71">
        <v>61</v>
      </c>
      <c r="AY41" s="71">
        <v>9</v>
      </c>
      <c r="AZ41" s="71">
        <v>52</v>
      </c>
      <c r="BA41" s="213">
        <v>52</v>
      </c>
      <c r="BB41" s="214">
        <v>7</v>
      </c>
      <c r="BC41" s="215">
        <v>46</v>
      </c>
      <c r="BD41" s="71">
        <v>0</v>
      </c>
      <c r="BE41" s="71">
        <v>0</v>
      </c>
      <c r="BF41" s="71">
        <v>0</v>
      </c>
      <c r="BG41" s="213">
        <v>3</v>
      </c>
      <c r="BH41" s="214">
        <v>0</v>
      </c>
      <c r="BI41" s="215">
        <v>3</v>
      </c>
      <c r="BJ41" s="71">
        <v>6</v>
      </c>
      <c r="BK41" s="71">
        <v>3</v>
      </c>
      <c r="BL41" s="71">
        <v>3</v>
      </c>
      <c r="BM41" s="189" t="s">
        <v>414</v>
      </c>
      <c r="BN41" s="189">
        <v>51</v>
      </c>
      <c r="BO41" s="189">
        <v>0</v>
      </c>
      <c r="BP41" s="189">
        <v>51</v>
      </c>
      <c r="BQ41" s="198">
        <v>28</v>
      </c>
      <c r="BR41" s="199">
        <v>0</v>
      </c>
      <c r="BS41" s="200">
        <v>28</v>
      </c>
      <c r="BT41" s="189">
        <v>17</v>
      </c>
      <c r="BU41" s="189">
        <v>0</v>
      </c>
      <c r="BV41" s="189">
        <v>17</v>
      </c>
      <c r="BW41" s="198">
        <v>6</v>
      </c>
      <c r="BX41" s="199">
        <v>0</v>
      </c>
      <c r="BY41" s="200">
        <v>6</v>
      </c>
      <c r="BZ41" s="189">
        <v>0</v>
      </c>
      <c r="CA41" s="189">
        <v>0</v>
      </c>
      <c r="CB41" s="189">
        <v>0</v>
      </c>
    </row>
    <row r="42" spans="1:80" x14ac:dyDescent="0.2">
      <c r="B42" s="10"/>
      <c r="C42" s="10"/>
      <c r="D42" s="10"/>
      <c r="E42" s="26"/>
      <c r="F42" s="27"/>
      <c r="G42" s="28"/>
      <c r="H42" s="10"/>
      <c r="I42" s="10"/>
      <c r="J42" s="10"/>
      <c r="K42" s="26"/>
      <c r="L42" s="27"/>
      <c r="M42" s="28"/>
      <c r="N42" s="10"/>
      <c r="O42" s="10"/>
      <c r="P42" s="10"/>
      <c r="R42" s="10"/>
      <c r="S42" s="10"/>
      <c r="T42" s="10"/>
      <c r="U42" s="26"/>
      <c r="V42" s="27"/>
      <c r="W42" s="28"/>
      <c r="X42" s="10"/>
      <c r="Y42" s="10"/>
      <c r="Z42" s="10"/>
      <c r="AA42" s="26"/>
      <c r="AB42" s="27"/>
      <c r="AC42" s="28"/>
      <c r="AD42" s="10"/>
      <c r="AE42" s="10"/>
      <c r="AF42" s="10"/>
      <c r="AG42" s="4" t="s">
        <v>24</v>
      </c>
      <c r="AH42" s="4">
        <v>0.6</v>
      </c>
      <c r="AI42" s="4">
        <v>0.5</v>
      </c>
      <c r="AJ42" s="4">
        <v>0.6</v>
      </c>
      <c r="AK42" s="29">
        <v>0.6</v>
      </c>
      <c r="AL42" s="16">
        <v>0.5</v>
      </c>
      <c r="AM42" s="30">
        <v>0.6</v>
      </c>
      <c r="AN42" s="4">
        <v>0.6</v>
      </c>
      <c r="AO42" s="4">
        <v>0.6</v>
      </c>
      <c r="AP42" s="4">
        <v>0.6</v>
      </c>
      <c r="AQ42" s="29">
        <v>0.6</v>
      </c>
      <c r="AR42" s="16">
        <v>0.6</v>
      </c>
      <c r="AS42" s="30">
        <v>0.7</v>
      </c>
      <c r="AT42" s="4">
        <v>0.5</v>
      </c>
      <c r="AU42" s="4">
        <v>0.5</v>
      </c>
      <c r="AV42" s="4">
        <v>0.6</v>
      </c>
      <c r="AW42" s="204"/>
      <c r="AX42" s="71"/>
      <c r="AY42" s="71"/>
      <c r="AZ42" s="71"/>
      <c r="BA42" s="213"/>
      <c r="BB42" s="214"/>
      <c r="BC42" s="215"/>
      <c r="BD42" s="71"/>
      <c r="BE42" s="71"/>
      <c r="BF42" s="71"/>
      <c r="BG42" s="213"/>
      <c r="BH42" s="214"/>
      <c r="BI42" s="215"/>
      <c r="BJ42" s="71"/>
      <c r="BK42" s="71"/>
      <c r="BL42" s="71"/>
      <c r="BM42" s="189"/>
      <c r="BN42" s="189"/>
      <c r="BO42" s="189"/>
      <c r="BP42" s="189"/>
      <c r="BQ42" s="198"/>
      <c r="BR42" s="199"/>
      <c r="BS42" s="200"/>
      <c r="BT42" s="189"/>
      <c r="BU42" s="189"/>
      <c r="BV42" s="189"/>
      <c r="BW42" s="198"/>
      <c r="BX42" s="199"/>
      <c r="BY42" s="200"/>
      <c r="BZ42" s="189"/>
      <c r="CA42" s="189"/>
      <c r="CB42" s="189"/>
    </row>
    <row r="43" spans="1:80" x14ac:dyDescent="0.2">
      <c r="AK43" s="29"/>
      <c r="AL43" s="16"/>
      <c r="AM43" s="30"/>
      <c r="AQ43" s="29"/>
      <c r="AR43" s="16"/>
      <c r="AS43" s="30"/>
    </row>
    <row r="44" spans="1:80" x14ac:dyDescent="0.2">
      <c r="A44" s="15" t="s">
        <v>444</v>
      </c>
      <c r="B44" s="10"/>
      <c r="C44" s="10"/>
      <c r="D44" s="10"/>
      <c r="E44" s="26"/>
      <c r="F44" s="27"/>
      <c r="G44" s="28"/>
      <c r="H44" s="10"/>
      <c r="I44" s="10"/>
      <c r="J44" s="10"/>
      <c r="K44" s="26"/>
      <c r="L44" s="27"/>
      <c r="M44" s="28"/>
      <c r="N44" s="10"/>
      <c r="O44" s="10"/>
      <c r="P44" s="10"/>
      <c r="Q44" s="15" t="s">
        <v>444</v>
      </c>
      <c r="R44" s="10"/>
      <c r="S44" s="10"/>
      <c r="T44" s="10"/>
      <c r="U44" s="26"/>
      <c r="V44" s="27"/>
      <c r="W44" s="28"/>
      <c r="X44" s="10"/>
      <c r="Y44" s="10"/>
      <c r="Z44" s="10"/>
      <c r="AA44" s="26"/>
      <c r="AB44" s="27"/>
      <c r="AC44" s="28"/>
      <c r="AD44" s="10"/>
      <c r="AE44" s="10"/>
      <c r="AF44" s="10"/>
      <c r="AG44" s="15" t="s">
        <v>444</v>
      </c>
      <c r="AK44" s="29"/>
      <c r="AL44" s="16"/>
      <c r="AM44" s="30"/>
      <c r="AQ44" s="29"/>
      <c r="AR44" s="16"/>
      <c r="AS44" s="30"/>
      <c r="AW44" s="210" t="s">
        <v>444</v>
      </c>
      <c r="AX44" s="71"/>
      <c r="AY44" s="71"/>
      <c r="AZ44" s="71"/>
      <c r="BA44" s="213"/>
      <c r="BB44" s="214"/>
      <c r="BC44" s="215"/>
      <c r="BD44" s="71"/>
      <c r="BE44" s="71"/>
      <c r="BF44" s="71"/>
      <c r="BG44" s="213"/>
      <c r="BH44" s="214"/>
      <c r="BI44" s="215"/>
      <c r="BJ44" s="71"/>
      <c r="BK44" s="71"/>
      <c r="BL44" s="71"/>
      <c r="BM44" s="195" t="s">
        <v>444</v>
      </c>
      <c r="BN44" s="189"/>
      <c r="BO44" s="189"/>
      <c r="BP44" s="189"/>
      <c r="BQ44" s="198"/>
      <c r="BR44" s="199"/>
      <c r="BS44" s="200"/>
      <c r="BT44" s="189"/>
      <c r="BU44" s="189"/>
      <c r="BV44" s="189"/>
      <c r="BW44" s="198"/>
      <c r="BX44" s="199"/>
      <c r="BY44" s="200"/>
      <c r="BZ44" s="189"/>
      <c r="CA44" s="189"/>
      <c r="CB44" s="189"/>
    </row>
    <row r="45" spans="1:80" x14ac:dyDescent="0.2">
      <c r="A45" s="4" t="s">
        <v>1</v>
      </c>
      <c r="B45" s="10">
        <f t="shared" ref="B45" si="93">R45+AH45+AX45+BN45</f>
        <v>11187</v>
      </c>
      <c r="C45" s="10">
        <f t="shared" ref="C45" si="94">S45+AI45+AY45+BO45</f>
        <v>3745</v>
      </c>
      <c r="D45" s="10">
        <f t="shared" ref="D45" si="95">T45+AJ45+AZ45+BP45</f>
        <v>7441</v>
      </c>
      <c r="E45" s="10">
        <f t="shared" ref="E45" si="96">U45+AK45+BA45+BQ45</f>
        <v>6215</v>
      </c>
      <c r="F45" s="10">
        <f t="shared" ref="F45" si="97">V45+AL45+BB45+BR45</f>
        <v>2277</v>
      </c>
      <c r="G45" s="10">
        <f t="shared" ref="G45" si="98">W45+AM45+BC45+BS45</f>
        <v>3936</v>
      </c>
      <c r="H45" s="10">
        <f t="shared" ref="H45" si="99">X45+AN45+BD45+BT45</f>
        <v>2843</v>
      </c>
      <c r="I45" s="10">
        <f t="shared" ref="I45" si="100">Y45+AO45+BE45+BU45</f>
        <v>841</v>
      </c>
      <c r="J45" s="10">
        <f t="shared" ref="J45" si="101">Z45+AP45+BF45+BV45</f>
        <v>2001</v>
      </c>
      <c r="K45" s="10">
        <f t="shared" ref="K45" si="102">AA45+AQ45+BG45+BW45</f>
        <v>1241</v>
      </c>
      <c r="L45" s="10">
        <f t="shared" ref="L45" si="103">AB45+AR45+BH45+BX45</f>
        <v>388</v>
      </c>
      <c r="M45" s="10">
        <f t="shared" ref="M45" si="104">AC45+AS45+BI45+BY45</f>
        <v>851</v>
      </c>
      <c r="N45" s="10">
        <f t="shared" ref="N45" si="105">AD45+AT45+BJ45+BZ45</f>
        <v>891</v>
      </c>
      <c r="O45" s="10">
        <f t="shared" ref="O45" si="106">AE45+AU45+BK45+CA45</f>
        <v>237</v>
      </c>
      <c r="P45" s="10">
        <f t="shared" ref="P45" si="107">AF45+AV45+BL45+CB45</f>
        <v>654</v>
      </c>
      <c r="Q45" s="4" t="s">
        <v>1</v>
      </c>
      <c r="R45" s="10">
        <v>1883</v>
      </c>
      <c r="S45" s="10">
        <v>1244</v>
      </c>
      <c r="T45" s="10">
        <v>639</v>
      </c>
      <c r="U45" s="26">
        <v>1071</v>
      </c>
      <c r="V45" s="27">
        <v>882</v>
      </c>
      <c r="W45" s="28">
        <v>189</v>
      </c>
      <c r="X45" s="10">
        <v>485</v>
      </c>
      <c r="Y45" s="10">
        <v>242</v>
      </c>
      <c r="Z45" s="10">
        <v>242</v>
      </c>
      <c r="AA45" s="26">
        <v>73</v>
      </c>
      <c r="AB45" s="27">
        <v>38</v>
      </c>
      <c r="AC45" s="28">
        <v>35</v>
      </c>
      <c r="AD45" s="10">
        <v>255</v>
      </c>
      <c r="AE45" s="10">
        <v>81</v>
      </c>
      <c r="AF45" s="10">
        <v>174</v>
      </c>
      <c r="AG45" s="4" t="s">
        <v>1</v>
      </c>
      <c r="AH45" s="10">
        <v>5954</v>
      </c>
      <c r="AI45" s="10">
        <v>1421</v>
      </c>
      <c r="AJ45" s="10">
        <v>4532</v>
      </c>
      <c r="AK45" s="26">
        <v>2718</v>
      </c>
      <c r="AL45" s="27">
        <v>584</v>
      </c>
      <c r="AM45" s="28">
        <v>2134</v>
      </c>
      <c r="AN45" s="10">
        <v>1721</v>
      </c>
      <c r="AO45" s="10">
        <v>409</v>
      </c>
      <c r="AP45" s="10">
        <v>1312</v>
      </c>
      <c r="AQ45" s="26">
        <v>963</v>
      </c>
      <c r="AR45" s="27">
        <v>301</v>
      </c>
      <c r="AS45" s="28">
        <v>662</v>
      </c>
      <c r="AT45" s="10">
        <v>552</v>
      </c>
      <c r="AU45" s="10">
        <v>127</v>
      </c>
      <c r="AV45" s="10">
        <v>424</v>
      </c>
      <c r="AW45" s="204" t="s">
        <v>1</v>
      </c>
      <c r="AX45" s="71">
        <v>2512</v>
      </c>
      <c r="AY45" s="71">
        <v>961</v>
      </c>
      <c r="AZ45" s="71">
        <v>1551</v>
      </c>
      <c r="BA45" s="213">
        <v>1925</v>
      </c>
      <c r="BB45" s="214">
        <v>728</v>
      </c>
      <c r="BC45" s="215">
        <v>1196</v>
      </c>
      <c r="BD45" s="71">
        <v>434</v>
      </c>
      <c r="BE45" s="71">
        <v>173</v>
      </c>
      <c r="BF45" s="71">
        <v>261</v>
      </c>
      <c r="BG45" s="213">
        <v>100</v>
      </c>
      <c r="BH45" s="214">
        <v>34</v>
      </c>
      <c r="BI45" s="215">
        <v>65</v>
      </c>
      <c r="BJ45" s="71">
        <v>54</v>
      </c>
      <c r="BK45" s="71">
        <v>26</v>
      </c>
      <c r="BL45" s="71">
        <v>29</v>
      </c>
      <c r="BM45" s="189" t="s">
        <v>1</v>
      </c>
      <c r="BN45" s="189">
        <v>838</v>
      </c>
      <c r="BO45" s="189">
        <v>119</v>
      </c>
      <c r="BP45" s="189">
        <v>719</v>
      </c>
      <c r="BQ45" s="198">
        <v>501</v>
      </c>
      <c r="BR45" s="199">
        <v>83</v>
      </c>
      <c r="BS45" s="200">
        <v>417</v>
      </c>
      <c r="BT45" s="189">
        <v>203</v>
      </c>
      <c r="BU45" s="189">
        <v>17</v>
      </c>
      <c r="BV45" s="189">
        <v>186</v>
      </c>
      <c r="BW45" s="198">
        <v>105</v>
      </c>
      <c r="BX45" s="199">
        <v>15</v>
      </c>
      <c r="BY45" s="200">
        <v>89</v>
      </c>
      <c r="BZ45" s="189">
        <v>30</v>
      </c>
      <c r="CA45" s="189">
        <v>3</v>
      </c>
      <c r="CB45" s="189">
        <v>27</v>
      </c>
    </row>
    <row r="46" spans="1:80" x14ac:dyDescent="0.2">
      <c r="A46" s="4" t="s">
        <v>32</v>
      </c>
      <c r="B46" s="10">
        <f t="shared" ref="B46:B53" si="108">R46+AH46+AX46+BN46</f>
        <v>9405</v>
      </c>
      <c r="C46" s="10">
        <f t="shared" ref="C46:C53" si="109">S46+AI46+AY46+BO46</f>
        <v>3115</v>
      </c>
      <c r="D46" s="10">
        <f t="shared" ref="D46:D53" si="110">T46+AJ46+AZ46+BP46</f>
        <v>6290</v>
      </c>
      <c r="E46" s="10">
        <f t="shared" ref="E46:E53" si="111">U46+AK46+BA46+BQ46</f>
        <v>5382</v>
      </c>
      <c r="F46" s="10">
        <f t="shared" ref="F46:F53" si="112">V46+AL46+BB46+BR46</f>
        <v>1999</v>
      </c>
      <c r="G46" s="10">
        <f t="shared" ref="G46:G53" si="113">W46+AM46+BC46+BS46</f>
        <v>3383</v>
      </c>
      <c r="H46" s="10">
        <f t="shared" ref="H46:H53" si="114">X46+AN46+BD46+BT46</f>
        <v>2390</v>
      </c>
      <c r="I46" s="10">
        <f t="shared" ref="I46:I53" si="115">Y46+AO46+BE46+BU46</f>
        <v>716</v>
      </c>
      <c r="J46" s="10">
        <f t="shared" ref="J46:J53" si="116">Z46+AP46+BF46+BV46</f>
        <v>1674</v>
      </c>
      <c r="K46" s="10">
        <f t="shared" ref="K46:K53" si="117">AA46+AQ46+BG46+BW46</f>
        <v>921</v>
      </c>
      <c r="L46" s="10">
        <f t="shared" ref="L46:L53" si="118">AB46+AR46+BH46+BX46</f>
        <v>221</v>
      </c>
      <c r="M46" s="10">
        <f t="shared" ref="M46:M53" si="119">AC46+AS46+BI46+BY46</f>
        <v>699</v>
      </c>
      <c r="N46" s="10">
        <f t="shared" ref="N46:N53" si="120">AD46+AT46+BJ46+BZ46</f>
        <v>711</v>
      </c>
      <c r="O46" s="10">
        <f t="shared" ref="O46:O53" si="121">AE46+AU46+BK46+CA46</f>
        <v>178</v>
      </c>
      <c r="P46" s="10">
        <f t="shared" ref="P46:P53" si="122">AF46+AV46+BL46+CB46</f>
        <v>534</v>
      </c>
      <c r="Q46" s="4" t="s">
        <v>32</v>
      </c>
      <c r="R46" s="10">
        <v>1493</v>
      </c>
      <c r="S46" s="10">
        <v>1029</v>
      </c>
      <c r="T46" s="10">
        <v>464</v>
      </c>
      <c r="U46" s="26">
        <v>906</v>
      </c>
      <c r="V46" s="27">
        <v>755</v>
      </c>
      <c r="W46" s="28">
        <v>151</v>
      </c>
      <c r="X46" s="10">
        <v>329</v>
      </c>
      <c r="Y46" s="10">
        <v>185</v>
      </c>
      <c r="Z46" s="10">
        <v>144</v>
      </c>
      <c r="AA46" s="26">
        <v>44</v>
      </c>
      <c r="AB46" s="27">
        <v>25</v>
      </c>
      <c r="AC46" s="28">
        <v>18</v>
      </c>
      <c r="AD46" s="10">
        <v>214</v>
      </c>
      <c r="AE46" s="10">
        <v>64</v>
      </c>
      <c r="AF46" s="10">
        <v>150</v>
      </c>
      <c r="AG46" s="4" t="s">
        <v>32</v>
      </c>
      <c r="AH46" s="10">
        <v>4872</v>
      </c>
      <c r="AI46" s="10">
        <v>1074</v>
      </c>
      <c r="AJ46" s="10">
        <v>3798</v>
      </c>
      <c r="AK46" s="26">
        <v>2246</v>
      </c>
      <c r="AL46" s="27">
        <v>472</v>
      </c>
      <c r="AM46" s="28">
        <v>1774</v>
      </c>
      <c r="AN46" s="10">
        <v>1509</v>
      </c>
      <c r="AO46" s="10">
        <v>367</v>
      </c>
      <c r="AP46" s="10">
        <v>1143</v>
      </c>
      <c r="AQ46" s="26">
        <v>692</v>
      </c>
      <c r="AR46" s="27">
        <v>150</v>
      </c>
      <c r="AS46" s="28">
        <v>542</v>
      </c>
      <c r="AT46" s="10">
        <v>424</v>
      </c>
      <c r="AU46" s="10">
        <v>85</v>
      </c>
      <c r="AV46" s="10">
        <v>340</v>
      </c>
      <c r="AW46" s="204" t="s">
        <v>32</v>
      </c>
      <c r="AX46" s="71">
        <v>2269</v>
      </c>
      <c r="AY46" s="71">
        <v>893</v>
      </c>
      <c r="AZ46" s="71">
        <v>1376</v>
      </c>
      <c r="BA46" s="213">
        <v>1762</v>
      </c>
      <c r="BB46" s="214">
        <v>689</v>
      </c>
      <c r="BC46" s="215">
        <v>1073</v>
      </c>
      <c r="BD46" s="71">
        <v>375</v>
      </c>
      <c r="BE46" s="71">
        <v>147</v>
      </c>
      <c r="BF46" s="71">
        <v>227</v>
      </c>
      <c r="BG46" s="213">
        <v>90</v>
      </c>
      <c r="BH46" s="214">
        <v>31</v>
      </c>
      <c r="BI46" s="215">
        <v>59</v>
      </c>
      <c r="BJ46" s="71">
        <v>43</v>
      </c>
      <c r="BK46" s="71">
        <v>26</v>
      </c>
      <c r="BL46" s="71">
        <v>17</v>
      </c>
      <c r="BM46" s="189" t="s">
        <v>32</v>
      </c>
      <c r="BN46" s="189">
        <v>771</v>
      </c>
      <c r="BO46" s="189">
        <v>119</v>
      </c>
      <c r="BP46" s="189">
        <v>652</v>
      </c>
      <c r="BQ46" s="198">
        <v>468</v>
      </c>
      <c r="BR46" s="199">
        <v>83</v>
      </c>
      <c r="BS46" s="200">
        <v>385</v>
      </c>
      <c r="BT46" s="189">
        <v>177</v>
      </c>
      <c r="BU46" s="189">
        <v>17</v>
      </c>
      <c r="BV46" s="189">
        <v>160</v>
      </c>
      <c r="BW46" s="198">
        <v>95</v>
      </c>
      <c r="BX46" s="199">
        <v>15</v>
      </c>
      <c r="BY46" s="200">
        <v>80</v>
      </c>
      <c r="BZ46" s="189">
        <v>30</v>
      </c>
      <c r="CA46" s="189">
        <v>3</v>
      </c>
      <c r="CB46" s="189">
        <v>27</v>
      </c>
    </row>
    <row r="47" spans="1:80" x14ac:dyDescent="0.2">
      <c r="A47" s="4" t="s">
        <v>445</v>
      </c>
      <c r="B47" s="10">
        <f t="shared" si="108"/>
        <v>941</v>
      </c>
      <c r="C47" s="10">
        <f t="shared" si="109"/>
        <v>332</v>
      </c>
      <c r="D47" s="10">
        <f t="shared" si="110"/>
        <v>611</v>
      </c>
      <c r="E47" s="10">
        <f t="shared" si="111"/>
        <v>455</v>
      </c>
      <c r="F47" s="10">
        <f t="shared" si="112"/>
        <v>136</v>
      </c>
      <c r="G47" s="10">
        <f t="shared" si="113"/>
        <v>318</v>
      </c>
      <c r="H47" s="10">
        <f t="shared" si="114"/>
        <v>249</v>
      </c>
      <c r="I47" s="10">
        <f t="shared" si="115"/>
        <v>87</v>
      </c>
      <c r="J47" s="10">
        <f t="shared" si="116"/>
        <v>161</v>
      </c>
      <c r="K47" s="10">
        <f t="shared" si="117"/>
        <v>178</v>
      </c>
      <c r="L47" s="10">
        <f t="shared" si="118"/>
        <v>100</v>
      </c>
      <c r="M47" s="10">
        <f t="shared" si="119"/>
        <v>77</v>
      </c>
      <c r="N47" s="10">
        <f t="shared" si="120"/>
        <v>60</v>
      </c>
      <c r="O47" s="10">
        <f t="shared" si="121"/>
        <v>6</v>
      </c>
      <c r="P47" s="10">
        <f t="shared" si="122"/>
        <v>54</v>
      </c>
      <c r="Q47" s="4" t="s">
        <v>445</v>
      </c>
      <c r="R47" s="10">
        <v>246</v>
      </c>
      <c r="S47" s="10">
        <v>141</v>
      </c>
      <c r="T47" s="10">
        <v>106</v>
      </c>
      <c r="U47" s="26">
        <v>90</v>
      </c>
      <c r="V47" s="27">
        <v>75</v>
      </c>
      <c r="W47" s="28">
        <v>14</v>
      </c>
      <c r="X47" s="10">
        <v>127</v>
      </c>
      <c r="Y47" s="10">
        <v>52</v>
      </c>
      <c r="Z47" s="10">
        <v>75</v>
      </c>
      <c r="AA47" s="26">
        <v>18</v>
      </c>
      <c r="AB47" s="27">
        <v>7</v>
      </c>
      <c r="AC47" s="28">
        <v>11</v>
      </c>
      <c r="AD47" s="10">
        <v>12</v>
      </c>
      <c r="AE47" s="10">
        <v>6</v>
      </c>
      <c r="AF47" s="10">
        <v>6</v>
      </c>
      <c r="AG47" s="4" t="s">
        <v>445</v>
      </c>
      <c r="AH47" s="10">
        <v>511</v>
      </c>
      <c r="AI47" s="10">
        <v>127</v>
      </c>
      <c r="AJ47" s="10">
        <v>384</v>
      </c>
      <c r="AK47" s="26">
        <v>247</v>
      </c>
      <c r="AL47" s="27">
        <v>22</v>
      </c>
      <c r="AM47" s="28">
        <v>225</v>
      </c>
      <c r="AN47" s="10">
        <v>71</v>
      </c>
      <c r="AO47" s="10">
        <v>14</v>
      </c>
      <c r="AP47" s="10">
        <v>56</v>
      </c>
      <c r="AQ47" s="26">
        <v>150</v>
      </c>
      <c r="AR47" s="27">
        <v>90</v>
      </c>
      <c r="AS47" s="28">
        <v>60</v>
      </c>
      <c r="AT47" s="10">
        <v>42</v>
      </c>
      <c r="AU47" s="10">
        <v>0</v>
      </c>
      <c r="AV47" s="10">
        <v>42</v>
      </c>
      <c r="AW47" s="204" t="s">
        <v>445</v>
      </c>
      <c r="AX47" s="71">
        <v>150</v>
      </c>
      <c r="AY47" s="71">
        <v>64</v>
      </c>
      <c r="AZ47" s="71">
        <v>87</v>
      </c>
      <c r="BA47" s="213">
        <v>104</v>
      </c>
      <c r="BB47" s="214">
        <v>39</v>
      </c>
      <c r="BC47" s="215">
        <v>65</v>
      </c>
      <c r="BD47" s="71">
        <v>34</v>
      </c>
      <c r="BE47" s="71">
        <v>21</v>
      </c>
      <c r="BF47" s="71">
        <v>13</v>
      </c>
      <c r="BG47" s="213">
        <v>7</v>
      </c>
      <c r="BH47" s="214">
        <v>3</v>
      </c>
      <c r="BI47" s="215">
        <v>3</v>
      </c>
      <c r="BJ47" s="71">
        <v>6</v>
      </c>
      <c r="BK47" s="71">
        <v>0</v>
      </c>
      <c r="BL47" s="71">
        <v>6</v>
      </c>
      <c r="BM47" s="189" t="s">
        <v>445</v>
      </c>
      <c r="BN47" s="189">
        <v>34</v>
      </c>
      <c r="BO47" s="189">
        <v>0</v>
      </c>
      <c r="BP47" s="189">
        <v>34</v>
      </c>
      <c r="BQ47" s="198">
        <v>14</v>
      </c>
      <c r="BR47" s="199">
        <v>0</v>
      </c>
      <c r="BS47" s="200">
        <v>14</v>
      </c>
      <c r="BT47" s="189">
        <v>17</v>
      </c>
      <c r="BU47" s="189">
        <v>0</v>
      </c>
      <c r="BV47" s="189">
        <v>17</v>
      </c>
      <c r="BW47" s="198">
        <v>3</v>
      </c>
      <c r="BX47" s="199">
        <v>0</v>
      </c>
      <c r="BY47" s="200">
        <v>3</v>
      </c>
      <c r="BZ47" s="189">
        <v>0</v>
      </c>
      <c r="CA47" s="189">
        <v>0</v>
      </c>
      <c r="CB47" s="189">
        <v>0</v>
      </c>
    </row>
    <row r="48" spans="1:80" x14ac:dyDescent="0.2">
      <c r="A48" s="4" t="s">
        <v>440</v>
      </c>
      <c r="B48" s="10">
        <f t="shared" si="108"/>
        <v>312</v>
      </c>
      <c r="C48" s="10">
        <f t="shared" si="109"/>
        <v>139</v>
      </c>
      <c r="D48" s="10">
        <f t="shared" si="110"/>
        <v>173</v>
      </c>
      <c r="E48" s="10">
        <f t="shared" si="111"/>
        <v>95</v>
      </c>
      <c r="F48" s="10">
        <f t="shared" si="112"/>
        <v>41</v>
      </c>
      <c r="G48" s="10">
        <f t="shared" si="113"/>
        <v>53</v>
      </c>
      <c r="H48" s="10">
        <f t="shared" si="114"/>
        <v>81</v>
      </c>
      <c r="I48" s="10">
        <f t="shared" si="115"/>
        <v>24</v>
      </c>
      <c r="J48" s="10">
        <f t="shared" si="116"/>
        <v>56</v>
      </c>
      <c r="K48" s="10">
        <f t="shared" si="117"/>
        <v>122</v>
      </c>
      <c r="L48" s="10">
        <f t="shared" si="118"/>
        <v>62</v>
      </c>
      <c r="M48" s="10">
        <f t="shared" si="119"/>
        <v>60</v>
      </c>
      <c r="N48" s="10">
        <f t="shared" si="120"/>
        <v>15</v>
      </c>
      <c r="O48" s="10">
        <f t="shared" si="121"/>
        <v>12</v>
      </c>
      <c r="P48" s="10">
        <f t="shared" si="122"/>
        <v>3</v>
      </c>
      <c r="Q48" s="4" t="s">
        <v>440</v>
      </c>
      <c r="R48" s="10">
        <v>44</v>
      </c>
      <c r="S48" s="10">
        <v>38</v>
      </c>
      <c r="T48" s="10">
        <v>6</v>
      </c>
      <c r="U48" s="26">
        <v>19</v>
      </c>
      <c r="V48" s="27">
        <v>19</v>
      </c>
      <c r="W48" s="28">
        <v>0</v>
      </c>
      <c r="X48" s="10">
        <v>12</v>
      </c>
      <c r="Y48" s="10">
        <v>6</v>
      </c>
      <c r="Z48" s="10">
        <v>6</v>
      </c>
      <c r="AA48" s="26">
        <v>2</v>
      </c>
      <c r="AB48" s="27">
        <v>2</v>
      </c>
      <c r="AC48" s="28">
        <v>0</v>
      </c>
      <c r="AD48" s="10">
        <v>12</v>
      </c>
      <c r="AE48" s="10">
        <v>12</v>
      </c>
      <c r="AF48" s="10">
        <v>0</v>
      </c>
      <c r="AG48" s="4" t="s">
        <v>440</v>
      </c>
      <c r="AH48" s="10">
        <v>222</v>
      </c>
      <c r="AI48" s="10">
        <v>97</v>
      </c>
      <c r="AJ48" s="10">
        <v>125</v>
      </c>
      <c r="AK48" s="26">
        <v>45</v>
      </c>
      <c r="AL48" s="27">
        <v>22</v>
      </c>
      <c r="AM48" s="28">
        <v>22</v>
      </c>
      <c r="AN48" s="10">
        <v>56</v>
      </c>
      <c r="AO48" s="10">
        <v>14</v>
      </c>
      <c r="AP48" s="10">
        <v>42</v>
      </c>
      <c r="AQ48" s="26">
        <v>120</v>
      </c>
      <c r="AR48" s="27">
        <v>60</v>
      </c>
      <c r="AS48" s="28">
        <v>60</v>
      </c>
      <c r="AT48" s="10">
        <v>0</v>
      </c>
      <c r="AU48" s="10">
        <v>0</v>
      </c>
      <c r="AV48" s="10">
        <v>0</v>
      </c>
      <c r="AW48" s="204" t="s">
        <v>440</v>
      </c>
      <c r="AX48" s="71">
        <v>41</v>
      </c>
      <c r="AY48" s="71">
        <v>4</v>
      </c>
      <c r="AZ48" s="71">
        <v>37</v>
      </c>
      <c r="BA48" s="213">
        <v>26</v>
      </c>
      <c r="BB48" s="214">
        <v>0</v>
      </c>
      <c r="BC48" s="215">
        <v>26</v>
      </c>
      <c r="BD48" s="71">
        <v>13</v>
      </c>
      <c r="BE48" s="71">
        <v>4</v>
      </c>
      <c r="BF48" s="71">
        <v>8</v>
      </c>
      <c r="BG48" s="213">
        <v>0</v>
      </c>
      <c r="BH48" s="214">
        <v>0</v>
      </c>
      <c r="BI48" s="215">
        <v>0</v>
      </c>
      <c r="BJ48" s="71">
        <v>3</v>
      </c>
      <c r="BK48" s="71">
        <v>0</v>
      </c>
      <c r="BL48" s="71">
        <v>3</v>
      </c>
      <c r="BM48" s="189" t="s">
        <v>440</v>
      </c>
      <c r="BN48" s="189">
        <v>5</v>
      </c>
      <c r="BO48" s="189">
        <v>0</v>
      </c>
      <c r="BP48" s="189">
        <v>5</v>
      </c>
      <c r="BQ48" s="198">
        <v>5</v>
      </c>
      <c r="BR48" s="199">
        <v>0</v>
      </c>
      <c r="BS48" s="200">
        <v>5</v>
      </c>
      <c r="BT48" s="189">
        <v>0</v>
      </c>
      <c r="BU48" s="189">
        <v>0</v>
      </c>
      <c r="BV48" s="189">
        <v>0</v>
      </c>
      <c r="BW48" s="198">
        <v>0</v>
      </c>
      <c r="BX48" s="199">
        <v>0</v>
      </c>
      <c r="BY48" s="200">
        <v>0</v>
      </c>
      <c r="BZ48" s="189">
        <v>0</v>
      </c>
      <c r="CA48" s="189">
        <v>0</v>
      </c>
      <c r="CB48" s="189">
        <v>0</v>
      </c>
    </row>
    <row r="49" spans="1:80" x14ac:dyDescent="0.2">
      <c r="A49" s="4" t="s">
        <v>446</v>
      </c>
      <c r="B49" s="10">
        <f t="shared" si="108"/>
        <v>169</v>
      </c>
      <c r="C49" s="10">
        <f t="shared" si="109"/>
        <v>37</v>
      </c>
      <c r="D49" s="10">
        <f t="shared" si="110"/>
        <v>132</v>
      </c>
      <c r="E49" s="10">
        <f t="shared" si="111"/>
        <v>112</v>
      </c>
      <c r="F49" s="10">
        <f t="shared" si="112"/>
        <v>19</v>
      </c>
      <c r="G49" s="10">
        <f t="shared" si="113"/>
        <v>93</v>
      </c>
      <c r="H49" s="10">
        <f t="shared" si="114"/>
        <v>48</v>
      </c>
      <c r="I49" s="10">
        <f t="shared" si="115"/>
        <v>14</v>
      </c>
      <c r="J49" s="10">
        <f t="shared" si="116"/>
        <v>34</v>
      </c>
      <c r="K49" s="10">
        <f t="shared" si="117"/>
        <v>8</v>
      </c>
      <c r="L49" s="10">
        <f t="shared" si="118"/>
        <v>4</v>
      </c>
      <c r="M49" s="10">
        <f t="shared" si="119"/>
        <v>5</v>
      </c>
      <c r="N49" s="10">
        <f t="shared" si="120"/>
        <v>0</v>
      </c>
      <c r="O49" s="10">
        <f t="shared" si="121"/>
        <v>0</v>
      </c>
      <c r="P49" s="10">
        <f t="shared" si="122"/>
        <v>0</v>
      </c>
      <c r="Q49" s="4" t="s">
        <v>446</v>
      </c>
      <c r="R49" s="10">
        <v>50</v>
      </c>
      <c r="S49" s="10">
        <v>23</v>
      </c>
      <c r="T49" s="10">
        <v>28</v>
      </c>
      <c r="U49" s="26">
        <v>33</v>
      </c>
      <c r="V49" s="27">
        <v>19</v>
      </c>
      <c r="W49" s="28">
        <v>14</v>
      </c>
      <c r="X49" s="10">
        <v>12</v>
      </c>
      <c r="Y49" s="10">
        <v>0</v>
      </c>
      <c r="Z49" s="10">
        <v>12</v>
      </c>
      <c r="AA49" s="26">
        <v>5</v>
      </c>
      <c r="AB49" s="27">
        <v>4</v>
      </c>
      <c r="AC49" s="28">
        <v>2</v>
      </c>
      <c r="AD49" s="10">
        <v>0</v>
      </c>
      <c r="AE49" s="10">
        <v>0</v>
      </c>
      <c r="AF49" s="10">
        <v>0</v>
      </c>
      <c r="AG49" s="4" t="s">
        <v>446</v>
      </c>
      <c r="AH49" s="10">
        <v>96</v>
      </c>
      <c r="AI49" s="10">
        <v>14</v>
      </c>
      <c r="AJ49" s="10">
        <v>81</v>
      </c>
      <c r="AK49" s="26">
        <v>67</v>
      </c>
      <c r="AL49" s="27">
        <v>0</v>
      </c>
      <c r="AM49" s="28">
        <v>67</v>
      </c>
      <c r="AN49" s="10">
        <v>28</v>
      </c>
      <c r="AO49" s="10">
        <v>14</v>
      </c>
      <c r="AP49" s="10">
        <v>14</v>
      </c>
      <c r="AQ49" s="26">
        <v>0</v>
      </c>
      <c r="AR49" s="27">
        <v>0</v>
      </c>
      <c r="AS49" s="28">
        <v>0</v>
      </c>
      <c r="AT49" s="10">
        <v>0</v>
      </c>
      <c r="AU49" s="10">
        <v>0</v>
      </c>
      <c r="AV49" s="10">
        <v>0</v>
      </c>
      <c r="AW49" s="204" t="s">
        <v>446</v>
      </c>
      <c r="AX49" s="71">
        <v>18</v>
      </c>
      <c r="AY49" s="71">
        <v>0</v>
      </c>
      <c r="AZ49" s="71">
        <v>18</v>
      </c>
      <c r="BA49" s="213">
        <v>7</v>
      </c>
      <c r="BB49" s="214">
        <v>0</v>
      </c>
      <c r="BC49" s="215">
        <v>7</v>
      </c>
      <c r="BD49" s="71">
        <v>8</v>
      </c>
      <c r="BE49" s="71">
        <v>0</v>
      </c>
      <c r="BF49" s="71">
        <v>8</v>
      </c>
      <c r="BG49" s="213">
        <v>3</v>
      </c>
      <c r="BH49" s="214">
        <v>0</v>
      </c>
      <c r="BI49" s="215">
        <v>3</v>
      </c>
      <c r="BJ49" s="71">
        <v>0</v>
      </c>
      <c r="BK49" s="71">
        <v>0</v>
      </c>
      <c r="BL49" s="71">
        <v>0</v>
      </c>
      <c r="BM49" s="189" t="s">
        <v>446</v>
      </c>
      <c r="BN49" s="189">
        <v>5</v>
      </c>
      <c r="BO49" s="189">
        <v>0</v>
      </c>
      <c r="BP49" s="189">
        <v>5</v>
      </c>
      <c r="BQ49" s="198">
        <v>5</v>
      </c>
      <c r="BR49" s="199">
        <v>0</v>
      </c>
      <c r="BS49" s="200">
        <v>5</v>
      </c>
      <c r="BT49" s="189">
        <v>0</v>
      </c>
      <c r="BU49" s="189">
        <v>0</v>
      </c>
      <c r="BV49" s="189">
        <v>0</v>
      </c>
      <c r="BW49" s="198">
        <v>0</v>
      </c>
      <c r="BX49" s="199">
        <v>0</v>
      </c>
      <c r="BY49" s="200">
        <v>0</v>
      </c>
      <c r="BZ49" s="189">
        <v>0</v>
      </c>
      <c r="CA49" s="189">
        <v>0</v>
      </c>
      <c r="CB49" s="189">
        <v>0</v>
      </c>
    </row>
    <row r="50" spans="1:80" x14ac:dyDescent="0.2">
      <c r="A50" s="4" t="s">
        <v>447</v>
      </c>
      <c r="B50" s="10">
        <f t="shared" si="108"/>
        <v>57</v>
      </c>
      <c r="C50" s="10">
        <f t="shared" si="109"/>
        <v>45</v>
      </c>
      <c r="D50" s="10">
        <f t="shared" si="110"/>
        <v>12</v>
      </c>
      <c r="E50" s="10">
        <f t="shared" si="111"/>
        <v>57</v>
      </c>
      <c r="F50" s="10">
        <f t="shared" si="112"/>
        <v>45</v>
      </c>
      <c r="G50" s="10">
        <f t="shared" si="113"/>
        <v>12</v>
      </c>
      <c r="H50" s="10">
        <f t="shared" si="114"/>
        <v>0</v>
      </c>
      <c r="I50" s="10">
        <f t="shared" si="115"/>
        <v>0</v>
      </c>
      <c r="J50" s="10">
        <f t="shared" si="116"/>
        <v>0</v>
      </c>
      <c r="K50" s="10">
        <f t="shared" si="117"/>
        <v>0</v>
      </c>
      <c r="L50" s="10">
        <f t="shared" si="118"/>
        <v>0</v>
      </c>
      <c r="M50" s="10">
        <f t="shared" si="119"/>
        <v>0</v>
      </c>
      <c r="N50" s="10">
        <f t="shared" si="120"/>
        <v>0</v>
      </c>
      <c r="O50" s="10">
        <f t="shared" si="121"/>
        <v>0</v>
      </c>
      <c r="P50" s="10">
        <f t="shared" si="122"/>
        <v>0</v>
      </c>
      <c r="Q50" s="4" t="s">
        <v>447</v>
      </c>
      <c r="R50" s="10">
        <v>0</v>
      </c>
      <c r="S50" s="10">
        <v>0</v>
      </c>
      <c r="T50" s="10">
        <v>0</v>
      </c>
      <c r="U50" s="26">
        <v>0</v>
      </c>
      <c r="V50" s="27">
        <v>0</v>
      </c>
      <c r="W50" s="28">
        <v>0</v>
      </c>
      <c r="X50" s="10">
        <v>0</v>
      </c>
      <c r="Y50" s="10">
        <v>0</v>
      </c>
      <c r="Z50" s="10">
        <v>0</v>
      </c>
      <c r="AA50" s="26">
        <v>0</v>
      </c>
      <c r="AB50" s="27">
        <v>0</v>
      </c>
      <c r="AC50" s="28">
        <v>0</v>
      </c>
      <c r="AD50" s="10">
        <v>0</v>
      </c>
      <c r="AE50" s="10">
        <v>0</v>
      </c>
      <c r="AF50" s="10">
        <v>0</v>
      </c>
      <c r="AG50" s="4" t="s">
        <v>447</v>
      </c>
      <c r="AH50" s="10">
        <v>45</v>
      </c>
      <c r="AI50" s="10">
        <v>45</v>
      </c>
      <c r="AJ50" s="10">
        <v>0</v>
      </c>
      <c r="AK50" s="26">
        <v>45</v>
      </c>
      <c r="AL50" s="27">
        <v>45</v>
      </c>
      <c r="AM50" s="28">
        <v>0</v>
      </c>
      <c r="AN50" s="10">
        <v>0</v>
      </c>
      <c r="AO50" s="10">
        <v>0</v>
      </c>
      <c r="AP50" s="10">
        <v>0</v>
      </c>
      <c r="AQ50" s="26">
        <v>0</v>
      </c>
      <c r="AR50" s="27">
        <v>0</v>
      </c>
      <c r="AS50" s="28">
        <v>0</v>
      </c>
      <c r="AT50" s="10">
        <v>0</v>
      </c>
      <c r="AU50" s="10">
        <v>0</v>
      </c>
      <c r="AV50" s="10">
        <v>0</v>
      </c>
      <c r="AW50" s="204" t="s">
        <v>447</v>
      </c>
      <c r="AX50" s="71">
        <v>7</v>
      </c>
      <c r="AY50" s="71">
        <v>0</v>
      </c>
      <c r="AZ50" s="71">
        <v>7</v>
      </c>
      <c r="BA50" s="213">
        <v>7</v>
      </c>
      <c r="BB50" s="214">
        <v>0</v>
      </c>
      <c r="BC50" s="215">
        <v>7</v>
      </c>
      <c r="BD50" s="71">
        <v>0</v>
      </c>
      <c r="BE50" s="71">
        <v>0</v>
      </c>
      <c r="BF50" s="71">
        <v>0</v>
      </c>
      <c r="BG50" s="213">
        <v>0</v>
      </c>
      <c r="BH50" s="214">
        <v>0</v>
      </c>
      <c r="BI50" s="215">
        <v>0</v>
      </c>
      <c r="BJ50" s="71">
        <v>0</v>
      </c>
      <c r="BK50" s="71">
        <v>0</v>
      </c>
      <c r="BL50" s="71">
        <v>0</v>
      </c>
      <c r="BM50" s="189" t="s">
        <v>447</v>
      </c>
      <c r="BN50" s="189">
        <v>5</v>
      </c>
      <c r="BO50" s="189">
        <v>0</v>
      </c>
      <c r="BP50" s="189">
        <v>5</v>
      </c>
      <c r="BQ50" s="198">
        <v>5</v>
      </c>
      <c r="BR50" s="199">
        <v>0</v>
      </c>
      <c r="BS50" s="200">
        <v>5</v>
      </c>
      <c r="BT50" s="189">
        <v>0</v>
      </c>
      <c r="BU50" s="189">
        <v>0</v>
      </c>
      <c r="BV50" s="189">
        <v>0</v>
      </c>
      <c r="BW50" s="198">
        <v>0</v>
      </c>
      <c r="BX50" s="199">
        <v>0</v>
      </c>
      <c r="BY50" s="200">
        <v>0</v>
      </c>
      <c r="BZ50" s="189">
        <v>0</v>
      </c>
      <c r="CA50" s="189">
        <v>0</v>
      </c>
      <c r="CB50" s="189">
        <v>0</v>
      </c>
    </row>
    <row r="51" spans="1:80" x14ac:dyDescent="0.2">
      <c r="A51" s="4" t="s">
        <v>448</v>
      </c>
      <c r="B51" s="10">
        <f t="shared" si="108"/>
        <v>104</v>
      </c>
      <c r="C51" s="10">
        <f t="shared" si="109"/>
        <v>65</v>
      </c>
      <c r="D51" s="10">
        <f t="shared" si="110"/>
        <v>39</v>
      </c>
      <c r="E51" s="10">
        <f t="shared" si="111"/>
        <v>52</v>
      </c>
      <c r="F51" s="10">
        <f t="shared" si="112"/>
        <v>22</v>
      </c>
      <c r="G51" s="10">
        <f t="shared" si="113"/>
        <v>29</v>
      </c>
      <c r="H51" s="10">
        <f t="shared" si="114"/>
        <v>10</v>
      </c>
      <c r="I51" s="10">
        <f t="shared" si="115"/>
        <v>0</v>
      </c>
      <c r="J51" s="10">
        <f t="shared" si="116"/>
        <v>10</v>
      </c>
      <c r="K51" s="10">
        <f t="shared" si="117"/>
        <v>0</v>
      </c>
      <c r="L51" s="10">
        <f t="shared" si="118"/>
        <v>0</v>
      </c>
      <c r="M51" s="10">
        <f t="shared" si="119"/>
        <v>0</v>
      </c>
      <c r="N51" s="10">
        <f t="shared" si="120"/>
        <v>42</v>
      </c>
      <c r="O51" s="10">
        <f t="shared" si="121"/>
        <v>42</v>
      </c>
      <c r="P51" s="10">
        <f t="shared" si="122"/>
        <v>0</v>
      </c>
      <c r="Q51" s="4" t="s">
        <v>448</v>
      </c>
      <c r="R51" s="10">
        <v>6</v>
      </c>
      <c r="S51" s="10">
        <v>0</v>
      </c>
      <c r="T51" s="10">
        <v>6</v>
      </c>
      <c r="U51" s="26">
        <v>0</v>
      </c>
      <c r="V51" s="27">
        <v>0</v>
      </c>
      <c r="W51" s="28">
        <v>0</v>
      </c>
      <c r="X51" s="10">
        <v>6</v>
      </c>
      <c r="Y51" s="10">
        <v>0</v>
      </c>
      <c r="Z51" s="10">
        <v>6</v>
      </c>
      <c r="AA51" s="26">
        <v>0</v>
      </c>
      <c r="AB51" s="27">
        <v>0</v>
      </c>
      <c r="AC51" s="28">
        <v>0</v>
      </c>
      <c r="AD51" s="10">
        <v>0</v>
      </c>
      <c r="AE51" s="10">
        <v>0</v>
      </c>
      <c r="AF51" s="10">
        <v>0</v>
      </c>
      <c r="AG51" s="4" t="s">
        <v>448</v>
      </c>
      <c r="AH51" s="10">
        <v>87</v>
      </c>
      <c r="AI51" s="10">
        <v>65</v>
      </c>
      <c r="AJ51" s="10">
        <v>22</v>
      </c>
      <c r="AK51" s="26">
        <v>45</v>
      </c>
      <c r="AL51" s="27">
        <v>22</v>
      </c>
      <c r="AM51" s="28">
        <v>22</v>
      </c>
      <c r="AN51" s="10">
        <v>0</v>
      </c>
      <c r="AO51" s="10">
        <v>0</v>
      </c>
      <c r="AP51" s="10">
        <v>0</v>
      </c>
      <c r="AQ51" s="26">
        <v>0</v>
      </c>
      <c r="AR51" s="27">
        <v>0</v>
      </c>
      <c r="AS51" s="28">
        <v>0</v>
      </c>
      <c r="AT51" s="10">
        <v>42</v>
      </c>
      <c r="AU51" s="10">
        <v>42</v>
      </c>
      <c r="AV51" s="10">
        <v>0</v>
      </c>
      <c r="AW51" s="204" t="s">
        <v>448</v>
      </c>
      <c r="AX51" s="71">
        <v>11</v>
      </c>
      <c r="AY51" s="71">
        <v>0</v>
      </c>
      <c r="AZ51" s="71">
        <v>11</v>
      </c>
      <c r="BA51" s="213">
        <v>7</v>
      </c>
      <c r="BB51" s="214">
        <v>0</v>
      </c>
      <c r="BC51" s="215">
        <v>7</v>
      </c>
      <c r="BD51" s="71">
        <v>4</v>
      </c>
      <c r="BE51" s="71">
        <v>0</v>
      </c>
      <c r="BF51" s="71">
        <v>4</v>
      </c>
      <c r="BG51" s="213">
        <v>0</v>
      </c>
      <c r="BH51" s="214">
        <v>0</v>
      </c>
      <c r="BI51" s="215">
        <v>0</v>
      </c>
      <c r="BJ51" s="71">
        <v>0</v>
      </c>
      <c r="BK51" s="71">
        <v>0</v>
      </c>
      <c r="BL51" s="71">
        <v>0</v>
      </c>
      <c r="BM51" s="189" t="s">
        <v>448</v>
      </c>
      <c r="BN51" s="189">
        <v>0</v>
      </c>
      <c r="BO51" s="189">
        <v>0</v>
      </c>
      <c r="BP51" s="189">
        <v>0</v>
      </c>
      <c r="BQ51" s="198">
        <v>0</v>
      </c>
      <c r="BR51" s="199">
        <v>0</v>
      </c>
      <c r="BS51" s="200">
        <v>0</v>
      </c>
      <c r="BT51" s="189">
        <v>0</v>
      </c>
      <c r="BU51" s="189">
        <v>0</v>
      </c>
      <c r="BV51" s="189">
        <v>0</v>
      </c>
      <c r="BW51" s="198">
        <v>0</v>
      </c>
      <c r="BX51" s="199">
        <v>0</v>
      </c>
      <c r="BY51" s="200">
        <v>0</v>
      </c>
      <c r="BZ51" s="189">
        <v>0</v>
      </c>
      <c r="CA51" s="189">
        <v>0</v>
      </c>
      <c r="CB51" s="189">
        <v>0</v>
      </c>
    </row>
    <row r="52" spans="1:80" x14ac:dyDescent="0.2">
      <c r="A52" s="4" t="s">
        <v>449</v>
      </c>
      <c r="B52" s="10">
        <f t="shared" si="108"/>
        <v>28</v>
      </c>
      <c r="C52" s="10">
        <f t="shared" si="109"/>
        <v>0</v>
      </c>
      <c r="D52" s="10">
        <f t="shared" si="110"/>
        <v>28</v>
      </c>
      <c r="E52" s="10">
        <f t="shared" si="111"/>
        <v>0</v>
      </c>
      <c r="F52" s="10">
        <f t="shared" si="112"/>
        <v>0</v>
      </c>
      <c r="G52" s="10">
        <f t="shared" si="113"/>
        <v>0</v>
      </c>
      <c r="H52" s="10">
        <f t="shared" si="114"/>
        <v>28</v>
      </c>
      <c r="I52" s="10">
        <f t="shared" si="115"/>
        <v>0</v>
      </c>
      <c r="J52" s="10">
        <f t="shared" si="116"/>
        <v>28</v>
      </c>
      <c r="K52" s="10">
        <f t="shared" si="117"/>
        <v>0</v>
      </c>
      <c r="L52" s="10">
        <f t="shared" si="118"/>
        <v>0</v>
      </c>
      <c r="M52" s="10">
        <f t="shared" si="119"/>
        <v>0</v>
      </c>
      <c r="N52" s="10">
        <f t="shared" si="120"/>
        <v>0</v>
      </c>
      <c r="O52" s="10">
        <f t="shared" si="121"/>
        <v>0</v>
      </c>
      <c r="P52" s="10">
        <f t="shared" si="122"/>
        <v>0</v>
      </c>
      <c r="Q52" s="4" t="s">
        <v>449</v>
      </c>
      <c r="R52" s="10">
        <v>0</v>
      </c>
      <c r="S52" s="10">
        <v>0</v>
      </c>
      <c r="T52" s="10">
        <v>0</v>
      </c>
      <c r="U52" s="26">
        <v>0</v>
      </c>
      <c r="V52" s="27">
        <v>0</v>
      </c>
      <c r="W52" s="28">
        <v>0</v>
      </c>
      <c r="X52" s="10">
        <v>0</v>
      </c>
      <c r="Y52" s="10">
        <v>0</v>
      </c>
      <c r="Z52" s="10">
        <v>0</v>
      </c>
      <c r="AA52" s="26">
        <v>0</v>
      </c>
      <c r="AB52" s="27">
        <v>0</v>
      </c>
      <c r="AC52" s="28">
        <v>0</v>
      </c>
      <c r="AD52" s="10">
        <v>0</v>
      </c>
      <c r="AE52" s="10">
        <v>0</v>
      </c>
      <c r="AF52" s="10">
        <v>0</v>
      </c>
      <c r="AG52" s="4" t="s">
        <v>449</v>
      </c>
      <c r="AH52" s="10">
        <v>28</v>
      </c>
      <c r="AI52" s="10">
        <v>0</v>
      </c>
      <c r="AJ52" s="10">
        <v>28</v>
      </c>
      <c r="AK52" s="26">
        <v>0</v>
      </c>
      <c r="AL52" s="27">
        <v>0</v>
      </c>
      <c r="AM52" s="28">
        <v>0</v>
      </c>
      <c r="AN52" s="10">
        <v>28</v>
      </c>
      <c r="AO52" s="10">
        <v>0</v>
      </c>
      <c r="AP52" s="10">
        <v>28</v>
      </c>
      <c r="AQ52" s="26">
        <v>0</v>
      </c>
      <c r="AR52" s="27">
        <v>0</v>
      </c>
      <c r="AS52" s="28">
        <v>0</v>
      </c>
      <c r="AT52" s="10">
        <v>0</v>
      </c>
      <c r="AU52" s="10">
        <v>0</v>
      </c>
      <c r="AV52" s="10">
        <v>0</v>
      </c>
      <c r="AW52" s="204" t="s">
        <v>449</v>
      </c>
      <c r="AX52" s="71">
        <v>0</v>
      </c>
      <c r="AY52" s="71">
        <v>0</v>
      </c>
      <c r="AZ52" s="71">
        <v>0</v>
      </c>
      <c r="BA52" s="213">
        <v>0</v>
      </c>
      <c r="BB52" s="214">
        <v>0</v>
      </c>
      <c r="BC52" s="215">
        <v>0</v>
      </c>
      <c r="BD52" s="71">
        <v>0</v>
      </c>
      <c r="BE52" s="71">
        <v>0</v>
      </c>
      <c r="BF52" s="71">
        <v>0</v>
      </c>
      <c r="BG52" s="213">
        <v>0</v>
      </c>
      <c r="BH52" s="214">
        <v>0</v>
      </c>
      <c r="BI52" s="215">
        <v>0</v>
      </c>
      <c r="BJ52" s="71">
        <v>0</v>
      </c>
      <c r="BK52" s="71">
        <v>0</v>
      </c>
      <c r="BL52" s="71">
        <v>0</v>
      </c>
      <c r="BM52" s="189" t="s">
        <v>449</v>
      </c>
      <c r="BN52" s="189">
        <v>0</v>
      </c>
      <c r="BO52" s="189">
        <v>0</v>
      </c>
      <c r="BP52" s="189">
        <v>0</v>
      </c>
      <c r="BQ52" s="198">
        <v>0</v>
      </c>
      <c r="BR52" s="199">
        <v>0</v>
      </c>
      <c r="BS52" s="200">
        <v>0</v>
      </c>
      <c r="BT52" s="189">
        <v>0</v>
      </c>
      <c r="BU52" s="189">
        <v>0</v>
      </c>
      <c r="BV52" s="189">
        <v>0</v>
      </c>
      <c r="BW52" s="198">
        <v>0</v>
      </c>
      <c r="BX52" s="199">
        <v>0</v>
      </c>
      <c r="BY52" s="200">
        <v>0</v>
      </c>
      <c r="BZ52" s="189">
        <v>0</v>
      </c>
      <c r="CA52" s="189">
        <v>0</v>
      </c>
      <c r="CB52" s="189">
        <v>0</v>
      </c>
    </row>
    <row r="53" spans="1:80" x14ac:dyDescent="0.2">
      <c r="A53" s="4" t="s">
        <v>324</v>
      </c>
      <c r="B53" s="10">
        <f t="shared" si="108"/>
        <v>173</v>
      </c>
      <c r="C53" s="10">
        <f t="shared" si="109"/>
        <v>14</v>
      </c>
      <c r="D53" s="10">
        <f t="shared" si="110"/>
        <v>158</v>
      </c>
      <c r="E53" s="10">
        <f t="shared" si="111"/>
        <v>64</v>
      </c>
      <c r="F53" s="10">
        <f t="shared" si="112"/>
        <v>14</v>
      </c>
      <c r="G53" s="10">
        <f t="shared" si="113"/>
        <v>49</v>
      </c>
      <c r="H53" s="10">
        <f t="shared" si="114"/>
        <v>36</v>
      </c>
      <c r="I53" s="10">
        <f t="shared" si="115"/>
        <v>0</v>
      </c>
      <c r="J53" s="10">
        <f t="shared" si="116"/>
        <v>36</v>
      </c>
      <c r="K53" s="10">
        <f t="shared" si="117"/>
        <v>10</v>
      </c>
      <c r="L53" s="10">
        <f t="shared" si="118"/>
        <v>0</v>
      </c>
      <c r="M53" s="10">
        <f t="shared" si="119"/>
        <v>10</v>
      </c>
      <c r="N53" s="10">
        <f t="shared" si="120"/>
        <v>62</v>
      </c>
      <c r="O53" s="10">
        <f t="shared" si="121"/>
        <v>0</v>
      </c>
      <c r="P53" s="10">
        <f t="shared" si="122"/>
        <v>62</v>
      </c>
      <c r="Q53" s="4" t="s">
        <v>324</v>
      </c>
      <c r="R53" s="10">
        <v>45</v>
      </c>
      <c r="S53" s="10">
        <v>14</v>
      </c>
      <c r="T53" s="10">
        <v>30</v>
      </c>
      <c r="U53" s="31">
        <v>24</v>
      </c>
      <c r="V53" s="32">
        <v>14</v>
      </c>
      <c r="W53" s="33">
        <v>9</v>
      </c>
      <c r="X53" s="10">
        <v>0</v>
      </c>
      <c r="Y53" s="10">
        <v>0</v>
      </c>
      <c r="Z53" s="10">
        <v>0</v>
      </c>
      <c r="AA53" s="31">
        <v>4</v>
      </c>
      <c r="AB53" s="32">
        <v>0</v>
      </c>
      <c r="AC53" s="33">
        <v>4</v>
      </c>
      <c r="AD53" s="10">
        <v>17</v>
      </c>
      <c r="AE53" s="10">
        <v>0</v>
      </c>
      <c r="AF53" s="10">
        <v>17</v>
      </c>
      <c r="AG53" s="4" t="s">
        <v>324</v>
      </c>
      <c r="AH53" s="10">
        <v>93</v>
      </c>
      <c r="AI53" s="10">
        <v>0</v>
      </c>
      <c r="AJ53" s="10">
        <v>93</v>
      </c>
      <c r="AK53" s="26">
        <v>22</v>
      </c>
      <c r="AL53" s="27">
        <v>0</v>
      </c>
      <c r="AM53" s="28">
        <v>22</v>
      </c>
      <c r="AN53" s="10">
        <v>28</v>
      </c>
      <c r="AO53" s="10">
        <v>0</v>
      </c>
      <c r="AP53" s="10">
        <v>28</v>
      </c>
      <c r="AQ53" s="26">
        <v>0</v>
      </c>
      <c r="AR53" s="27">
        <v>0</v>
      </c>
      <c r="AS53" s="28">
        <v>0</v>
      </c>
      <c r="AT53" s="10">
        <v>42</v>
      </c>
      <c r="AU53" s="10">
        <v>0</v>
      </c>
      <c r="AV53" s="10">
        <v>42</v>
      </c>
      <c r="AW53" s="204" t="s">
        <v>324</v>
      </c>
      <c r="AX53" s="71">
        <v>16</v>
      </c>
      <c r="AY53" s="71">
        <v>0</v>
      </c>
      <c r="AZ53" s="71">
        <v>16</v>
      </c>
      <c r="BA53" s="229">
        <v>13</v>
      </c>
      <c r="BB53" s="230">
        <v>0</v>
      </c>
      <c r="BC53" s="231">
        <v>13</v>
      </c>
      <c r="BD53" s="71">
        <v>0</v>
      </c>
      <c r="BE53" s="71">
        <v>0</v>
      </c>
      <c r="BF53" s="71">
        <v>0</v>
      </c>
      <c r="BG53" s="229">
        <v>0</v>
      </c>
      <c r="BH53" s="230">
        <v>0</v>
      </c>
      <c r="BI53" s="231">
        <v>0</v>
      </c>
      <c r="BJ53" s="71">
        <v>3</v>
      </c>
      <c r="BK53" s="71">
        <v>0</v>
      </c>
      <c r="BL53" s="71">
        <v>3</v>
      </c>
      <c r="BM53" s="189" t="s">
        <v>324</v>
      </c>
      <c r="BN53" s="189">
        <v>19</v>
      </c>
      <c r="BO53" s="189">
        <v>0</v>
      </c>
      <c r="BP53" s="189">
        <v>19</v>
      </c>
      <c r="BQ53" s="201">
        <v>5</v>
      </c>
      <c r="BR53" s="202">
        <v>0</v>
      </c>
      <c r="BS53" s="203">
        <v>5</v>
      </c>
      <c r="BT53" s="189">
        <v>8</v>
      </c>
      <c r="BU53" s="189">
        <v>0</v>
      </c>
      <c r="BV53" s="189">
        <v>8</v>
      </c>
      <c r="BW53" s="201">
        <v>6</v>
      </c>
      <c r="BX53" s="202">
        <v>0</v>
      </c>
      <c r="BY53" s="203">
        <v>6</v>
      </c>
      <c r="BZ53" s="189">
        <v>0</v>
      </c>
      <c r="CA53" s="189">
        <v>0</v>
      </c>
      <c r="CB53" s="189">
        <v>0</v>
      </c>
    </row>
    <row r="54" spans="1:80" x14ac:dyDescent="0.2">
      <c r="AG54" s="4" t="s">
        <v>24</v>
      </c>
      <c r="AH54" s="4">
        <v>0.6</v>
      </c>
      <c r="AI54" s="4">
        <v>0.7</v>
      </c>
      <c r="AJ54" s="4">
        <v>0.6</v>
      </c>
      <c r="AK54" s="34">
        <v>0.6</v>
      </c>
      <c r="AL54" s="35">
        <v>0.6</v>
      </c>
      <c r="AM54" s="6">
        <v>0.6</v>
      </c>
      <c r="AN54" s="4">
        <v>0.6</v>
      </c>
      <c r="AO54" s="4">
        <v>0.6</v>
      </c>
      <c r="AP54" s="4">
        <v>0.6</v>
      </c>
      <c r="AQ54" s="34">
        <v>0.7</v>
      </c>
      <c r="AR54" s="35">
        <v>1</v>
      </c>
      <c r="AS54" s="6">
        <v>0.6</v>
      </c>
      <c r="AT54" s="4">
        <v>0.7</v>
      </c>
      <c r="AU54" s="4">
        <v>0.8</v>
      </c>
      <c r="AV54" s="4">
        <v>0.6</v>
      </c>
    </row>
    <row r="55" spans="1:80" ht="15" x14ac:dyDescent="0.25">
      <c r="A55" s="2" t="s">
        <v>500</v>
      </c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2" t="s">
        <v>500</v>
      </c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2" t="s">
        <v>500</v>
      </c>
      <c r="AH55" s="94"/>
      <c r="AI55" s="94"/>
      <c r="AJ55" s="94"/>
      <c r="AK55" s="94"/>
      <c r="AL55" s="94"/>
      <c r="AM55" s="94"/>
      <c r="AN55" s="94"/>
      <c r="AO55" s="94"/>
      <c r="AP55" s="94"/>
      <c r="AQ55" s="94"/>
      <c r="AR55" s="94"/>
      <c r="AS55" s="94"/>
      <c r="AT55" s="94"/>
      <c r="AU55" s="94"/>
      <c r="AV55" s="94"/>
      <c r="AW55" s="2" t="s">
        <v>500</v>
      </c>
      <c r="AX55" s="94"/>
      <c r="AY55" s="94"/>
      <c r="AZ55" s="94"/>
      <c r="BA55" s="94"/>
      <c r="BB55" s="94"/>
      <c r="BC55" s="94"/>
      <c r="BD55" s="94"/>
      <c r="BE55" s="94"/>
      <c r="BF55" s="94"/>
      <c r="BG55" s="94"/>
      <c r="BH55" s="112"/>
      <c r="BI55" s="112"/>
      <c r="BJ55" s="112"/>
      <c r="BK55" s="112"/>
      <c r="BL55" s="112"/>
      <c r="BM55" s="2" t="s">
        <v>500</v>
      </c>
      <c r="BN55" s="94"/>
      <c r="BO55" s="94"/>
      <c r="BP55" s="94"/>
      <c r="BQ55" s="94"/>
      <c r="BR55" s="94"/>
      <c r="BS55" s="94"/>
      <c r="BT55" s="94"/>
      <c r="BU55" s="94"/>
      <c r="BV55" s="94"/>
      <c r="BW55" s="94"/>
      <c r="BX55" s="94"/>
      <c r="BY55" s="94"/>
      <c r="BZ55" s="94"/>
      <c r="CA55" s="94"/>
      <c r="CB55" s="94"/>
    </row>
    <row r="56" spans="1:80" ht="15" x14ac:dyDescent="0.25">
      <c r="A56" s="3" t="s">
        <v>501</v>
      </c>
      <c r="Q56" s="3" t="s">
        <v>501</v>
      </c>
      <c r="AG56" s="3" t="s">
        <v>610</v>
      </c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 s="3" t="s">
        <v>501</v>
      </c>
      <c r="AX56"/>
      <c r="AY56"/>
      <c r="AZ56"/>
      <c r="BA56"/>
      <c r="BB56"/>
      <c r="BC56"/>
      <c r="BD56"/>
      <c r="BE56"/>
      <c r="BF56"/>
      <c r="BG56"/>
      <c r="BH56" s="63"/>
      <c r="BI56" s="63"/>
      <c r="BJ56" s="63"/>
      <c r="BK56" s="63"/>
      <c r="BL56" s="63"/>
      <c r="BM56" s="3" t="s">
        <v>501</v>
      </c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</row>
  </sheetData>
  <mergeCells count="25">
    <mergeCell ref="B2:D2"/>
    <mergeCell ref="E2:G2"/>
    <mergeCell ref="H2:J2"/>
    <mergeCell ref="K2:M2"/>
    <mergeCell ref="N2:P2"/>
    <mergeCell ref="R2:T2"/>
    <mergeCell ref="U2:W2"/>
    <mergeCell ref="X2:Z2"/>
    <mergeCell ref="AA2:AC2"/>
    <mergeCell ref="AD2:AF2"/>
    <mergeCell ref="AH2:AJ2"/>
    <mergeCell ref="AK2:AM2"/>
    <mergeCell ref="AN2:AP2"/>
    <mergeCell ref="AQ2:AS2"/>
    <mergeCell ref="AT2:AV2"/>
    <mergeCell ref="AX2:AZ2"/>
    <mergeCell ref="BA2:BC2"/>
    <mergeCell ref="BD2:BF2"/>
    <mergeCell ref="BG2:BI2"/>
    <mergeCell ref="BJ2:BL2"/>
    <mergeCell ref="BN2:BP2"/>
    <mergeCell ref="BQ2:BS2"/>
    <mergeCell ref="BT2:BV2"/>
    <mergeCell ref="BW2:BY2"/>
    <mergeCell ref="BZ2:CB2"/>
  </mergeCells>
  <pageMargins left="0.7" right="0.7" top="0.75" bottom="0.75" header="0.3" footer="0.3"/>
  <pageSetup scale="96" orientation="portrait" r:id="rId1"/>
  <colBreaks count="1" manualBreakCount="1">
    <brk id="16" max="1048575" man="1"/>
  </col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66"/>
  <sheetViews>
    <sheetView view="pageBreakPreview" topLeftCell="A38" zoomScaleNormal="100" zoomScaleSheetLayoutView="100" workbookViewId="0">
      <selection activeCell="B50" sqref="B50:D54"/>
    </sheetView>
  </sheetViews>
  <sheetFormatPr defaultColWidth="4.5703125" defaultRowHeight="11.25" x14ac:dyDescent="0.2"/>
  <cols>
    <col min="1" max="1" width="17.85546875" style="4" customWidth="1"/>
    <col min="2" max="2" width="6.5703125" style="4" customWidth="1"/>
    <col min="3" max="16384" width="4.5703125" style="4"/>
  </cols>
  <sheetData>
    <row r="1" spans="1:80" ht="15" x14ac:dyDescent="0.25">
      <c r="A1" s="4" t="s">
        <v>854</v>
      </c>
      <c r="Q1" s="4" t="s">
        <v>534</v>
      </c>
      <c r="AG1" s="4" t="s">
        <v>789</v>
      </c>
      <c r="AW1" s="204" t="s">
        <v>790</v>
      </c>
      <c r="AX1" s="71"/>
      <c r="AY1" s="71"/>
      <c r="AZ1" s="71"/>
      <c r="BA1" s="71"/>
      <c r="BB1" s="71"/>
      <c r="BC1" s="71"/>
      <c r="BD1" s="71"/>
      <c r="BE1" s="71"/>
      <c r="BF1" s="71"/>
      <c r="BG1" s="71"/>
      <c r="BH1" s="71"/>
      <c r="BI1" s="71"/>
      <c r="BJ1" s="71"/>
      <c r="BK1" s="71"/>
      <c r="BL1" s="71"/>
      <c r="BM1" s="189" t="s">
        <v>791</v>
      </c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</row>
    <row r="2" spans="1:80" x14ac:dyDescent="0.2">
      <c r="A2" s="5"/>
      <c r="B2" s="278" t="s">
        <v>1</v>
      </c>
      <c r="C2" s="278"/>
      <c r="D2" s="278"/>
      <c r="E2" s="278" t="s">
        <v>4</v>
      </c>
      <c r="F2" s="278"/>
      <c r="G2" s="278"/>
      <c r="H2" s="278" t="s">
        <v>5</v>
      </c>
      <c r="I2" s="278"/>
      <c r="J2" s="278"/>
      <c r="K2" s="278" t="s">
        <v>6</v>
      </c>
      <c r="L2" s="278"/>
      <c r="M2" s="278"/>
      <c r="N2" s="278" t="s">
        <v>7</v>
      </c>
      <c r="O2" s="278"/>
      <c r="P2" s="279"/>
      <c r="Q2" s="5"/>
      <c r="R2" s="278" t="s">
        <v>1</v>
      </c>
      <c r="S2" s="278"/>
      <c r="T2" s="278"/>
      <c r="U2" s="278" t="s">
        <v>4</v>
      </c>
      <c r="V2" s="278"/>
      <c r="W2" s="278"/>
      <c r="X2" s="278" t="s">
        <v>5</v>
      </c>
      <c r="Y2" s="278"/>
      <c r="Z2" s="278"/>
      <c r="AA2" s="278" t="s">
        <v>6</v>
      </c>
      <c r="AB2" s="278"/>
      <c r="AC2" s="278"/>
      <c r="AD2" s="278" t="s">
        <v>7</v>
      </c>
      <c r="AE2" s="278"/>
      <c r="AF2" s="279"/>
      <c r="AG2" s="5"/>
      <c r="AH2" s="278" t="s">
        <v>1</v>
      </c>
      <c r="AI2" s="278"/>
      <c r="AJ2" s="278"/>
      <c r="AK2" s="278" t="s">
        <v>4</v>
      </c>
      <c r="AL2" s="278"/>
      <c r="AM2" s="278"/>
      <c r="AN2" s="278" t="s">
        <v>5</v>
      </c>
      <c r="AO2" s="278"/>
      <c r="AP2" s="278"/>
      <c r="AQ2" s="278" t="s">
        <v>6</v>
      </c>
      <c r="AR2" s="278"/>
      <c r="AS2" s="278"/>
      <c r="AT2" s="278" t="s">
        <v>7</v>
      </c>
      <c r="AU2" s="278"/>
      <c r="AV2" s="279"/>
      <c r="AW2" s="205"/>
      <c r="AX2" s="294" t="s">
        <v>1</v>
      </c>
      <c r="AY2" s="294"/>
      <c r="AZ2" s="294"/>
      <c r="BA2" s="294" t="s">
        <v>4</v>
      </c>
      <c r="BB2" s="294"/>
      <c r="BC2" s="294"/>
      <c r="BD2" s="294" t="s">
        <v>5</v>
      </c>
      <c r="BE2" s="294"/>
      <c r="BF2" s="294"/>
      <c r="BG2" s="294" t="s">
        <v>6</v>
      </c>
      <c r="BH2" s="294"/>
      <c r="BI2" s="294"/>
      <c r="BJ2" s="294" t="s">
        <v>7</v>
      </c>
      <c r="BK2" s="294"/>
      <c r="BL2" s="295"/>
      <c r="BM2" s="190"/>
      <c r="BN2" s="296" t="s">
        <v>1</v>
      </c>
      <c r="BO2" s="296"/>
      <c r="BP2" s="296"/>
      <c r="BQ2" s="296" t="s">
        <v>4</v>
      </c>
      <c r="BR2" s="296"/>
      <c r="BS2" s="296"/>
      <c r="BT2" s="296" t="s">
        <v>5</v>
      </c>
      <c r="BU2" s="296"/>
      <c r="BV2" s="296"/>
      <c r="BW2" s="296" t="s">
        <v>6</v>
      </c>
      <c r="BX2" s="296"/>
      <c r="BY2" s="296"/>
      <c r="BZ2" s="296" t="s">
        <v>7</v>
      </c>
      <c r="CA2" s="296"/>
      <c r="CB2" s="297"/>
    </row>
    <row r="3" spans="1:80" x14ac:dyDescent="0.2">
      <c r="A3" s="6" t="s">
        <v>600</v>
      </c>
      <c r="B3" s="45" t="s">
        <v>1</v>
      </c>
      <c r="C3" s="45" t="s">
        <v>497</v>
      </c>
      <c r="D3" s="45" t="s">
        <v>601</v>
      </c>
      <c r="E3" s="45" t="s">
        <v>1</v>
      </c>
      <c r="F3" s="45" t="s">
        <v>497</v>
      </c>
      <c r="G3" s="45" t="s">
        <v>601</v>
      </c>
      <c r="H3" s="45" t="s">
        <v>1</v>
      </c>
      <c r="I3" s="45" t="s">
        <v>497</v>
      </c>
      <c r="J3" s="45" t="s">
        <v>601</v>
      </c>
      <c r="K3" s="45" t="s">
        <v>1</v>
      </c>
      <c r="L3" s="45" t="s">
        <v>497</v>
      </c>
      <c r="M3" s="45" t="s">
        <v>601</v>
      </c>
      <c r="N3" s="45" t="s">
        <v>1</v>
      </c>
      <c r="O3" s="45" t="s">
        <v>497</v>
      </c>
      <c r="P3" s="45" t="s">
        <v>601</v>
      </c>
      <c r="Q3" s="6" t="s">
        <v>600</v>
      </c>
      <c r="R3" s="45" t="s">
        <v>1</v>
      </c>
      <c r="S3" s="45" t="s">
        <v>497</v>
      </c>
      <c r="T3" s="45" t="s">
        <v>601</v>
      </c>
      <c r="U3" s="45" t="s">
        <v>1</v>
      </c>
      <c r="V3" s="45" t="s">
        <v>497</v>
      </c>
      <c r="W3" s="45" t="s">
        <v>601</v>
      </c>
      <c r="X3" s="45" t="s">
        <v>1</v>
      </c>
      <c r="Y3" s="45" t="s">
        <v>497</v>
      </c>
      <c r="Z3" s="45" t="s">
        <v>601</v>
      </c>
      <c r="AA3" s="45" t="s">
        <v>1</v>
      </c>
      <c r="AB3" s="45" t="s">
        <v>497</v>
      </c>
      <c r="AC3" s="45" t="s">
        <v>601</v>
      </c>
      <c r="AD3" s="45" t="s">
        <v>1</v>
      </c>
      <c r="AE3" s="45" t="s">
        <v>497</v>
      </c>
      <c r="AF3" s="45" t="s">
        <v>601</v>
      </c>
      <c r="AG3" s="6" t="s">
        <v>600</v>
      </c>
      <c r="AH3" s="45" t="s">
        <v>1</v>
      </c>
      <c r="AI3" s="45" t="s">
        <v>497</v>
      </c>
      <c r="AJ3" s="45" t="s">
        <v>742</v>
      </c>
      <c r="AK3" s="45" t="s">
        <v>1</v>
      </c>
      <c r="AL3" s="45" t="s">
        <v>497</v>
      </c>
      <c r="AM3" s="45" t="s">
        <v>742</v>
      </c>
      <c r="AN3" s="45" t="s">
        <v>1</v>
      </c>
      <c r="AO3" s="45" t="s">
        <v>497</v>
      </c>
      <c r="AP3" s="45" t="s">
        <v>742</v>
      </c>
      <c r="AQ3" s="45" t="s">
        <v>1</v>
      </c>
      <c r="AR3" s="45" t="s">
        <v>497</v>
      </c>
      <c r="AS3" s="45" t="s">
        <v>742</v>
      </c>
      <c r="AT3" s="45" t="s">
        <v>1</v>
      </c>
      <c r="AU3" s="45" t="s">
        <v>497</v>
      </c>
      <c r="AV3" s="46" t="s">
        <v>742</v>
      </c>
      <c r="AW3" s="208" t="s">
        <v>600</v>
      </c>
      <c r="AX3" s="209" t="s">
        <v>1</v>
      </c>
      <c r="AY3" s="209" t="s">
        <v>497</v>
      </c>
      <c r="AZ3" s="209" t="s">
        <v>498</v>
      </c>
      <c r="BA3" s="209" t="s">
        <v>1</v>
      </c>
      <c r="BB3" s="209" t="s">
        <v>497</v>
      </c>
      <c r="BC3" s="209" t="s">
        <v>498</v>
      </c>
      <c r="BD3" s="209" t="s">
        <v>1</v>
      </c>
      <c r="BE3" s="209" t="s">
        <v>497</v>
      </c>
      <c r="BF3" s="209" t="s">
        <v>498</v>
      </c>
      <c r="BG3" s="209" t="s">
        <v>1</v>
      </c>
      <c r="BH3" s="209" t="s">
        <v>497</v>
      </c>
      <c r="BI3" s="209" t="s">
        <v>498</v>
      </c>
      <c r="BJ3" s="209" t="s">
        <v>1</v>
      </c>
      <c r="BK3" s="209" t="s">
        <v>497</v>
      </c>
      <c r="BL3" s="209" t="s">
        <v>498</v>
      </c>
      <c r="BM3" s="109" t="s">
        <v>600</v>
      </c>
      <c r="BN3" s="193" t="s">
        <v>1</v>
      </c>
      <c r="BO3" s="193" t="s">
        <v>497</v>
      </c>
      <c r="BP3" s="193" t="s">
        <v>601</v>
      </c>
      <c r="BQ3" s="193" t="s">
        <v>1</v>
      </c>
      <c r="BR3" s="193" t="s">
        <v>497</v>
      </c>
      <c r="BS3" s="193" t="s">
        <v>601</v>
      </c>
      <c r="BT3" s="193" t="s">
        <v>1</v>
      </c>
      <c r="BU3" s="193" t="s">
        <v>497</v>
      </c>
      <c r="BV3" s="193" t="s">
        <v>601</v>
      </c>
      <c r="BW3" s="193" t="s">
        <v>1</v>
      </c>
      <c r="BX3" s="193" t="s">
        <v>497</v>
      </c>
      <c r="BY3" s="193" t="s">
        <v>601</v>
      </c>
      <c r="BZ3" s="193" t="s">
        <v>1</v>
      </c>
      <c r="CA3" s="193" t="s">
        <v>497</v>
      </c>
      <c r="CB3" s="194" t="s">
        <v>601</v>
      </c>
    </row>
    <row r="4" spans="1:80" x14ac:dyDescent="0.2">
      <c r="A4" s="15" t="s">
        <v>450</v>
      </c>
      <c r="E4" s="25"/>
      <c r="F4" s="9"/>
      <c r="G4" s="5"/>
      <c r="K4" s="25"/>
      <c r="L4" s="9"/>
      <c r="M4" s="5"/>
      <c r="Q4" s="15" t="s">
        <v>450</v>
      </c>
      <c r="U4" s="25"/>
      <c r="V4" s="9"/>
      <c r="W4" s="5"/>
      <c r="AA4" s="25"/>
      <c r="AB4" s="9"/>
      <c r="AC4" s="5"/>
      <c r="AG4" s="15" t="s">
        <v>450</v>
      </c>
      <c r="AK4" s="25"/>
      <c r="AL4" s="9"/>
      <c r="AM4" s="5"/>
      <c r="AQ4" s="25"/>
      <c r="AR4" s="9"/>
      <c r="AS4" s="5"/>
      <c r="AW4" s="210" t="s">
        <v>450</v>
      </c>
      <c r="AX4" s="71"/>
      <c r="AY4" s="71"/>
      <c r="AZ4" s="71"/>
      <c r="BA4" s="211"/>
      <c r="BB4" s="70"/>
      <c r="BC4" s="212"/>
      <c r="BD4" s="71"/>
      <c r="BE4" s="71"/>
      <c r="BF4" s="71"/>
      <c r="BG4" s="211"/>
      <c r="BH4" s="70"/>
      <c r="BI4" s="212"/>
      <c r="BJ4" s="71"/>
      <c r="BK4" s="71"/>
      <c r="BL4" s="71"/>
      <c r="BM4" s="195" t="s">
        <v>450</v>
      </c>
      <c r="BN4" s="189"/>
      <c r="BO4" s="189"/>
      <c r="BP4" s="189"/>
      <c r="BQ4" s="196"/>
      <c r="BR4" s="197"/>
      <c r="BS4" s="190"/>
      <c r="BT4" s="189"/>
      <c r="BU4" s="189"/>
      <c r="BV4" s="189"/>
      <c r="BW4" s="196"/>
      <c r="BX4" s="197"/>
      <c r="BY4" s="190"/>
      <c r="BZ4" s="189"/>
      <c r="CA4" s="189"/>
      <c r="CB4" s="189"/>
    </row>
    <row r="5" spans="1:80" x14ac:dyDescent="0.2">
      <c r="A5" s="4" t="s">
        <v>1</v>
      </c>
      <c r="B5" s="10">
        <f t="shared" ref="B5" si="0">R5+AH5+AX5+BN5</f>
        <v>11187</v>
      </c>
      <c r="C5" s="10">
        <f t="shared" ref="C5" si="1">S5+AI5+AY5+BO5</f>
        <v>3745</v>
      </c>
      <c r="D5" s="10">
        <f t="shared" ref="D5" si="2">T5+AJ5+AZ5+BP5</f>
        <v>7441</v>
      </c>
      <c r="E5" s="10">
        <f t="shared" ref="E5" si="3">U5+AK5+BA5+BQ5</f>
        <v>6215</v>
      </c>
      <c r="F5" s="10">
        <f t="shared" ref="F5" si="4">V5+AL5+BB5+BR5</f>
        <v>2277</v>
      </c>
      <c r="G5" s="10">
        <f t="shared" ref="G5" si="5">W5+AM5+BC5+BS5</f>
        <v>3936</v>
      </c>
      <c r="H5" s="10">
        <f t="shared" ref="H5" si="6">X5+AN5+BD5+BT5</f>
        <v>2843</v>
      </c>
      <c r="I5" s="10">
        <f t="shared" ref="I5" si="7">Y5+AO5+BE5+BU5</f>
        <v>841</v>
      </c>
      <c r="J5" s="10">
        <f t="shared" ref="J5" si="8">Z5+AP5+BF5+BV5</f>
        <v>2001</v>
      </c>
      <c r="K5" s="10">
        <f t="shared" ref="K5" si="9">AA5+AQ5+BG5+BW5</f>
        <v>1241</v>
      </c>
      <c r="L5" s="10">
        <f t="shared" ref="L5" si="10">AB5+AR5+BH5+BX5</f>
        <v>388</v>
      </c>
      <c r="M5" s="10">
        <f t="shared" ref="M5" si="11">AC5+AS5+BI5+BY5</f>
        <v>851</v>
      </c>
      <c r="N5" s="10">
        <f t="shared" ref="N5" si="12">AD5+AT5+BJ5+BZ5</f>
        <v>891</v>
      </c>
      <c r="O5" s="10">
        <f t="shared" ref="O5" si="13">AE5+AU5+BK5+CA5</f>
        <v>237</v>
      </c>
      <c r="P5" s="10">
        <f t="shared" ref="P5" si="14">AF5+AV5+BL5+CB5</f>
        <v>654</v>
      </c>
      <c r="Q5" s="4" t="s">
        <v>1</v>
      </c>
      <c r="R5" s="10">
        <v>1883</v>
      </c>
      <c r="S5" s="10">
        <v>1244</v>
      </c>
      <c r="T5" s="10">
        <v>639</v>
      </c>
      <c r="U5" s="26">
        <v>1071</v>
      </c>
      <c r="V5" s="27">
        <v>882</v>
      </c>
      <c r="W5" s="28">
        <v>189</v>
      </c>
      <c r="X5" s="10">
        <v>485</v>
      </c>
      <c r="Y5" s="10">
        <v>242</v>
      </c>
      <c r="Z5" s="10">
        <v>242</v>
      </c>
      <c r="AA5" s="26">
        <v>73</v>
      </c>
      <c r="AB5" s="27">
        <v>38</v>
      </c>
      <c r="AC5" s="28">
        <v>35</v>
      </c>
      <c r="AD5" s="10">
        <v>255</v>
      </c>
      <c r="AE5" s="10">
        <v>81</v>
      </c>
      <c r="AF5" s="10">
        <v>174</v>
      </c>
      <c r="AG5" s="4" t="s">
        <v>1</v>
      </c>
      <c r="AH5" s="10">
        <v>5954</v>
      </c>
      <c r="AI5" s="10">
        <v>1421</v>
      </c>
      <c r="AJ5" s="10">
        <v>4532</v>
      </c>
      <c r="AK5" s="26">
        <v>2718</v>
      </c>
      <c r="AL5" s="27">
        <v>584</v>
      </c>
      <c r="AM5" s="28">
        <v>2134</v>
      </c>
      <c r="AN5" s="10">
        <v>1721</v>
      </c>
      <c r="AO5" s="10">
        <v>409</v>
      </c>
      <c r="AP5" s="10">
        <v>1312</v>
      </c>
      <c r="AQ5" s="26">
        <v>963</v>
      </c>
      <c r="AR5" s="27">
        <v>301</v>
      </c>
      <c r="AS5" s="28">
        <v>662</v>
      </c>
      <c r="AT5" s="10">
        <v>552</v>
      </c>
      <c r="AU5" s="10">
        <v>127</v>
      </c>
      <c r="AV5" s="10">
        <v>424</v>
      </c>
      <c r="AW5" s="204" t="s">
        <v>1</v>
      </c>
      <c r="AX5" s="71">
        <v>2512</v>
      </c>
      <c r="AY5" s="71">
        <v>961</v>
      </c>
      <c r="AZ5" s="71">
        <v>1551</v>
      </c>
      <c r="BA5" s="213">
        <v>1925</v>
      </c>
      <c r="BB5" s="214">
        <v>728</v>
      </c>
      <c r="BC5" s="215">
        <v>1196</v>
      </c>
      <c r="BD5" s="71">
        <v>434</v>
      </c>
      <c r="BE5" s="71">
        <v>173</v>
      </c>
      <c r="BF5" s="71">
        <v>261</v>
      </c>
      <c r="BG5" s="213">
        <v>100</v>
      </c>
      <c r="BH5" s="214">
        <v>34</v>
      </c>
      <c r="BI5" s="215">
        <v>65</v>
      </c>
      <c r="BJ5" s="71">
        <v>54</v>
      </c>
      <c r="BK5" s="71">
        <v>26</v>
      </c>
      <c r="BL5" s="71">
        <v>29</v>
      </c>
      <c r="BM5" s="189" t="s">
        <v>1</v>
      </c>
      <c r="BN5" s="189">
        <v>838</v>
      </c>
      <c r="BO5" s="189">
        <v>119</v>
      </c>
      <c r="BP5" s="189">
        <v>719</v>
      </c>
      <c r="BQ5" s="198">
        <v>501</v>
      </c>
      <c r="BR5" s="199">
        <v>83</v>
      </c>
      <c r="BS5" s="200">
        <v>417</v>
      </c>
      <c r="BT5" s="189">
        <v>203</v>
      </c>
      <c r="BU5" s="189">
        <v>17</v>
      </c>
      <c r="BV5" s="189">
        <v>186</v>
      </c>
      <c r="BW5" s="198">
        <v>105</v>
      </c>
      <c r="BX5" s="199">
        <v>15</v>
      </c>
      <c r="BY5" s="200">
        <v>89</v>
      </c>
      <c r="BZ5" s="189">
        <v>30</v>
      </c>
      <c r="CA5" s="189">
        <v>3</v>
      </c>
      <c r="CB5" s="189">
        <v>27</v>
      </c>
    </row>
    <row r="6" spans="1:80" x14ac:dyDescent="0.2">
      <c r="A6" s="4" t="s">
        <v>32</v>
      </c>
      <c r="B6" s="10">
        <f t="shared" ref="B6:B15" si="15">R6+AH6+AX6+BN6</f>
        <v>7235</v>
      </c>
      <c r="C6" s="10">
        <f t="shared" ref="C6:C15" si="16">S6+AI6+AY6+BO6</f>
        <v>2428</v>
      </c>
      <c r="D6" s="10">
        <f t="shared" ref="D6:D15" si="17">T6+AJ6+AZ6+BP6</f>
        <v>4806</v>
      </c>
      <c r="E6" s="10">
        <f t="shared" ref="E6:E15" si="18">U6+AK6+BA6+BQ6</f>
        <v>4173</v>
      </c>
      <c r="F6" s="10">
        <f t="shared" ref="F6:F15" si="19">V6+AL6+BB6+BR6</f>
        <v>1499</v>
      </c>
      <c r="G6" s="10">
        <f t="shared" ref="G6:G15" si="20">W6+AM6+BC6+BS6</f>
        <v>2674</v>
      </c>
      <c r="H6" s="10">
        <f t="shared" ref="H6:H15" si="21">X6+AN6+BD6+BT6</f>
        <v>1672</v>
      </c>
      <c r="I6" s="10">
        <f t="shared" ref="I6:I15" si="22">Y6+AO6+BE6+BU6</f>
        <v>489</v>
      </c>
      <c r="J6" s="10">
        <f t="shared" ref="J6:J15" si="23">Z6+AP6+BF6+BV6</f>
        <v>1184</v>
      </c>
      <c r="K6" s="10">
        <f t="shared" ref="K6:K15" si="24">AA6+AQ6+BG6+BW6</f>
        <v>893</v>
      </c>
      <c r="L6" s="10">
        <f t="shared" ref="L6:L15" si="25">AB6+AR6+BH6+BX6</f>
        <v>295</v>
      </c>
      <c r="M6" s="10">
        <f t="shared" ref="M6:M15" si="26">AC6+AS6+BI6+BY6</f>
        <v>598</v>
      </c>
      <c r="N6" s="10">
        <f t="shared" ref="N6:N15" si="27">AD6+AT6+BJ6+BZ6</f>
        <v>497</v>
      </c>
      <c r="O6" s="10">
        <f t="shared" ref="O6:O15" si="28">AE6+AU6+BK6+CA6</f>
        <v>146</v>
      </c>
      <c r="P6" s="10">
        <f t="shared" ref="P6:P15" si="29">AF6+AV6+BL6+CB6</f>
        <v>351</v>
      </c>
      <c r="Q6" s="4" t="s">
        <v>32</v>
      </c>
      <c r="R6" s="10">
        <v>976</v>
      </c>
      <c r="S6" s="10">
        <v>669</v>
      </c>
      <c r="T6" s="10">
        <v>306</v>
      </c>
      <c r="U6" s="26">
        <v>618</v>
      </c>
      <c r="V6" s="27">
        <v>495</v>
      </c>
      <c r="W6" s="28">
        <v>123</v>
      </c>
      <c r="X6" s="10">
        <v>214</v>
      </c>
      <c r="Y6" s="10">
        <v>110</v>
      </c>
      <c r="Z6" s="10">
        <v>104</v>
      </c>
      <c r="AA6" s="26">
        <v>46</v>
      </c>
      <c r="AB6" s="27">
        <v>24</v>
      </c>
      <c r="AC6" s="28">
        <v>22</v>
      </c>
      <c r="AD6" s="10">
        <v>98</v>
      </c>
      <c r="AE6" s="10">
        <v>41</v>
      </c>
      <c r="AF6" s="10">
        <v>58</v>
      </c>
      <c r="AG6" s="4" t="s">
        <v>32</v>
      </c>
      <c r="AH6" s="10">
        <v>3780</v>
      </c>
      <c r="AI6" s="10">
        <v>970</v>
      </c>
      <c r="AJ6" s="10">
        <v>2810</v>
      </c>
      <c r="AK6" s="26">
        <v>1774</v>
      </c>
      <c r="AL6" s="27">
        <v>404</v>
      </c>
      <c r="AM6" s="28">
        <v>1370</v>
      </c>
      <c r="AN6" s="10">
        <v>973</v>
      </c>
      <c r="AO6" s="10">
        <v>240</v>
      </c>
      <c r="AP6" s="10">
        <v>734</v>
      </c>
      <c r="AQ6" s="26">
        <v>692</v>
      </c>
      <c r="AR6" s="27">
        <v>241</v>
      </c>
      <c r="AS6" s="28">
        <v>451</v>
      </c>
      <c r="AT6" s="10">
        <v>340</v>
      </c>
      <c r="AU6" s="10">
        <v>85</v>
      </c>
      <c r="AV6" s="10">
        <v>255</v>
      </c>
      <c r="AW6" s="204" t="s">
        <v>32</v>
      </c>
      <c r="AX6" s="71">
        <v>1837</v>
      </c>
      <c r="AY6" s="71">
        <v>700</v>
      </c>
      <c r="AZ6" s="71">
        <v>1138</v>
      </c>
      <c r="BA6" s="213">
        <v>1424</v>
      </c>
      <c r="BB6" s="214">
        <v>540</v>
      </c>
      <c r="BC6" s="215">
        <v>884</v>
      </c>
      <c r="BD6" s="71">
        <v>316</v>
      </c>
      <c r="BE6" s="71">
        <v>122</v>
      </c>
      <c r="BF6" s="71">
        <v>194</v>
      </c>
      <c r="BG6" s="213">
        <v>69</v>
      </c>
      <c r="BH6" s="214">
        <v>21</v>
      </c>
      <c r="BI6" s="215">
        <v>48</v>
      </c>
      <c r="BJ6" s="71">
        <v>29</v>
      </c>
      <c r="BK6" s="71">
        <v>17</v>
      </c>
      <c r="BL6" s="71">
        <v>11</v>
      </c>
      <c r="BM6" s="189" t="s">
        <v>32</v>
      </c>
      <c r="BN6" s="189">
        <v>642</v>
      </c>
      <c r="BO6" s="189">
        <v>89</v>
      </c>
      <c r="BP6" s="189">
        <v>552</v>
      </c>
      <c r="BQ6" s="198">
        <v>357</v>
      </c>
      <c r="BR6" s="199">
        <v>60</v>
      </c>
      <c r="BS6" s="200">
        <v>297</v>
      </c>
      <c r="BT6" s="189">
        <v>169</v>
      </c>
      <c r="BU6" s="189">
        <v>17</v>
      </c>
      <c r="BV6" s="189">
        <v>152</v>
      </c>
      <c r="BW6" s="198">
        <v>86</v>
      </c>
      <c r="BX6" s="199">
        <v>9</v>
      </c>
      <c r="BY6" s="200">
        <v>77</v>
      </c>
      <c r="BZ6" s="189">
        <v>30</v>
      </c>
      <c r="CA6" s="189">
        <v>3</v>
      </c>
      <c r="CB6" s="189">
        <v>27</v>
      </c>
    </row>
    <row r="7" spans="1:80" x14ac:dyDescent="0.2">
      <c r="B7" s="110">
        <f>B6*100/B5</f>
        <v>64.673281487440775</v>
      </c>
      <c r="C7" s="110">
        <f t="shared" ref="C7:P7" si="30">C6*100/C5</f>
        <v>64.833110814419229</v>
      </c>
      <c r="D7" s="110">
        <f t="shared" si="30"/>
        <v>64.588092998252918</v>
      </c>
      <c r="E7" s="110">
        <f t="shared" si="30"/>
        <v>67.144006436041835</v>
      </c>
      <c r="F7" s="110">
        <f t="shared" si="30"/>
        <v>65.832235397452791</v>
      </c>
      <c r="G7" s="110">
        <f t="shared" si="30"/>
        <v>67.9369918699187</v>
      </c>
      <c r="H7" s="110">
        <f t="shared" si="30"/>
        <v>58.811115019345763</v>
      </c>
      <c r="I7" s="110">
        <f t="shared" si="30"/>
        <v>58.145065398335312</v>
      </c>
      <c r="J7" s="110">
        <f t="shared" si="30"/>
        <v>59.170414792603701</v>
      </c>
      <c r="K7" s="110">
        <f t="shared" si="30"/>
        <v>71.958098307816272</v>
      </c>
      <c r="L7" s="110">
        <f t="shared" si="30"/>
        <v>76.030927835051543</v>
      </c>
      <c r="M7" s="110">
        <f t="shared" si="30"/>
        <v>70.270270270270274</v>
      </c>
      <c r="N7" s="110">
        <f t="shared" si="30"/>
        <v>55.780022446689117</v>
      </c>
      <c r="O7" s="110">
        <f t="shared" si="30"/>
        <v>61.603375527426159</v>
      </c>
      <c r="P7" s="110">
        <f t="shared" si="30"/>
        <v>53.669724770642205</v>
      </c>
      <c r="R7" s="10"/>
      <c r="S7" s="10"/>
      <c r="T7" s="10"/>
      <c r="U7" s="26"/>
      <c r="V7" s="27"/>
      <c r="W7" s="28"/>
      <c r="X7" s="10"/>
      <c r="Y7" s="10"/>
      <c r="Z7" s="10"/>
      <c r="AA7" s="26"/>
      <c r="AB7" s="27"/>
      <c r="AC7" s="28"/>
      <c r="AD7" s="10"/>
      <c r="AE7" s="10"/>
      <c r="AF7" s="10"/>
      <c r="AH7" s="10"/>
      <c r="AI7" s="10"/>
      <c r="AJ7" s="10"/>
      <c r="AK7" s="26"/>
      <c r="AL7" s="27"/>
      <c r="AM7" s="28"/>
      <c r="AN7" s="10"/>
      <c r="AO7" s="10"/>
      <c r="AP7" s="10"/>
      <c r="AQ7" s="26"/>
      <c r="AR7" s="27"/>
      <c r="AS7" s="28"/>
      <c r="AT7" s="10"/>
      <c r="AU7" s="10"/>
      <c r="AV7" s="10"/>
      <c r="AW7" s="204"/>
      <c r="AX7" s="71"/>
      <c r="AY7" s="71"/>
      <c r="AZ7" s="71"/>
      <c r="BA7" s="213"/>
      <c r="BB7" s="214"/>
      <c r="BC7" s="215"/>
      <c r="BD7" s="71"/>
      <c r="BE7" s="71"/>
      <c r="BF7" s="71"/>
      <c r="BG7" s="213"/>
      <c r="BH7" s="214"/>
      <c r="BI7" s="215"/>
      <c r="BJ7" s="71"/>
      <c r="BK7" s="71"/>
      <c r="BL7" s="71"/>
      <c r="BM7" s="189"/>
      <c r="BN7" s="189"/>
      <c r="BO7" s="189"/>
      <c r="BP7" s="189"/>
      <c r="BQ7" s="198"/>
      <c r="BR7" s="199"/>
      <c r="BS7" s="200"/>
      <c r="BT7" s="189"/>
      <c r="BU7" s="189"/>
      <c r="BV7" s="189"/>
      <c r="BW7" s="198"/>
      <c r="BX7" s="199"/>
      <c r="BY7" s="200"/>
      <c r="BZ7" s="189"/>
      <c r="CA7" s="189"/>
      <c r="CB7" s="189"/>
    </row>
    <row r="8" spans="1:80" x14ac:dyDescent="0.2"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R8" s="10"/>
      <c r="S8" s="10"/>
      <c r="T8" s="10"/>
      <c r="U8" s="26"/>
      <c r="V8" s="27"/>
      <c r="W8" s="28"/>
      <c r="X8" s="10"/>
      <c r="Y8" s="10"/>
      <c r="Z8" s="10"/>
      <c r="AA8" s="26"/>
      <c r="AB8" s="27"/>
      <c r="AC8" s="28"/>
      <c r="AD8" s="10"/>
      <c r="AE8" s="10"/>
      <c r="AF8" s="10"/>
      <c r="AH8" s="10"/>
      <c r="AI8" s="10"/>
      <c r="AJ8" s="10"/>
      <c r="AK8" s="26"/>
      <c r="AL8" s="27"/>
      <c r="AM8" s="28"/>
      <c r="AN8" s="10"/>
      <c r="AO8" s="10"/>
      <c r="AP8" s="10"/>
      <c r="AQ8" s="26"/>
      <c r="AR8" s="27"/>
      <c r="AS8" s="28"/>
      <c r="AT8" s="10"/>
      <c r="AU8" s="10"/>
      <c r="AV8" s="10"/>
      <c r="AW8" s="204"/>
      <c r="AX8" s="71"/>
      <c r="AY8" s="71"/>
      <c r="AZ8" s="71"/>
      <c r="BA8" s="213"/>
      <c r="BB8" s="214"/>
      <c r="BC8" s="215"/>
      <c r="BD8" s="71"/>
      <c r="BE8" s="71"/>
      <c r="BF8" s="71"/>
      <c r="BG8" s="213"/>
      <c r="BH8" s="214"/>
      <c r="BI8" s="215"/>
      <c r="BJ8" s="71"/>
      <c r="BK8" s="71"/>
      <c r="BL8" s="71"/>
      <c r="BM8" s="189"/>
      <c r="BN8" s="189"/>
      <c r="BO8" s="189"/>
      <c r="BP8" s="189"/>
      <c r="BQ8" s="198"/>
      <c r="BR8" s="199"/>
      <c r="BS8" s="200"/>
      <c r="BT8" s="189"/>
      <c r="BU8" s="189"/>
      <c r="BV8" s="189"/>
      <c r="BW8" s="198"/>
      <c r="BX8" s="199"/>
      <c r="BY8" s="200"/>
      <c r="BZ8" s="189"/>
      <c r="CA8" s="189"/>
      <c r="CB8" s="189"/>
    </row>
    <row r="9" spans="1:80" x14ac:dyDescent="0.2">
      <c r="A9" s="4" t="s">
        <v>445</v>
      </c>
      <c r="B9" s="10">
        <f t="shared" si="15"/>
        <v>350</v>
      </c>
      <c r="C9" s="10">
        <f t="shared" si="16"/>
        <v>149</v>
      </c>
      <c r="D9" s="10">
        <f t="shared" si="17"/>
        <v>201</v>
      </c>
      <c r="E9" s="10">
        <f t="shared" si="18"/>
        <v>213</v>
      </c>
      <c r="F9" s="10">
        <f t="shared" si="19"/>
        <v>62</v>
      </c>
      <c r="G9" s="10">
        <f t="shared" si="20"/>
        <v>154</v>
      </c>
      <c r="H9" s="10">
        <f t="shared" si="21"/>
        <v>103</v>
      </c>
      <c r="I9" s="10">
        <f t="shared" si="22"/>
        <v>62</v>
      </c>
      <c r="J9" s="10">
        <f t="shared" si="23"/>
        <v>41</v>
      </c>
      <c r="K9" s="10">
        <f t="shared" si="24"/>
        <v>15</v>
      </c>
      <c r="L9" s="10">
        <f t="shared" si="25"/>
        <v>9</v>
      </c>
      <c r="M9" s="10">
        <f t="shared" si="26"/>
        <v>6</v>
      </c>
      <c r="N9" s="10">
        <f t="shared" si="27"/>
        <v>17</v>
      </c>
      <c r="O9" s="10">
        <f t="shared" si="28"/>
        <v>17</v>
      </c>
      <c r="P9" s="10">
        <f t="shared" si="29"/>
        <v>0</v>
      </c>
      <c r="Q9" s="4" t="s">
        <v>445</v>
      </c>
      <c r="R9" s="10">
        <v>134</v>
      </c>
      <c r="S9" s="10">
        <v>100</v>
      </c>
      <c r="T9" s="10">
        <v>34</v>
      </c>
      <c r="U9" s="26">
        <v>28</v>
      </c>
      <c r="V9" s="27">
        <v>24</v>
      </c>
      <c r="W9" s="28">
        <v>5</v>
      </c>
      <c r="X9" s="10">
        <v>87</v>
      </c>
      <c r="Y9" s="10">
        <v>58</v>
      </c>
      <c r="Z9" s="10">
        <v>29</v>
      </c>
      <c r="AA9" s="26">
        <v>2</v>
      </c>
      <c r="AB9" s="27">
        <v>2</v>
      </c>
      <c r="AC9" s="28">
        <v>0</v>
      </c>
      <c r="AD9" s="10">
        <v>17</v>
      </c>
      <c r="AE9" s="10">
        <v>17</v>
      </c>
      <c r="AF9" s="10">
        <v>0</v>
      </c>
      <c r="AG9" s="4" t="s">
        <v>445</v>
      </c>
      <c r="AH9" s="10">
        <v>22</v>
      </c>
      <c r="AI9" s="10">
        <v>0</v>
      </c>
      <c r="AJ9" s="10">
        <v>22</v>
      </c>
      <c r="AK9" s="26">
        <v>22</v>
      </c>
      <c r="AL9" s="27">
        <v>0</v>
      </c>
      <c r="AM9" s="28">
        <v>22</v>
      </c>
      <c r="AN9" s="10">
        <v>0</v>
      </c>
      <c r="AO9" s="10">
        <v>0</v>
      </c>
      <c r="AP9" s="10">
        <v>0</v>
      </c>
      <c r="AQ9" s="26">
        <v>0</v>
      </c>
      <c r="AR9" s="27">
        <v>0</v>
      </c>
      <c r="AS9" s="28">
        <v>0</v>
      </c>
      <c r="AT9" s="10">
        <v>0</v>
      </c>
      <c r="AU9" s="10">
        <v>0</v>
      </c>
      <c r="AV9" s="10">
        <v>0</v>
      </c>
      <c r="AW9" s="204" t="s">
        <v>445</v>
      </c>
      <c r="AX9" s="71">
        <v>136</v>
      </c>
      <c r="AY9" s="71">
        <v>44</v>
      </c>
      <c r="AZ9" s="71">
        <v>92</v>
      </c>
      <c r="BA9" s="213">
        <v>117</v>
      </c>
      <c r="BB9" s="214">
        <v>33</v>
      </c>
      <c r="BC9" s="215">
        <v>85</v>
      </c>
      <c r="BD9" s="71">
        <v>8</v>
      </c>
      <c r="BE9" s="71">
        <v>4</v>
      </c>
      <c r="BF9" s="71">
        <v>4</v>
      </c>
      <c r="BG9" s="213">
        <v>10</v>
      </c>
      <c r="BH9" s="214">
        <v>7</v>
      </c>
      <c r="BI9" s="215">
        <v>3</v>
      </c>
      <c r="BJ9" s="71">
        <v>0</v>
      </c>
      <c r="BK9" s="71">
        <v>0</v>
      </c>
      <c r="BL9" s="71">
        <v>0</v>
      </c>
      <c r="BM9" s="189" t="s">
        <v>445</v>
      </c>
      <c r="BN9" s="189">
        <v>58</v>
      </c>
      <c r="BO9" s="189">
        <v>5</v>
      </c>
      <c r="BP9" s="189">
        <v>53</v>
      </c>
      <c r="BQ9" s="198">
        <v>46</v>
      </c>
      <c r="BR9" s="199">
        <v>5</v>
      </c>
      <c r="BS9" s="200">
        <v>42</v>
      </c>
      <c r="BT9" s="189">
        <v>8</v>
      </c>
      <c r="BU9" s="189">
        <v>0</v>
      </c>
      <c r="BV9" s="189">
        <v>8</v>
      </c>
      <c r="BW9" s="198">
        <v>3</v>
      </c>
      <c r="BX9" s="199">
        <v>0</v>
      </c>
      <c r="BY9" s="200">
        <v>3</v>
      </c>
      <c r="BZ9" s="189">
        <v>0</v>
      </c>
      <c r="CA9" s="189">
        <v>0</v>
      </c>
      <c r="CB9" s="189">
        <v>0</v>
      </c>
    </row>
    <row r="10" spans="1:80" x14ac:dyDescent="0.2">
      <c r="A10" s="4" t="s">
        <v>440</v>
      </c>
      <c r="B10" s="10">
        <f t="shared" si="15"/>
        <v>404</v>
      </c>
      <c r="C10" s="10">
        <f t="shared" si="16"/>
        <v>114</v>
      </c>
      <c r="D10" s="10">
        <f t="shared" si="17"/>
        <v>290</v>
      </c>
      <c r="E10" s="10">
        <f t="shared" si="18"/>
        <v>305</v>
      </c>
      <c r="F10" s="10">
        <f t="shared" si="19"/>
        <v>90</v>
      </c>
      <c r="G10" s="10">
        <f t="shared" si="20"/>
        <v>213</v>
      </c>
      <c r="H10" s="10">
        <f t="shared" si="21"/>
        <v>78</v>
      </c>
      <c r="I10" s="10">
        <f t="shared" si="22"/>
        <v>14</v>
      </c>
      <c r="J10" s="10">
        <f t="shared" si="23"/>
        <v>64</v>
      </c>
      <c r="K10" s="10">
        <f t="shared" si="24"/>
        <v>7</v>
      </c>
      <c r="L10" s="10">
        <f t="shared" si="25"/>
        <v>4</v>
      </c>
      <c r="M10" s="10">
        <f t="shared" si="26"/>
        <v>3</v>
      </c>
      <c r="N10" s="10">
        <f t="shared" si="27"/>
        <v>15</v>
      </c>
      <c r="O10" s="10">
        <f t="shared" si="28"/>
        <v>6</v>
      </c>
      <c r="P10" s="10">
        <f t="shared" si="29"/>
        <v>9</v>
      </c>
      <c r="Q10" s="4" t="s">
        <v>440</v>
      </c>
      <c r="R10" s="10">
        <v>63</v>
      </c>
      <c r="S10" s="10">
        <v>25</v>
      </c>
      <c r="T10" s="10">
        <v>38</v>
      </c>
      <c r="U10" s="26">
        <v>19</v>
      </c>
      <c r="V10" s="27">
        <v>9</v>
      </c>
      <c r="W10" s="28">
        <v>9</v>
      </c>
      <c r="X10" s="10">
        <v>29</v>
      </c>
      <c r="Y10" s="10">
        <v>6</v>
      </c>
      <c r="Z10" s="10">
        <v>23</v>
      </c>
      <c r="AA10" s="26">
        <v>4</v>
      </c>
      <c r="AB10" s="27">
        <v>4</v>
      </c>
      <c r="AC10" s="28">
        <v>0</v>
      </c>
      <c r="AD10" s="10">
        <v>12</v>
      </c>
      <c r="AE10" s="10">
        <v>6</v>
      </c>
      <c r="AF10" s="10">
        <v>6</v>
      </c>
      <c r="AG10" s="4" t="s">
        <v>440</v>
      </c>
      <c r="AH10" s="10">
        <v>96</v>
      </c>
      <c r="AI10" s="10">
        <v>0</v>
      </c>
      <c r="AJ10" s="10">
        <v>96</v>
      </c>
      <c r="AK10" s="26">
        <v>67</v>
      </c>
      <c r="AL10" s="27">
        <v>0</v>
      </c>
      <c r="AM10" s="28">
        <v>67</v>
      </c>
      <c r="AN10" s="10">
        <v>28</v>
      </c>
      <c r="AO10" s="10">
        <v>0</v>
      </c>
      <c r="AP10" s="10">
        <v>28</v>
      </c>
      <c r="AQ10" s="26">
        <v>0</v>
      </c>
      <c r="AR10" s="27">
        <v>0</v>
      </c>
      <c r="AS10" s="28">
        <v>0</v>
      </c>
      <c r="AT10" s="10">
        <v>0</v>
      </c>
      <c r="AU10" s="10">
        <v>0</v>
      </c>
      <c r="AV10" s="10">
        <v>0</v>
      </c>
      <c r="AW10" s="204" t="s">
        <v>440</v>
      </c>
      <c r="AX10" s="71">
        <v>186</v>
      </c>
      <c r="AY10" s="71">
        <v>80</v>
      </c>
      <c r="AZ10" s="71">
        <v>107</v>
      </c>
      <c r="BA10" s="213">
        <v>163</v>
      </c>
      <c r="BB10" s="214">
        <v>72</v>
      </c>
      <c r="BC10" s="215">
        <v>91</v>
      </c>
      <c r="BD10" s="71">
        <v>21</v>
      </c>
      <c r="BE10" s="71">
        <v>8</v>
      </c>
      <c r="BF10" s="71">
        <v>13</v>
      </c>
      <c r="BG10" s="213">
        <v>0</v>
      </c>
      <c r="BH10" s="214">
        <v>0</v>
      </c>
      <c r="BI10" s="215">
        <v>0</v>
      </c>
      <c r="BJ10" s="71">
        <v>3</v>
      </c>
      <c r="BK10" s="71">
        <v>0</v>
      </c>
      <c r="BL10" s="71">
        <v>3</v>
      </c>
      <c r="BM10" s="189" t="s">
        <v>440</v>
      </c>
      <c r="BN10" s="189">
        <v>59</v>
      </c>
      <c r="BO10" s="189">
        <v>9</v>
      </c>
      <c r="BP10" s="189">
        <v>49</v>
      </c>
      <c r="BQ10" s="198">
        <v>56</v>
      </c>
      <c r="BR10" s="199">
        <v>9</v>
      </c>
      <c r="BS10" s="200">
        <v>46</v>
      </c>
      <c r="BT10" s="189">
        <v>0</v>
      </c>
      <c r="BU10" s="189">
        <v>0</v>
      </c>
      <c r="BV10" s="189">
        <v>0</v>
      </c>
      <c r="BW10" s="198">
        <v>3</v>
      </c>
      <c r="BX10" s="199">
        <v>0</v>
      </c>
      <c r="BY10" s="200">
        <v>3</v>
      </c>
      <c r="BZ10" s="189">
        <v>0</v>
      </c>
      <c r="CA10" s="189">
        <v>0</v>
      </c>
      <c r="CB10" s="189">
        <v>0</v>
      </c>
    </row>
    <row r="11" spans="1:80" x14ac:dyDescent="0.2">
      <c r="A11" s="4" t="s">
        <v>446</v>
      </c>
      <c r="B11" s="10">
        <f t="shared" si="15"/>
        <v>510</v>
      </c>
      <c r="C11" s="10">
        <f t="shared" si="16"/>
        <v>104</v>
      </c>
      <c r="D11" s="10">
        <f t="shared" si="17"/>
        <v>407</v>
      </c>
      <c r="E11" s="10">
        <f t="shared" si="18"/>
        <v>179</v>
      </c>
      <c r="F11" s="10">
        <f t="shared" si="19"/>
        <v>56</v>
      </c>
      <c r="G11" s="10">
        <f t="shared" si="20"/>
        <v>124</v>
      </c>
      <c r="H11" s="10">
        <f t="shared" si="21"/>
        <v>160</v>
      </c>
      <c r="I11" s="10">
        <f t="shared" si="22"/>
        <v>22</v>
      </c>
      <c r="J11" s="10">
        <f t="shared" si="23"/>
        <v>138</v>
      </c>
      <c r="K11" s="10">
        <f t="shared" si="24"/>
        <v>80</v>
      </c>
      <c r="L11" s="10">
        <f t="shared" si="25"/>
        <v>11</v>
      </c>
      <c r="M11" s="10">
        <f t="shared" si="26"/>
        <v>69</v>
      </c>
      <c r="N11" s="10">
        <f t="shared" si="27"/>
        <v>91</v>
      </c>
      <c r="O11" s="10">
        <f t="shared" si="28"/>
        <v>15</v>
      </c>
      <c r="P11" s="10">
        <f t="shared" si="29"/>
        <v>77</v>
      </c>
      <c r="Q11" s="4" t="s">
        <v>446</v>
      </c>
      <c r="R11" s="10">
        <v>80</v>
      </c>
      <c r="S11" s="10">
        <v>28</v>
      </c>
      <c r="T11" s="10">
        <v>53</v>
      </c>
      <c r="U11" s="26">
        <v>19</v>
      </c>
      <c r="V11" s="27">
        <v>14</v>
      </c>
      <c r="W11" s="28">
        <v>5</v>
      </c>
      <c r="X11" s="10">
        <v>12</v>
      </c>
      <c r="Y11" s="10">
        <v>0</v>
      </c>
      <c r="Z11" s="10">
        <v>12</v>
      </c>
      <c r="AA11" s="26">
        <v>4</v>
      </c>
      <c r="AB11" s="27">
        <v>2</v>
      </c>
      <c r="AC11" s="28">
        <v>2</v>
      </c>
      <c r="AD11" s="10">
        <v>46</v>
      </c>
      <c r="AE11" s="10">
        <v>12</v>
      </c>
      <c r="AF11" s="10">
        <v>35</v>
      </c>
      <c r="AG11" s="4" t="s">
        <v>446</v>
      </c>
      <c r="AH11" s="10">
        <v>297</v>
      </c>
      <c r="AI11" s="10">
        <v>14</v>
      </c>
      <c r="AJ11" s="10">
        <v>283</v>
      </c>
      <c r="AK11" s="26">
        <v>67</v>
      </c>
      <c r="AL11" s="27">
        <v>0</v>
      </c>
      <c r="AM11" s="28">
        <v>67</v>
      </c>
      <c r="AN11" s="10">
        <v>127</v>
      </c>
      <c r="AO11" s="10">
        <v>14</v>
      </c>
      <c r="AP11" s="10">
        <v>113</v>
      </c>
      <c r="AQ11" s="26">
        <v>60</v>
      </c>
      <c r="AR11" s="27">
        <v>0</v>
      </c>
      <c r="AS11" s="28">
        <v>60</v>
      </c>
      <c r="AT11" s="10">
        <v>42</v>
      </c>
      <c r="AU11" s="10">
        <v>0</v>
      </c>
      <c r="AV11" s="10">
        <v>42</v>
      </c>
      <c r="AW11" s="204" t="s">
        <v>446</v>
      </c>
      <c r="AX11" s="71">
        <v>99</v>
      </c>
      <c r="AY11" s="71">
        <v>47</v>
      </c>
      <c r="AZ11" s="71">
        <v>52</v>
      </c>
      <c r="BA11" s="213">
        <v>65</v>
      </c>
      <c r="BB11" s="214">
        <v>33</v>
      </c>
      <c r="BC11" s="215">
        <v>33</v>
      </c>
      <c r="BD11" s="71">
        <v>21</v>
      </c>
      <c r="BE11" s="71">
        <v>8</v>
      </c>
      <c r="BF11" s="71">
        <v>13</v>
      </c>
      <c r="BG11" s="213">
        <v>10</v>
      </c>
      <c r="BH11" s="214">
        <v>3</v>
      </c>
      <c r="BI11" s="215">
        <v>7</v>
      </c>
      <c r="BJ11" s="71">
        <v>3</v>
      </c>
      <c r="BK11" s="71">
        <v>3</v>
      </c>
      <c r="BL11" s="71">
        <v>0</v>
      </c>
      <c r="BM11" s="189" t="s">
        <v>446</v>
      </c>
      <c r="BN11" s="189">
        <v>34</v>
      </c>
      <c r="BO11" s="189">
        <v>15</v>
      </c>
      <c r="BP11" s="189">
        <v>19</v>
      </c>
      <c r="BQ11" s="198">
        <v>28</v>
      </c>
      <c r="BR11" s="199">
        <v>9</v>
      </c>
      <c r="BS11" s="200">
        <v>19</v>
      </c>
      <c r="BT11" s="189">
        <v>0</v>
      </c>
      <c r="BU11" s="189">
        <v>0</v>
      </c>
      <c r="BV11" s="189">
        <v>0</v>
      </c>
      <c r="BW11" s="198">
        <v>6</v>
      </c>
      <c r="BX11" s="199">
        <v>6</v>
      </c>
      <c r="BY11" s="200">
        <v>0</v>
      </c>
      <c r="BZ11" s="189">
        <v>0</v>
      </c>
      <c r="CA11" s="189">
        <v>0</v>
      </c>
      <c r="CB11" s="189">
        <v>0</v>
      </c>
    </row>
    <row r="12" spans="1:80" x14ac:dyDescent="0.2">
      <c r="A12" s="4" t="s">
        <v>447</v>
      </c>
      <c r="B12" s="10">
        <f t="shared" si="15"/>
        <v>403</v>
      </c>
      <c r="C12" s="10">
        <f t="shared" si="16"/>
        <v>118</v>
      </c>
      <c r="D12" s="10">
        <f t="shared" si="17"/>
        <v>285</v>
      </c>
      <c r="E12" s="10">
        <f t="shared" si="18"/>
        <v>266</v>
      </c>
      <c r="F12" s="10">
        <f t="shared" si="19"/>
        <v>80</v>
      </c>
      <c r="G12" s="10">
        <f t="shared" si="20"/>
        <v>187</v>
      </c>
      <c r="H12" s="10">
        <f t="shared" si="21"/>
        <v>34</v>
      </c>
      <c r="I12" s="10">
        <f t="shared" si="22"/>
        <v>0</v>
      </c>
      <c r="J12" s="10">
        <f t="shared" si="23"/>
        <v>34</v>
      </c>
      <c r="K12" s="10">
        <f t="shared" si="24"/>
        <v>65</v>
      </c>
      <c r="L12" s="10">
        <f t="shared" si="25"/>
        <v>32</v>
      </c>
      <c r="M12" s="10">
        <f t="shared" si="26"/>
        <v>33</v>
      </c>
      <c r="N12" s="10">
        <f t="shared" si="27"/>
        <v>38</v>
      </c>
      <c r="O12" s="10">
        <f t="shared" si="28"/>
        <v>6</v>
      </c>
      <c r="P12" s="10">
        <f t="shared" si="29"/>
        <v>32</v>
      </c>
      <c r="Q12" s="4" t="s">
        <v>447</v>
      </c>
      <c r="R12" s="10">
        <v>99</v>
      </c>
      <c r="S12" s="10">
        <v>45</v>
      </c>
      <c r="T12" s="10">
        <v>54</v>
      </c>
      <c r="U12" s="26">
        <v>57</v>
      </c>
      <c r="V12" s="27">
        <v>38</v>
      </c>
      <c r="W12" s="28">
        <v>19</v>
      </c>
      <c r="X12" s="10">
        <v>6</v>
      </c>
      <c r="Y12" s="10">
        <v>0</v>
      </c>
      <c r="Z12" s="10">
        <v>6</v>
      </c>
      <c r="AA12" s="26">
        <v>2</v>
      </c>
      <c r="AB12" s="27">
        <v>2</v>
      </c>
      <c r="AC12" s="28">
        <v>0</v>
      </c>
      <c r="AD12" s="10">
        <v>35</v>
      </c>
      <c r="AE12" s="10">
        <v>6</v>
      </c>
      <c r="AF12" s="10">
        <v>29</v>
      </c>
      <c r="AG12" s="4" t="s">
        <v>447</v>
      </c>
      <c r="AH12" s="10">
        <v>246</v>
      </c>
      <c r="AI12" s="10">
        <v>53</v>
      </c>
      <c r="AJ12" s="10">
        <v>193</v>
      </c>
      <c r="AK12" s="26">
        <v>157</v>
      </c>
      <c r="AL12" s="27">
        <v>22</v>
      </c>
      <c r="AM12" s="28">
        <v>135</v>
      </c>
      <c r="AN12" s="10">
        <v>28</v>
      </c>
      <c r="AO12" s="10">
        <v>0</v>
      </c>
      <c r="AP12" s="10">
        <v>28</v>
      </c>
      <c r="AQ12" s="26">
        <v>60</v>
      </c>
      <c r="AR12" s="27">
        <v>30</v>
      </c>
      <c r="AS12" s="28">
        <v>30</v>
      </c>
      <c r="AT12" s="10">
        <v>0</v>
      </c>
      <c r="AU12" s="10">
        <v>0</v>
      </c>
      <c r="AV12" s="10">
        <v>0</v>
      </c>
      <c r="AW12" s="204" t="s">
        <v>447</v>
      </c>
      <c r="AX12" s="71">
        <v>55</v>
      </c>
      <c r="AY12" s="71">
        <v>20</v>
      </c>
      <c r="AZ12" s="71">
        <v>35</v>
      </c>
      <c r="BA12" s="213">
        <v>52</v>
      </c>
      <c r="BB12" s="214">
        <v>20</v>
      </c>
      <c r="BC12" s="215">
        <v>33</v>
      </c>
      <c r="BD12" s="71">
        <v>0</v>
      </c>
      <c r="BE12" s="71">
        <v>0</v>
      </c>
      <c r="BF12" s="71">
        <v>0</v>
      </c>
      <c r="BG12" s="213">
        <v>0</v>
      </c>
      <c r="BH12" s="214">
        <v>0</v>
      </c>
      <c r="BI12" s="215">
        <v>0</v>
      </c>
      <c r="BJ12" s="71">
        <v>3</v>
      </c>
      <c r="BK12" s="71">
        <v>0</v>
      </c>
      <c r="BL12" s="71">
        <v>3</v>
      </c>
      <c r="BM12" s="189" t="s">
        <v>447</v>
      </c>
      <c r="BN12" s="189">
        <v>3</v>
      </c>
      <c r="BO12" s="189">
        <v>0</v>
      </c>
      <c r="BP12" s="189">
        <v>3</v>
      </c>
      <c r="BQ12" s="198">
        <v>0</v>
      </c>
      <c r="BR12" s="199">
        <v>0</v>
      </c>
      <c r="BS12" s="200">
        <v>0</v>
      </c>
      <c r="BT12" s="189">
        <v>0</v>
      </c>
      <c r="BU12" s="189">
        <v>0</v>
      </c>
      <c r="BV12" s="189">
        <v>0</v>
      </c>
      <c r="BW12" s="198">
        <v>3</v>
      </c>
      <c r="BX12" s="199">
        <v>0</v>
      </c>
      <c r="BY12" s="200">
        <v>3</v>
      </c>
      <c r="BZ12" s="189">
        <v>0</v>
      </c>
      <c r="CA12" s="189">
        <v>0</v>
      </c>
      <c r="CB12" s="189">
        <v>0</v>
      </c>
    </row>
    <row r="13" spans="1:80" x14ac:dyDescent="0.2">
      <c r="A13" s="4" t="s">
        <v>448</v>
      </c>
      <c r="B13" s="10">
        <f t="shared" si="15"/>
        <v>491</v>
      </c>
      <c r="C13" s="10">
        <f t="shared" si="16"/>
        <v>206</v>
      </c>
      <c r="D13" s="10">
        <f t="shared" si="17"/>
        <v>285</v>
      </c>
      <c r="E13" s="10">
        <f t="shared" si="18"/>
        <v>228</v>
      </c>
      <c r="F13" s="10">
        <f t="shared" si="19"/>
        <v>150</v>
      </c>
      <c r="G13" s="10">
        <f t="shared" si="20"/>
        <v>79</v>
      </c>
      <c r="H13" s="10">
        <f t="shared" si="21"/>
        <v>237</v>
      </c>
      <c r="I13" s="10">
        <f t="shared" si="22"/>
        <v>53</v>
      </c>
      <c r="J13" s="10">
        <f t="shared" si="23"/>
        <v>185</v>
      </c>
      <c r="K13" s="10">
        <f t="shared" si="24"/>
        <v>10</v>
      </c>
      <c r="L13" s="10">
        <f t="shared" si="25"/>
        <v>3</v>
      </c>
      <c r="M13" s="10">
        <f t="shared" si="26"/>
        <v>6</v>
      </c>
      <c r="N13" s="10">
        <f t="shared" si="27"/>
        <v>15</v>
      </c>
      <c r="O13" s="10">
        <f t="shared" si="28"/>
        <v>0</v>
      </c>
      <c r="P13" s="10">
        <f t="shared" si="29"/>
        <v>15</v>
      </c>
      <c r="Q13" s="4" t="s">
        <v>448</v>
      </c>
      <c r="R13" s="10">
        <v>165</v>
      </c>
      <c r="S13" s="10">
        <v>120</v>
      </c>
      <c r="T13" s="10">
        <v>45</v>
      </c>
      <c r="U13" s="26">
        <v>90</v>
      </c>
      <c r="V13" s="27">
        <v>85</v>
      </c>
      <c r="W13" s="28">
        <v>5</v>
      </c>
      <c r="X13" s="10">
        <v>63</v>
      </c>
      <c r="Y13" s="10">
        <v>35</v>
      </c>
      <c r="Z13" s="10">
        <v>29</v>
      </c>
      <c r="AA13" s="26">
        <v>0</v>
      </c>
      <c r="AB13" s="27">
        <v>0</v>
      </c>
      <c r="AC13" s="28">
        <v>0</v>
      </c>
      <c r="AD13" s="10">
        <v>12</v>
      </c>
      <c r="AE13" s="10">
        <v>0</v>
      </c>
      <c r="AF13" s="10">
        <v>12</v>
      </c>
      <c r="AG13" s="4" t="s">
        <v>448</v>
      </c>
      <c r="AH13" s="10">
        <v>231</v>
      </c>
      <c r="AI13" s="10">
        <v>59</v>
      </c>
      <c r="AJ13" s="10">
        <v>172</v>
      </c>
      <c r="AK13" s="26">
        <v>90</v>
      </c>
      <c r="AL13" s="27">
        <v>45</v>
      </c>
      <c r="AM13" s="28">
        <v>45</v>
      </c>
      <c r="AN13" s="10">
        <v>141</v>
      </c>
      <c r="AO13" s="10">
        <v>14</v>
      </c>
      <c r="AP13" s="10">
        <v>127</v>
      </c>
      <c r="AQ13" s="26">
        <v>0</v>
      </c>
      <c r="AR13" s="27">
        <v>0</v>
      </c>
      <c r="AS13" s="28">
        <v>0</v>
      </c>
      <c r="AT13" s="10">
        <v>0</v>
      </c>
      <c r="AU13" s="10">
        <v>0</v>
      </c>
      <c r="AV13" s="10">
        <v>0</v>
      </c>
      <c r="AW13" s="204" t="s">
        <v>448</v>
      </c>
      <c r="AX13" s="71">
        <v>74</v>
      </c>
      <c r="AY13" s="71">
        <v>27</v>
      </c>
      <c r="AZ13" s="71">
        <v>47</v>
      </c>
      <c r="BA13" s="213">
        <v>39</v>
      </c>
      <c r="BB13" s="214">
        <v>20</v>
      </c>
      <c r="BC13" s="215">
        <v>20</v>
      </c>
      <c r="BD13" s="71">
        <v>25</v>
      </c>
      <c r="BE13" s="71">
        <v>4</v>
      </c>
      <c r="BF13" s="71">
        <v>21</v>
      </c>
      <c r="BG13" s="213">
        <v>7</v>
      </c>
      <c r="BH13" s="214">
        <v>3</v>
      </c>
      <c r="BI13" s="215">
        <v>3</v>
      </c>
      <c r="BJ13" s="71">
        <v>3</v>
      </c>
      <c r="BK13" s="71">
        <v>0</v>
      </c>
      <c r="BL13" s="71">
        <v>3</v>
      </c>
      <c r="BM13" s="189" t="s">
        <v>448</v>
      </c>
      <c r="BN13" s="189">
        <v>21</v>
      </c>
      <c r="BO13" s="189">
        <v>0</v>
      </c>
      <c r="BP13" s="189">
        <v>21</v>
      </c>
      <c r="BQ13" s="198">
        <v>9</v>
      </c>
      <c r="BR13" s="199">
        <v>0</v>
      </c>
      <c r="BS13" s="200">
        <v>9</v>
      </c>
      <c r="BT13" s="189">
        <v>8</v>
      </c>
      <c r="BU13" s="189">
        <v>0</v>
      </c>
      <c r="BV13" s="189">
        <v>8</v>
      </c>
      <c r="BW13" s="198">
        <v>3</v>
      </c>
      <c r="BX13" s="199">
        <v>0</v>
      </c>
      <c r="BY13" s="200">
        <v>3</v>
      </c>
      <c r="BZ13" s="189">
        <v>0</v>
      </c>
      <c r="CA13" s="189">
        <v>0</v>
      </c>
      <c r="CB13" s="189">
        <v>0</v>
      </c>
    </row>
    <row r="14" spans="1:80" x14ac:dyDescent="0.2">
      <c r="A14" s="4" t="s">
        <v>449</v>
      </c>
      <c r="B14" s="10">
        <f t="shared" si="15"/>
        <v>256</v>
      </c>
      <c r="C14" s="10">
        <f t="shared" si="16"/>
        <v>79</v>
      </c>
      <c r="D14" s="10">
        <f t="shared" si="17"/>
        <v>176</v>
      </c>
      <c r="E14" s="10">
        <f t="shared" si="18"/>
        <v>47</v>
      </c>
      <c r="F14" s="10">
        <f t="shared" si="19"/>
        <v>12</v>
      </c>
      <c r="G14" s="10">
        <f t="shared" si="20"/>
        <v>35</v>
      </c>
      <c r="H14" s="10">
        <f t="shared" si="21"/>
        <v>92</v>
      </c>
      <c r="I14" s="10">
        <f t="shared" si="22"/>
        <v>39</v>
      </c>
      <c r="J14" s="10">
        <f t="shared" si="23"/>
        <v>53</v>
      </c>
      <c r="K14" s="10">
        <f t="shared" si="24"/>
        <v>68</v>
      </c>
      <c r="L14" s="10">
        <f t="shared" si="25"/>
        <v>30</v>
      </c>
      <c r="M14" s="10">
        <f t="shared" si="26"/>
        <v>38</v>
      </c>
      <c r="N14" s="10">
        <f t="shared" si="27"/>
        <v>48</v>
      </c>
      <c r="O14" s="10">
        <f t="shared" si="28"/>
        <v>0</v>
      </c>
      <c r="P14" s="10">
        <f t="shared" si="29"/>
        <v>48</v>
      </c>
      <c r="Q14" s="4" t="s">
        <v>449</v>
      </c>
      <c r="R14" s="10">
        <v>45</v>
      </c>
      <c r="S14" s="10">
        <v>16</v>
      </c>
      <c r="T14" s="10">
        <v>29</v>
      </c>
      <c r="U14" s="26">
        <v>5</v>
      </c>
      <c r="V14" s="27">
        <v>5</v>
      </c>
      <c r="W14" s="28">
        <v>0</v>
      </c>
      <c r="X14" s="10">
        <v>29</v>
      </c>
      <c r="Y14" s="10">
        <v>12</v>
      </c>
      <c r="Z14" s="10">
        <v>17</v>
      </c>
      <c r="AA14" s="26">
        <v>5</v>
      </c>
      <c r="AB14" s="27">
        <v>0</v>
      </c>
      <c r="AC14" s="28">
        <v>5</v>
      </c>
      <c r="AD14" s="10">
        <v>6</v>
      </c>
      <c r="AE14" s="10">
        <v>0</v>
      </c>
      <c r="AF14" s="10">
        <v>6</v>
      </c>
      <c r="AG14" s="4" t="s">
        <v>449</v>
      </c>
      <c r="AH14" s="10">
        <v>167</v>
      </c>
      <c r="AI14" s="10">
        <v>44</v>
      </c>
      <c r="AJ14" s="10">
        <v>123</v>
      </c>
      <c r="AK14" s="26">
        <v>22</v>
      </c>
      <c r="AL14" s="27">
        <v>0</v>
      </c>
      <c r="AM14" s="28">
        <v>22</v>
      </c>
      <c r="AN14" s="10">
        <v>42</v>
      </c>
      <c r="AO14" s="10">
        <v>14</v>
      </c>
      <c r="AP14" s="10">
        <v>28</v>
      </c>
      <c r="AQ14" s="26">
        <v>60</v>
      </c>
      <c r="AR14" s="27">
        <v>30</v>
      </c>
      <c r="AS14" s="28">
        <v>30</v>
      </c>
      <c r="AT14" s="10">
        <v>42</v>
      </c>
      <c r="AU14" s="10">
        <v>0</v>
      </c>
      <c r="AV14" s="10">
        <v>42</v>
      </c>
      <c r="AW14" s="204" t="s">
        <v>449</v>
      </c>
      <c r="AX14" s="71">
        <v>36</v>
      </c>
      <c r="AY14" s="71">
        <v>19</v>
      </c>
      <c r="AZ14" s="71">
        <v>16</v>
      </c>
      <c r="BA14" s="213">
        <v>20</v>
      </c>
      <c r="BB14" s="214">
        <v>7</v>
      </c>
      <c r="BC14" s="215">
        <v>13</v>
      </c>
      <c r="BD14" s="71">
        <v>13</v>
      </c>
      <c r="BE14" s="71">
        <v>13</v>
      </c>
      <c r="BF14" s="71">
        <v>0</v>
      </c>
      <c r="BG14" s="213">
        <v>3</v>
      </c>
      <c r="BH14" s="214">
        <v>0</v>
      </c>
      <c r="BI14" s="215">
        <v>3</v>
      </c>
      <c r="BJ14" s="71">
        <v>0</v>
      </c>
      <c r="BK14" s="71">
        <v>0</v>
      </c>
      <c r="BL14" s="71">
        <v>0</v>
      </c>
      <c r="BM14" s="189" t="s">
        <v>449</v>
      </c>
      <c r="BN14" s="189">
        <v>8</v>
      </c>
      <c r="BO14" s="189">
        <v>0</v>
      </c>
      <c r="BP14" s="189">
        <v>8</v>
      </c>
      <c r="BQ14" s="198">
        <v>0</v>
      </c>
      <c r="BR14" s="199">
        <v>0</v>
      </c>
      <c r="BS14" s="200">
        <v>0</v>
      </c>
      <c r="BT14" s="189">
        <v>8</v>
      </c>
      <c r="BU14" s="189">
        <v>0</v>
      </c>
      <c r="BV14" s="189">
        <v>8</v>
      </c>
      <c r="BW14" s="198">
        <v>0</v>
      </c>
      <c r="BX14" s="199">
        <v>0</v>
      </c>
      <c r="BY14" s="200">
        <v>0</v>
      </c>
      <c r="BZ14" s="189">
        <v>0</v>
      </c>
      <c r="CA14" s="189">
        <v>0</v>
      </c>
      <c r="CB14" s="189">
        <v>0</v>
      </c>
    </row>
    <row r="15" spans="1:80" x14ac:dyDescent="0.2">
      <c r="A15" s="4" t="s">
        <v>324</v>
      </c>
      <c r="B15" s="10">
        <f t="shared" si="15"/>
        <v>1539</v>
      </c>
      <c r="C15" s="10">
        <f t="shared" si="16"/>
        <v>548</v>
      </c>
      <c r="D15" s="10">
        <f t="shared" si="17"/>
        <v>991</v>
      </c>
      <c r="E15" s="10">
        <f t="shared" si="18"/>
        <v>804</v>
      </c>
      <c r="F15" s="10">
        <f t="shared" si="19"/>
        <v>331</v>
      </c>
      <c r="G15" s="10">
        <f t="shared" si="20"/>
        <v>472</v>
      </c>
      <c r="H15" s="10">
        <f t="shared" si="21"/>
        <v>464</v>
      </c>
      <c r="I15" s="10">
        <f t="shared" si="22"/>
        <v>163</v>
      </c>
      <c r="J15" s="10">
        <f t="shared" si="23"/>
        <v>302</v>
      </c>
      <c r="K15" s="10">
        <f t="shared" si="24"/>
        <v>101</v>
      </c>
      <c r="L15" s="10">
        <f t="shared" si="25"/>
        <v>5</v>
      </c>
      <c r="M15" s="10">
        <f t="shared" si="26"/>
        <v>95</v>
      </c>
      <c r="N15" s="10">
        <f t="shared" si="27"/>
        <v>170</v>
      </c>
      <c r="O15" s="10">
        <f t="shared" si="28"/>
        <v>48</v>
      </c>
      <c r="P15" s="10">
        <f t="shared" si="29"/>
        <v>123</v>
      </c>
      <c r="Q15" s="4" t="s">
        <v>324</v>
      </c>
      <c r="R15" s="10">
        <v>322</v>
      </c>
      <c r="S15" s="10">
        <v>241</v>
      </c>
      <c r="T15" s="10">
        <v>81</v>
      </c>
      <c r="U15" s="26">
        <v>236</v>
      </c>
      <c r="V15" s="27">
        <v>212</v>
      </c>
      <c r="W15" s="28">
        <v>24</v>
      </c>
      <c r="X15" s="10">
        <v>46</v>
      </c>
      <c r="Y15" s="10">
        <v>23</v>
      </c>
      <c r="Z15" s="10">
        <v>23</v>
      </c>
      <c r="AA15" s="26">
        <v>11</v>
      </c>
      <c r="AB15" s="27">
        <v>5</v>
      </c>
      <c r="AC15" s="28">
        <v>5</v>
      </c>
      <c r="AD15" s="10">
        <v>29</v>
      </c>
      <c r="AE15" s="10">
        <v>0</v>
      </c>
      <c r="AF15" s="10">
        <v>29</v>
      </c>
      <c r="AG15" s="4" t="s">
        <v>324</v>
      </c>
      <c r="AH15" s="10">
        <v>1115</v>
      </c>
      <c r="AI15" s="10">
        <v>282</v>
      </c>
      <c r="AJ15" s="10">
        <v>833</v>
      </c>
      <c r="AK15" s="26">
        <v>517</v>
      </c>
      <c r="AL15" s="27">
        <v>112</v>
      </c>
      <c r="AM15" s="28">
        <v>404</v>
      </c>
      <c r="AN15" s="10">
        <v>381</v>
      </c>
      <c r="AO15" s="10">
        <v>127</v>
      </c>
      <c r="AP15" s="10">
        <v>254</v>
      </c>
      <c r="AQ15" s="26">
        <v>90</v>
      </c>
      <c r="AR15" s="27">
        <v>0</v>
      </c>
      <c r="AS15" s="28">
        <v>90</v>
      </c>
      <c r="AT15" s="10">
        <v>127</v>
      </c>
      <c r="AU15" s="10">
        <v>42</v>
      </c>
      <c r="AV15" s="10">
        <v>85</v>
      </c>
      <c r="AW15" s="204" t="s">
        <v>324</v>
      </c>
      <c r="AX15" s="71">
        <v>89</v>
      </c>
      <c r="AY15" s="71">
        <v>25</v>
      </c>
      <c r="AZ15" s="71">
        <v>64</v>
      </c>
      <c r="BA15" s="213">
        <v>46</v>
      </c>
      <c r="BB15" s="214">
        <v>7</v>
      </c>
      <c r="BC15" s="215">
        <v>39</v>
      </c>
      <c r="BD15" s="71">
        <v>29</v>
      </c>
      <c r="BE15" s="71">
        <v>13</v>
      </c>
      <c r="BF15" s="71">
        <v>17</v>
      </c>
      <c r="BG15" s="213">
        <v>0</v>
      </c>
      <c r="BH15" s="214">
        <v>0</v>
      </c>
      <c r="BI15" s="215">
        <v>0</v>
      </c>
      <c r="BJ15" s="71">
        <v>14</v>
      </c>
      <c r="BK15" s="71">
        <v>6</v>
      </c>
      <c r="BL15" s="71">
        <v>9</v>
      </c>
      <c r="BM15" s="189" t="s">
        <v>324</v>
      </c>
      <c r="BN15" s="189">
        <v>13</v>
      </c>
      <c r="BO15" s="189">
        <v>0</v>
      </c>
      <c r="BP15" s="189">
        <v>13</v>
      </c>
      <c r="BQ15" s="198">
        <v>5</v>
      </c>
      <c r="BR15" s="199">
        <v>0</v>
      </c>
      <c r="BS15" s="200">
        <v>5</v>
      </c>
      <c r="BT15" s="189">
        <v>8</v>
      </c>
      <c r="BU15" s="189">
        <v>0</v>
      </c>
      <c r="BV15" s="189">
        <v>8</v>
      </c>
      <c r="BW15" s="198">
        <v>0</v>
      </c>
      <c r="BX15" s="199">
        <v>0</v>
      </c>
      <c r="BY15" s="200">
        <v>0</v>
      </c>
      <c r="BZ15" s="189">
        <v>0</v>
      </c>
      <c r="CA15" s="189">
        <v>0</v>
      </c>
      <c r="CB15" s="189">
        <v>0</v>
      </c>
    </row>
    <row r="16" spans="1:80" x14ac:dyDescent="0.2">
      <c r="B16" s="10"/>
      <c r="C16" s="10"/>
      <c r="D16" s="10"/>
      <c r="E16" s="26"/>
      <c r="F16" s="27"/>
      <c r="G16" s="28"/>
      <c r="H16" s="10"/>
      <c r="I16" s="10"/>
      <c r="J16" s="10"/>
      <c r="K16" s="26"/>
      <c r="L16" s="27"/>
      <c r="M16" s="28"/>
      <c r="N16" s="10"/>
      <c r="O16" s="10"/>
      <c r="P16" s="10"/>
      <c r="R16" s="10"/>
      <c r="S16" s="10"/>
      <c r="T16" s="10"/>
      <c r="U16" s="26"/>
      <c r="V16" s="27"/>
      <c r="W16" s="28"/>
      <c r="X16" s="10"/>
      <c r="Y16" s="10"/>
      <c r="Z16" s="10"/>
      <c r="AA16" s="26"/>
      <c r="AB16" s="27"/>
      <c r="AC16" s="28"/>
      <c r="AD16" s="10"/>
      <c r="AE16" s="10"/>
      <c r="AF16" s="10"/>
      <c r="AH16" s="10"/>
      <c r="AI16" s="10"/>
      <c r="AJ16" s="10"/>
      <c r="AK16" s="26"/>
      <c r="AL16" s="27"/>
      <c r="AM16" s="28"/>
      <c r="AN16" s="10"/>
      <c r="AO16" s="10"/>
      <c r="AP16" s="10"/>
      <c r="AQ16" s="26"/>
      <c r="AR16" s="27"/>
      <c r="AS16" s="28"/>
      <c r="AT16" s="10"/>
      <c r="AU16" s="10"/>
      <c r="AV16" s="10"/>
      <c r="AW16" s="204"/>
      <c r="AX16" s="71"/>
      <c r="AY16" s="71"/>
      <c r="AZ16" s="71"/>
      <c r="BA16" s="213"/>
      <c r="BB16" s="214"/>
      <c r="BC16" s="215"/>
      <c r="BD16" s="71"/>
      <c r="BE16" s="71"/>
      <c r="BF16" s="71"/>
      <c r="BG16" s="213"/>
      <c r="BH16" s="214"/>
      <c r="BI16" s="215"/>
      <c r="BJ16" s="71"/>
      <c r="BK16" s="71"/>
      <c r="BL16" s="71"/>
      <c r="BM16" s="189"/>
      <c r="BN16" s="189"/>
      <c r="BO16" s="189"/>
      <c r="BP16" s="189"/>
      <c r="BQ16" s="198"/>
      <c r="BR16" s="199"/>
      <c r="BS16" s="200"/>
      <c r="BT16" s="189"/>
      <c r="BU16" s="189"/>
      <c r="BV16" s="189"/>
      <c r="BW16" s="198"/>
      <c r="BX16" s="199"/>
      <c r="BY16" s="200"/>
      <c r="BZ16" s="189"/>
      <c r="CA16" s="189"/>
      <c r="CB16" s="189"/>
    </row>
    <row r="17" spans="1:80" x14ac:dyDescent="0.2">
      <c r="A17" s="15" t="s">
        <v>451</v>
      </c>
      <c r="B17" s="10"/>
      <c r="C17" s="10"/>
      <c r="D17" s="10"/>
      <c r="E17" s="26"/>
      <c r="F17" s="27"/>
      <c r="G17" s="28"/>
      <c r="H17" s="10"/>
      <c r="I17" s="10"/>
      <c r="J17" s="10"/>
      <c r="K17" s="26"/>
      <c r="L17" s="27"/>
      <c r="M17" s="28"/>
      <c r="N17" s="10"/>
      <c r="O17" s="10"/>
      <c r="P17" s="10"/>
      <c r="Q17" s="15" t="s">
        <v>451</v>
      </c>
      <c r="R17" s="10"/>
      <c r="S17" s="10"/>
      <c r="T17" s="10"/>
      <c r="U17" s="26"/>
      <c r="V17" s="27"/>
      <c r="W17" s="28"/>
      <c r="X17" s="10"/>
      <c r="Y17" s="10"/>
      <c r="Z17" s="10"/>
      <c r="AA17" s="26"/>
      <c r="AB17" s="27"/>
      <c r="AC17" s="28"/>
      <c r="AD17" s="10"/>
      <c r="AE17" s="10"/>
      <c r="AF17" s="10"/>
      <c r="AG17" s="15" t="s">
        <v>451</v>
      </c>
      <c r="AH17" s="10"/>
      <c r="AI17" s="10"/>
      <c r="AJ17" s="10"/>
      <c r="AK17" s="26"/>
      <c r="AL17" s="27"/>
      <c r="AM17" s="28"/>
      <c r="AN17" s="10"/>
      <c r="AO17" s="10"/>
      <c r="AP17" s="10"/>
      <c r="AQ17" s="26"/>
      <c r="AR17" s="27"/>
      <c r="AS17" s="28"/>
      <c r="AT17" s="10"/>
      <c r="AU17" s="10"/>
      <c r="AV17" s="10"/>
      <c r="AW17" s="210" t="s">
        <v>451</v>
      </c>
      <c r="AX17" s="71"/>
      <c r="AY17" s="71"/>
      <c r="AZ17" s="71"/>
      <c r="BA17" s="213"/>
      <c r="BB17" s="214"/>
      <c r="BC17" s="215"/>
      <c r="BD17" s="71"/>
      <c r="BE17" s="71"/>
      <c r="BF17" s="71"/>
      <c r="BG17" s="213"/>
      <c r="BH17" s="214"/>
      <c r="BI17" s="215"/>
      <c r="BJ17" s="71"/>
      <c r="BK17" s="71"/>
      <c r="BL17" s="71"/>
      <c r="BM17" s="195" t="s">
        <v>451</v>
      </c>
      <c r="BN17" s="189"/>
      <c r="BO17" s="189"/>
      <c r="BP17" s="189"/>
      <c r="BQ17" s="198"/>
      <c r="BR17" s="199"/>
      <c r="BS17" s="200"/>
      <c r="BT17" s="189"/>
      <c r="BU17" s="189"/>
      <c r="BV17" s="189"/>
      <c r="BW17" s="198"/>
      <c r="BX17" s="199"/>
      <c r="BY17" s="200"/>
      <c r="BZ17" s="189"/>
      <c r="CA17" s="189"/>
      <c r="CB17" s="189"/>
    </row>
    <row r="18" spans="1:80" x14ac:dyDescent="0.2">
      <c r="A18" s="4" t="s">
        <v>1</v>
      </c>
      <c r="B18" s="10">
        <f t="shared" ref="B18" si="31">R18+AH18+AX18+BN18</f>
        <v>11187</v>
      </c>
      <c r="C18" s="10">
        <f t="shared" ref="C18" si="32">S18+AI18+AY18+BO18</f>
        <v>3745</v>
      </c>
      <c r="D18" s="10">
        <f t="shared" ref="D18" si="33">T18+AJ18+AZ18+BP18</f>
        <v>7441</v>
      </c>
      <c r="E18" s="10">
        <f t="shared" ref="E18" si="34">U18+AK18+BA18+BQ18</f>
        <v>6215</v>
      </c>
      <c r="F18" s="10">
        <f t="shared" ref="F18" si="35">V18+AL18+BB18+BR18</f>
        <v>2277</v>
      </c>
      <c r="G18" s="10">
        <f t="shared" ref="G18" si="36">W18+AM18+BC18+BS18</f>
        <v>3936</v>
      </c>
      <c r="H18" s="10">
        <f t="shared" ref="H18" si="37">X18+AN18+BD18+BT18</f>
        <v>2843</v>
      </c>
      <c r="I18" s="10">
        <f t="shared" ref="I18" si="38">Y18+AO18+BE18+BU18</f>
        <v>841</v>
      </c>
      <c r="J18" s="10">
        <f t="shared" ref="J18" si="39">Z18+AP18+BF18+BV18</f>
        <v>2001</v>
      </c>
      <c r="K18" s="10">
        <f t="shared" ref="K18" si="40">AA18+AQ18+BG18+BW18</f>
        <v>1241</v>
      </c>
      <c r="L18" s="10">
        <f t="shared" ref="L18" si="41">AB18+AR18+BH18+BX18</f>
        <v>388</v>
      </c>
      <c r="M18" s="10">
        <f t="shared" ref="M18" si="42">AC18+AS18+BI18+BY18</f>
        <v>851</v>
      </c>
      <c r="N18" s="10">
        <f t="shared" ref="N18" si="43">AD18+AT18+BJ18+BZ18</f>
        <v>891</v>
      </c>
      <c r="O18" s="10">
        <f t="shared" ref="O18" si="44">AE18+AU18+BK18+CA18</f>
        <v>237</v>
      </c>
      <c r="P18" s="10">
        <f t="shared" ref="P18" si="45">AF18+AV18+BL18+CB18</f>
        <v>654</v>
      </c>
      <c r="Q18" s="4" t="s">
        <v>1</v>
      </c>
      <c r="R18" s="10">
        <v>1883</v>
      </c>
      <c r="S18" s="10">
        <v>1244</v>
      </c>
      <c r="T18" s="10">
        <v>639</v>
      </c>
      <c r="U18" s="26">
        <v>1071</v>
      </c>
      <c r="V18" s="27">
        <v>882</v>
      </c>
      <c r="W18" s="28">
        <v>189</v>
      </c>
      <c r="X18" s="10">
        <v>485</v>
      </c>
      <c r="Y18" s="10">
        <v>242</v>
      </c>
      <c r="Z18" s="10">
        <v>242</v>
      </c>
      <c r="AA18" s="26">
        <v>73</v>
      </c>
      <c r="AB18" s="27">
        <v>38</v>
      </c>
      <c r="AC18" s="28">
        <v>35</v>
      </c>
      <c r="AD18" s="10">
        <v>255</v>
      </c>
      <c r="AE18" s="10">
        <v>81</v>
      </c>
      <c r="AF18" s="10">
        <v>174</v>
      </c>
      <c r="AG18" s="4" t="s">
        <v>1</v>
      </c>
      <c r="AH18" s="10">
        <v>5954</v>
      </c>
      <c r="AI18" s="10">
        <v>1421</v>
      </c>
      <c r="AJ18" s="10">
        <v>4532</v>
      </c>
      <c r="AK18" s="26">
        <v>2718</v>
      </c>
      <c r="AL18" s="27">
        <v>584</v>
      </c>
      <c r="AM18" s="28">
        <v>2134</v>
      </c>
      <c r="AN18" s="10">
        <v>1721</v>
      </c>
      <c r="AO18" s="10">
        <v>409</v>
      </c>
      <c r="AP18" s="10">
        <v>1312</v>
      </c>
      <c r="AQ18" s="26">
        <v>963</v>
      </c>
      <c r="AR18" s="27">
        <v>301</v>
      </c>
      <c r="AS18" s="28">
        <v>662</v>
      </c>
      <c r="AT18" s="10">
        <v>552</v>
      </c>
      <c r="AU18" s="10">
        <v>127</v>
      </c>
      <c r="AV18" s="10">
        <v>424</v>
      </c>
      <c r="AW18" s="204" t="s">
        <v>1</v>
      </c>
      <c r="AX18" s="71">
        <v>2512</v>
      </c>
      <c r="AY18" s="71">
        <v>961</v>
      </c>
      <c r="AZ18" s="71">
        <v>1551</v>
      </c>
      <c r="BA18" s="213">
        <v>1925</v>
      </c>
      <c r="BB18" s="214">
        <v>728</v>
      </c>
      <c r="BC18" s="215">
        <v>1196</v>
      </c>
      <c r="BD18" s="71">
        <v>434</v>
      </c>
      <c r="BE18" s="71">
        <v>173</v>
      </c>
      <c r="BF18" s="71">
        <v>261</v>
      </c>
      <c r="BG18" s="213">
        <v>100</v>
      </c>
      <c r="BH18" s="214">
        <v>34</v>
      </c>
      <c r="BI18" s="215">
        <v>65</v>
      </c>
      <c r="BJ18" s="71">
        <v>54</v>
      </c>
      <c r="BK18" s="71">
        <v>26</v>
      </c>
      <c r="BL18" s="71">
        <v>29</v>
      </c>
      <c r="BM18" s="189" t="s">
        <v>1</v>
      </c>
      <c r="BN18" s="189">
        <v>838</v>
      </c>
      <c r="BO18" s="189">
        <v>119</v>
      </c>
      <c r="BP18" s="189">
        <v>719</v>
      </c>
      <c r="BQ18" s="198">
        <v>501</v>
      </c>
      <c r="BR18" s="199">
        <v>83</v>
      </c>
      <c r="BS18" s="200">
        <v>417</v>
      </c>
      <c r="BT18" s="189">
        <v>203</v>
      </c>
      <c r="BU18" s="189">
        <v>17</v>
      </c>
      <c r="BV18" s="189">
        <v>186</v>
      </c>
      <c r="BW18" s="198">
        <v>105</v>
      </c>
      <c r="BX18" s="199">
        <v>15</v>
      </c>
      <c r="BY18" s="200">
        <v>89</v>
      </c>
      <c r="BZ18" s="189">
        <v>30</v>
      </c>
      <c r="CA18" s="189">
        <v>3</v>
      </c>
      <c r="CB18" s="189">
        <v>27</v>
      </c>
    </row>
    <row r="19" spans="1:80" x14ac:dyDescent="0.2">
      <c r="A19" s="4" t="s">
        <v>32</v>
      </c>
      <c r="B19" s="10">
        <f t="shared" ref="B19:B26" si="46">R19+AH19+AX19+BN19</f>
        <v>6612</v>
      </c>
      <c r="C19" s="10">
        <f t="shared" ref="C19:C26" si="47">S19+AI19+AY19+BO19</f>
        <v>2172</v>
      </c>
      <c r="D19" s="10">
        <f t="shared" ref="D19:D26" si="48">T19+AJ19+AZ19+BP19</f>
        <v>4441</v>
      </c>
      <c r="E19" s="10">
        <f t="shared" ref="E19:E26" si="49">U19+AK19+BA19+BQ19</f>
        <v>3894</v>
      </c>
      <c r="F19" s="10">
        <f t="shared" ref="F19:F26" si="50">V19+AL19+BB19+BR19</f>
        <v>1349</v>
      </c>
      <c r="G19" s="10">
        <f t="shared" ref="G19:G26" si="51">W19+AM19+BC19+BS19</f>
        <v>2545</v>
      </c>
      <c r="H19" s="10">
        <f t="shared" ref="H19:H26" si="52">X19+AN19+BD19+BT19</f>
        <v>1494</v>
      </c>
      <c r="I19" s="10">
        <f t="shared" ref="I19:I26" si="53">Y19+AO19+BE19+BU19</f>
        <v>421</v>
      </c>
      <c r="J19" s="10">
        <f t="shared" ref="J19:J26" si="54">Z19+AP19+BF19+BV19</f>
        <v>1073</v>
      </c>
      <c r="K19" s="10">
        <f t="shared" ref="K19:K26" si="55">AA19+AQ19+BG19+BW19</f>
        <v>857</v>
      </c>
      <c r="L19" s="10">
        <f t="shared" ref="L19:L26" si="56">AB19+AR19+BH19+BX19</f>
        <v>266</v>
      </c>
      <c r="M19" s="10">
        <f t="shared" ref="M19:M26" si="57">AC19+AS19+BI19+BY19</f>
        <v>591</v>
      </c>
      <c r="N19" s="10">
        <f t="shared" ref="N19:N26" si="58">AD19+AT19+BJ19+BZ19</f>
        <v>369</v>
      </c>
      <c r="O19" s="10">
        <f t="shared" ref="O19:O26" si="59">AE19+AU19+BK19+CA19</f>
        <v>137</v>
      </c>
      <c r="P19" s="10">
        <f t="shared" ref="P19:P26" si="60">AF19+AV19+BL19+CB19</f>
        <v>232</v>
      </c>
      <c r="Q19" s="4" t="s">
        <v>32</v>
      </c>
      <c r="R19" s="10">
        <v>762</v>
      </c>
      <c r="S19" s="10">
        <v>491</v>
      </c>
      <c r="T19" s="10">
        <v>271</v>
      </c>
      <c r="U19" s="26">
        <v>453</v>
      </c>
      <c r="V19" s="27">
        <v>354</v>
      </c>
      <c r="W19" s="28">
        <v>99</v>
      </c>
      <c r="X19" s="10">
        <v>162</v>
      </c>
      <c r="Y19" s="10">
        <v>81</v>
      </c>
      <c r="Z19" s="10">
        <v>81</v>
      </c>
      <c r="AA19" s="26">
        <v>44</v>
      </c>
      <c r="AB19" s="27">
        <v>22</v>
      </c>
      <c r="AC19" s="28">
        <v>22</v>
      </c>
      <c r="AD19" s="10">
        <v>104</v>
      </c>
      <c r="AE19" s="10">
        <v>35</v>
      </c>
      <c r="AF19" s="10">
        <v>69</v>
      </c>
      <c r="AG19" s="4" t="s">
        <v>32</v>
      </c>
      <c r="AH19" s="10">
        <v>3419</v>
      </c>
      <c r="AI19" s="10">
        <v>920</v>
      </c>
      <c r="AJ19" s="10">
        <v>2500</v>
      </c>
      <c r="AK19" s="26">
        <v>1685</v>
      </c>
      <c r="AL19" s="27">
        <v>427</v>
      </c>
      <c r="AM19" s="28">
        <v>1258</v>
      </c>
      <c r="AN19" s="10">
        <v>860</v>
      </c>
      <c r="AO19" s="10">
        <v>197</v>
      </c>
      <c r="AP19" s="10">
        <v>663</v>
      </c>
      <c r="AQ19" s="26">
        <v>662</v>
      </c>
      <c r="AR19" s="27">
        <v>211</v>
      </c>
      <c r="AS19" s="28">
        <v>451</v>
      </c>
      <c r="AT19" s="10">
        <v>212</v>
      </c>
      <c r="AU19" s="10">
        <v>85</v>
      </c>
      <c r="AV19" s="10">
        <v>127</v>
      </c>
      <c r="AW19" s="204" t="s">
        <v>32</v>
      </c>
      <c r="AX19" s="71">
        <v>1781</v>
      </c>
      <c r="AY19" s="71">
        <v>655</v>
      </c>
      <c r="AZ19" s="71">
        <v>1126</v>
      </c>
      <c r="BA19" s="213">
        <v>1385</v>
      </c>
      <c r="BB19" s="214">
        <v>494</v>
      </c>
      <c r="BC19" s="215">
        <v>891</v>
      </c>
      <c r="BD19" s="71">
        <v>312</v>
      </c>
      <c r="BE19" s="71">
        <v>126</v>
      </c>
      <c r="BF19" s="71">
        <v>185</v>
      </c>
      <c r="BG19" s="213">
        <v>62</v>
      </c>
      <c r="BH19" s="214">
        <v>21</v>
      </c>
      <c r="BI19" s="215">
        <v>41</v>
      </c>
      <c r="BJ19" s="71">
        <v>23</v>
      </c>
      <c r="BK19" s="71">
        <v>14</v>
      </c>
      <c r="BL19" s="71">
        <v>9</v>
      </c>
      <c r="BM19" s="189" t="s">
        <v>32</v>
      </c>
      <c r="BN19" s="189">
        <v>650</v>
      </c>
      <c r="BO19" s="189">
        <v>106</v>
      </c>
      <c r="BP19" s="189">
        <v>544</v>
      </c>
      <c r="BQ19" s="198">
        <v>371</v>
      </c>
      <c r="BR19" s="199">
        <v>74</v>
      </c>
      <c r="BS19" s="200">
        <v>297</v>
      </c>
      <c r="BT19" s="189">
        <v>160</v>
      </c>
      <c r="BU19" s="189">
        <v>17</v>
      </c>
      <c r="BV19" s="189">
        <v>144</v>
      </c>
      <c r="BW19" s="198">
        <v>89</v>
      </c>
      <c r="BX19" s="199">
        <v>12</v>
      </c>
      <c r="BY19" s="200">
        <v>77</v>
      </c>
      <c r="BZ19" s="189">
        <v>30</v>
      </c>
      <c r="CA19" s="189">
        <v>3</v>
      </c>
      <c r="CB19" s="189">
        <v>27</v>
      </c>
    </row>
    <row r="20" spans="1:80" x14ac:dyDescent="0.2">
      <c r="A20" s="4" t="s">
        <v>445</v>
      </c>
      <c r="B20" s="10">
        <f t="shared" si="46"/>
        <v>1886</v>
      </c>
      <c r="C20" s="10">
        <f t="shared" si="47"/>
        <v>765</v>
      </c>
      <c r="D20" s="10">
        <f t="shared" si="48"/>
        <v>1122</v>
      </c>
      <c r="E20" s="10">
        <f t="shared" si="49"/>
        <v>1226</v>
      </c>
      <c r="F20" s="10">
        <f t="shared" si="50"/>
        <v>575</v>
      </c>
      <c r="G20" s="10">
        <f t="shared" si="51"/>
        <v>651</v>
      </c>
      <c r="H20" s="10">
        <f t="shared" si="52"/>
        <v>256</v>
      </c>
      <c r="I20" s="10">
        <f t="shared" si="53"/>
        <v>97</v>
      </c>
      <c r="J20" s="10">
        <f t="shared" si="54"/>
        <v>159</v>
      </c>
      <c r="K20" s="10">
        <f t="shared" si="55"/>
        <v>217</v>
      </c>
      <c r="L20" s="10">
        <f t="shared" si="56"/>
        <v>72</v>
      </c>
      <c r="M20" s="10">
        <f t="shared" si="57"/>
        <v>144</v>
      </c>
      <c r="N20" s="10">
        <f t="shared" si="58"/>
        <v>188</v>
      </c>
      <c r="O20" s="10">
        <f t="shared" si="59"/>
        <v>21</v>
      </c>
      <c r="P20" s="10">
        <f t="shared" si="60"/>
        <v>167</v>
      </c>
      <c r="Q20" s="4" t="s">
        <v>445</v>
      </c>
      <c r="R20" s="10">
        <v>533</v>
      </c>
      <c r="S20" s="10">
        <v>424</v>
      </c>
      <c r="T20" s="10">
        <v>109</v>
      </c>
      <c r="U20" s="26">
        <v>396</v>
      </c>
      <c r="V20" s="27">
        <v>349</v>
      </c>
      <c r="W20" s="28">
        <v>47</v>
      </c>
      <c r="X20" s="10">
        <v>87</v>
      </c>
      <c r="Y20" s="10">
        <v>58</v>
      </c>
      <c r="Z20" s="10">
        <v>29</v>
      </c>
      <c r="AA20" s="26">
        <v>9</v>
      </c>
      <c r="AB20" s="27">
        <v>5</v>
      </c>
      <c r="AC20" s="28">
        <v>4</v>
      </c>
      <c r="AD20" s="10">
        <v>41</v>
      </c>
      <c r="AE20" s="10">
        <v>12</v>
      </c>
      <c r="AF20" s="10">
        <v>29</v>
      </c>
      <c r="AG20" s="4" t="s">
        <v>445</v>
      </c>
      <c r="AH20" s="10">
        <v>774</v>
      </c>
      <c r="AI20" s="10">
        <v>142</v>
      </c>
      <c r="AJ20" s="10">
        <v>633</v>
      </c>
      <c r="AK20" s="26">
        <v>382</v>
      </c>
      <c r="AL20" s="27">
        <v>67</v>
      </c>
      <c r="AM20" s="28">
        <v>314</v>
      </c>
      <c r="AN20" s="10">
        <v>85</v>
      </c>
      <c r="AO20" s="10">
        <v>14</v>
      </c>
      <c r="AP20" s="10">
        <v>71</v>
      </c>
      <c r="AQ20" s="26">
        <v>181</v>
      </c>
      <c r="AR20" s="27">
        <v>60</v>
      </c>
      <c r="AS20" s="28">
        <v>120</v>
      </c>
      <c r="AT20" s="10">
        <v>127</v>
      </c>
      <c r="AU20" s="10">
        <v>0</v>
      </c>
      <c r="AV20" s="10">
        <v>127</v>
      </c>
      <c r="AW20" s="204" t="s">
        <v>445</v>
      </c>
      <c r="AX20" s="71">
        <v>459</v>
      </c>
      <c r="AY20" s="71">
        <v>190</v>
      </c>
      <c r="AZ20" s="71">
        <v>269</v>
      </c>
      <c r="BA20" s="213">
        <v>351</v>
      </c>
      <c r="BB20" s="214">
        <v>150</v>
      </c>
      <c r="BC20" s="215">
        <v>202</v>
      </c>
      <c r="BD20" s="71">
        <v>67</v>
      </c>
      <c r="BE20" s="71">
        <v>25</v>
      </c>
      <c r="BF20" s="71">
        <v>42</v>
      </c>
      <c r="BG20" s="213">
        <v>21</v>
      </c>
      <c r="BH20" s="214">
        <v>7</v>
      </c>
      <c r="BI20" s="215">
        <v>14</v>
      </c>
      <c r="BJ20" s="71">
        <v>20</v>
      </c>
      <c r="BK20" s="71">
        <v>9</v>
      </c>
      <c r="BL20" s="71">
        <v>11</v>
      </c>
      <c r="BM20" s="189" t="s">
        <v>445</v>
      </c>
      <c r="BN20" s="189">
        <v>120</v>
      </c>
      <c r="BO20" s="189">
        <v>9</v>
      </c>
      <c r="BP20" s="189">
        <v>111</v>
      </c>
      <c r="BQ20" s="198">
        <v>97</v>
      </c>
      <c r="BR20" s="199">
        <v>9</v>
      </c>
      <c r="BS20" s="200">
        <v>88</v>
      </c>
      <c r="BT20" s="189">
        <v>17</v>
      </c>
      <c r="BU20" s="189">
        <v>0</v>
      </c>
      <c r="BV20" s="189">
        <v>17</v>
      </c>
      <c r="BW20" s="198">
        <v>6</v>
      </c>
      <c r="BX20" s="199">
        <v>0</v>
      </c>
      <c r="BY20" s="200">
        <v>6</v>
      </c>
      <c r="BZ20" s="189">
        <v>0</v>
      </c>
      <c r="CA20" s="189">
        <v>0</v>
      </c>
      <c r="CB20" s="189">
        <v>0</v>
      </c>
    </row>
    <row r="21" spans="1:80" x14ac:dyDescent="0.2">
      <c r="A21" s="4" t="s">
        <v>440</v>
      </c>
      <c r="B21" s="10">
        <f t="shared" si="46"/>
        <v>814</v>
      </c>
      <c r="C21" s="10">
        <f t="shared" si="47"/>
        <v>241</v>
      </c>
      <c r="D21" s="10">
        <f t="shared" si="48"/>
        <v>571</v>
      </c>
      <c r="E21" s="10">
        <f t="shared" si="49"/>
        <v>420</v>
      </c>
      <c r="F21" s="10">
        <f t="shared" si="50"/>
        <v>153</v>
      </c>
      <c r="G21" s="10">
        <f t="shared" si="51"/>
        <v>267</v>
      </c>
      <c r="H21" s="10">
        <f t="shared" si="52"/>
        <v>233</v>
      </c>
      <c r="I21" s="10">
        <f t="shared" si="53"/>
        <v>57</v>
      </c>
      <c r="J21" s="10">
        <f t="shared" si="54"/>
        <v>177</v>
      </c>
      <c r="K21" s="10">
        <f t="shared" si="55"/>
        <v>21</v>
      </c>
      <c r="L21" s="10">
        <f t="shared" si="56"/>
        <v>9</v>
      </c>
      <c r="M21" s="10">
        <f t="shared" si="57"/>
        <v>11</v>
      </c>
      <c r="N21" s="10">
        <f t="shared" si="58"/>
        <v>140</v>
      </c>
      <c r="O21" s="10">
        <f t="shared" si="59"/>
        <v>23</v>
      </c>
      <c r="P21" s="10">
        <f t="shared" si="60"/>
        <v>117</v>
      </c>
      <c r="Q21" s="4" t="s">
        <v>440</v>
      </c>
      <c r="R21" s="10">
        <v>217</v>
      </c>
      <c r="S21" s="10">
        <v>138</v>
      </c>
      <c r="T21" s="10">
        <v>78</v>
      </c>
      <c r="U21" s="26">
        <v>104</v>
      </c>
      <c r="V21" s="27">
        <v>94</v>
      </c>
      <c r="W21" s="28">
        <v>9</v>
      </c>
      <c r="X21" s="10">
        <v>46</v>
      </c>
      <c r="Y21" s="10">
        <v>12</v>
      </c>
      <c r="Z21" s="10">
        <v>35</v>
      </c>
      <c r="AA21" s="26">
        <v>15</v>
      </c>
      <c r="AB21" s="27">
        <v>9</v>
      </c>
      <c r="AC21" s="28">
        <v>5</v>
      </c>
      <c r="AD21" s="10">
        <v>52</v>
      </c>
      <c r="AE21" s="10">
        <v>23</v>
      </c>
      <c r="AF21" s="10">
        <v>29</v>
      </c>
      <c r="AG21" s="4" t="s">
        <v>440</v>
      </c>
      <c r="AH21" s="10">
        <v>406</v>
      </c>
      <c r="AI21" s="10">
        <v>28</v>
      </c>
      <c r="AJ21" s="10">
        <v>377</v>
      </c>
      <c r="AK21" s="26">
        <v>180</v>
      </c>
      <c r="AL21" s="27">
        <v>0</v>
      </c>
      <c r="AM21" s="28">
        <v>180</v>
      </c>
      <c r="AN21" s="10">
        <v>141</v>
      </c>
      <c r="AO21" s="10">
        <v>28</v>
      </c>
      <c r="AP21" s="10">
        <v>113</v>
      </c>
      <c r="AQ21" s="26">
        <v>0</v>
      </c>
      <c r="AR21" s="27">
        <v>0</v>
      </c>
      <c r="AS21" s="28">
        <v>0</v>
      </c>
      <c r="AT21" s="10">
        <v>85</v>
      </c>
      <c r="AU21" s="10">
        <v>0</v>
      </c>
      <c r="AV21" s="10">
        <v>85</v>
      </c>
      <c r="AW21" s="204" t="s">
        <v>440</v>
      </c>
      <c r="AX21" s="71">
        <v>161</v>
      </c>
      <c r="AY21" s="71">
        <v>75</v>
      </c>
      <c r="AZ21" s="71">
        <v>86</v>
      </c>
      <c r="BA21" s="213">
        <v>117</v>
      </c>
      <c r="BB21" s="214">
        <v>59</v>
      </c>
      <c r="BC21" s="215">
        <v>59</v>
      </c>
      <c r="BD21" s="71">
        <v>38</v>
      </c>
      <c r="BE21" s="71">
        <v>17</v>
      </c>
      <c r="BF21" s="71">
        <v>21</v>
      </c>
      <c r="BG21" s="213">
        <v>3</v>
      </c>
      <c r="BH21" s="214">
        <v>0</v>
      </c>
      <c r="BI21" s="215">
        <v>3</v>
      </c>
      <c r="BJ21" s="71">
        <v>3</v>
      </c>
      <c r="BK21" s="71">
        <v>0</v>
      </c>
      <c r="BL21" s="71">
        <v>3</v>
      </c>
      <c r="BM21" s="189" t="s">
        <v>440</v>
      </c>
      <c r="BN21" s="189">
        <v>30</v>
      </c>
      <c r="BO21" s="189">
        <v>0</v>
      </c>
      <c r="BP21" s="189">
        <v>30</v>
      </c>
      <c r="BQ21" s="198">
        <v>19</v>
      </c>
      <c r="BR21" s="199">
        <v>0</v>
      </c>
      <c r="BS21" s="200">
        <v>19</v>
      </c>
      <c r="BT21" s="189">
        <v>8</v>
      </c>
      <c r="BU21" s="189">
        <v>0</v>
      </c>
      <c r="BV21" s="189">
        <v>8</v>
      </c>
      <c r="BW21" s="198">
        <v>3</v>
      </c>
      <c r="BX21" s="199">
        <v>0</v>
      </c>
      <c r="BY21" s="200">
        <v>3</v>
      </c>
      <c r="BZ21" s="189">
        <v>0</v>
      </c>
      <c r="CA21" s="189">
        <v>0</v>
      </c>
      <c r="CB21" s="189">
        <v>0</v>
      </c>
    </row>
    <row r="22" spans="1:80" x14ac:dyDescent="0.2">
      <c r="A22" s="4" t="s">
        <v>446</v>
      </c>
      <c r="B22" s="10">
        <f t="shared" si="46"/>
        <v>588</v>
      </c>
      <c r="C22" s="10">
        <f t="shared" si="47"/>
        <v>188</v>
      </c>
      <c r="D22" s="10">
        <f t="shared" si="48"/>
        <v>401</v>
      </c>
      <c r="E22" s="10">
        <f t="shared" si="49"/>
        <v>217</v>
      </c>
      <c r="F22" s="10">
        <f t="shared" si="50"/>
        <v>59</v>
      </c>
      <c r="G22" s="10">
        <f t="shared" si="51"/>
        <v>157</v>
      </c>
      <c r="H22" s="10">
        <f t="shared" si="52"/>
        <v>229</v>
      </c>
      <c r="I22" s="10">
        <f t="shared" si="53"/>
        <v>53</v>
      </c>
      <c r="J22" s="10">
        <f t="shared" si="54"/>
        <v>175</v>
      </c>
      <c r="K22" s="10">
        <f t="shared" si="55"/>
        <v>41</v>
      </c>
      <c r="L22" s="10">
        <f t="shared" si="56"/>
        <v>33</v>
      </c>
      <c r="M22" s="10">
        <f t="shared" si="57"/>
        <v>8</v>
      </c>
      <c r="N22" s="10">
        <f t="shared" si="58"/>
        <v>102</v>
      </c>
      <c r="O22" s="10">
        <f t="shared" si="59"/>
        <v>42</v>
      </c>
      <c r="P22" s="10">
        <f t="shared" si="60"/>
        <v>59</v>
      </c>
      <c r="Q22" s="4" t="s">
        <v>446</v>
      </c>
      <c r="R22" s="10">
        <v>100</v>
      </c>
      <c r="S22" s="10">
        <v>49</v>
      </c>
      <c r="T22" s="10">
        <v>52</v>
      </c>
      <c r="U22" s="26">
        <v>24</v>
      </c>
      <c r="V22" s="27">
        <v>14</v>
      </c>
      <c r="W22" s="28">
        <v>9</v>
      </c>
      <c r="X22" s="10">
        <v>58</v>
      </c>
      <c r="Y22" s="10">
        <v>35</v>
      </c>
      <c r="Z22" s="10">
        <v>23</v>
      </c>
      <c r="AA22" s="26">
        <v>2</v>
      </c>
      <c r="AB22" s="27">
        <v>0</v>
      </c>
      <c r="AC22" s="28">
        <v>2</v>
      </c>
      <c r="AD22" s="10">
        <v>17</v>
      </c>
      <c r="AE22" s="10">
        <v>0</v>
      </c>
      <c r="AF22" s="10">
        <v>17</v>
      </c>
      <c r="AG22" s="4" t="s">
        <v>446</v>
      </c>
      <c r="AH22" s="10">
        <v>436</v>
      </c>
      <c r="AI22" s="10">
        <v>132</v>
      </c>
      <c r="AJ22" s="10">
        <v>304</v>
      </c>
      <c r="AK22" s="26">
        <v>180</v>
      </c>
      <c r="AL22" s="27">
        <v>45</v>
      </c>
      <c r="AM22" s="28">
        <v>135</v>
      </c>
      <c r="AN22" s="10">
        <v>141</v>
      </c>
      <c r="AO22" s="10">
        <v>14</v>
      </c>
      <c r="AP22" s="10">
        <v>127</v>
      </c>
      <c r="AQ22" s="26">
        <v>30</v>
      </c>
      <c r="AR22" s="27">
        <v>30</v>
      </c>
      <c r="AS22" s="28">
        <v>0</v>
      </c>
      <c r="AT22" s="10">
        <v>85</v>
      </c>
      <c r="AU22" s="10">
        <v>42</v>
      </c>
      <c r="AV22" s="10">
        <v>42</v>
      </c>
      <c r="AW22" s="204" t="s">
        <v>446</v>
      </c>
      <c r="AX22" s="71">
        <v>29</v>
      </c>
      <c r="AY22" s="71">
        <v>4</v>
      </c>
      <c r="AZ22" s="71">
        <v>25</v>
      </c>
      <c r="BA22" s="213">
        <v>13</v>
      </c>
      <c r="BB22" s="214">
        <v>0</v>
      </c>
      <c r="BC22" s="215">
        <v>13</v>
      </c>
      <c r="BD22" s="71">
        <v>13</v>
      </c>
      <c r="BE22" s="71">
        <v>4</v>
      </c>
      <c r="BF22" s="71">
        <v>8</v>
      </c>
      <c r="BG22" s="213">
        <v>3</v>
      </c>
      <c r="BH22" s="214">
        <v>0</v>
      </c>
      <c r="BI22" s="215">
        <v>3</v>
      </c>
      <c r="BJ22" s="71">
        <v>0</v>
      </c>
      <c r="BK22" s="71">
        <v>0</v>
      </c>
      <c r="BL22" s="71">
        <v>0</v>
      </c>
      <c r="BM22" s="189" t="s">
        <v>446</v>
      </c>
      <c r="BN22" s="189">
        <v>23</v>
      </c>
      <c r="BO22" s="189">
        <v>3</v>
      </c>
      <c r="BP22" s="189">
        <v>20</v>
      </c>
      <c r="BQ22" s="198">
        <v>0</v>
      </c>
      <c r="BR22" s="199">
        <v>0</v>
      </c>
      <c r="BS22" s="200">
        <v>0</v>
      </c>
      <c r="BT22" s="189">
        <v>17</v>
      </c>
      <c r="BU22" s="189">
        <v>0</v>
      </c>
      <c r="BV22" s="189">
        <v>17</v>
      </c>
      <c r="BW22" s="198">
        <v>6</v>
      </c>
      <c r="BX22" s="199">
        <v>3</v>
      </c>
      <c r="BY22" s="200">
        <v>3</v>
      </c>
      <c r="BZ22" s="189">
        <v>0</v>
      </c>
      <c r="CA22" s="189">
        <v>0</v>
      </c>
      <c r="CB22" s="189">
        <v>0</v>
      </c>
    </row>
    <row r="23" spans="1:80" x14ac:dyDescent="0.2">
      <c r="A23" s="4" t="s">
        <v>447</v>
      </c>
      <c r="B23" s="10">
        <f t="shared" si="46"/>
        <v>235</v>
      </c>
      <c r="C23" s="10">
        <f t="shared" si="47"/>
        <v>84</v>
      </c>
      <c r="D23" s="10">
        <f t="shared" si="48"/>
        <v>150</v>
      </c>
      <c r="E23" s="10">
        <f t="shared" si="49"/>
        <v>99</v>
      </c>
      <c r="F23" s="10">
        <f t="shared" si="50"/>
        <v>29</v>
      </c>
      <c r="G23" s="10">
        <f t="shared" si="51"/>
        <v>71</v>
      </c>
      <c r="H23" s="10">
        <f t="shared" si="52"/>
        <v>102</v>
      </c>
      <c r="I23" s="10">
        <f t="shared" si="53"/>
        <v>45</v>
      </c>
      <c r="J23" s="10">
        <f t="shared" si="54"/>
        <v>56</v>
      </c>
      <c r="K23" s="10">
        <f t="shared" si="55"/>
        <v>7</v>
      </c>
      <c r="L23" s="10">
        <f t="shared" si="56"/>
        <v>3</v>
      </c>
      <c r="M23" s="10">
        <f t="shared" si="57"/>
        <v>3</v>
      </c>
      <c r="N23" s="10">
        <f t="shared" si="58"/>
        <v>26</v>
      </c>
      <c r="O23" s="10">
        <f t="shared" si="59"/>
        <v>6</v>
      </c>
      <c r="P23" s="10">
        <f t="shared" si="60"/>
        <v>20</v>
      </c>
      <c r="Q23" s="4" t="s">
        <v>447</v>
      </c>
      <c r="R23" s="10">
        <v>55</v>
      </c>
      <c r="S23" s="10">
        <v>33</v>
      </c>
      <c r="T23" s="10">
        <v>22</v>
      </c>
      <c r="U23" s="26">
        <v>14</v>
      </c>
      <c r="V23" s="27">
        <v>9</v>
      </c>
      <c r="W23" s="28">
        <v>5</v>
      </c>
      <c r="X23" s="10">
        <v>17</v>
      </c>
      <c r="Y23" s="10">
        <v>17</v>
      </c>
      <c r="Z23" s="10">
        <v>0</v>
      </c>
      <c r="AA23" s="26">
        <v>0</v>
      </c>
      <c r="AB23" s="27">
        <v>0</v>
      </c>
      <c r="AC23" s="28">
        <v>0</v>
      </c>
      <c r="AD23" s="10">
        <v>23</v>
      </c>
      <c r="AE23" s="10">
        <v>6</v>
      </c>
      <c r="AF23" s="10">
        <v>17</v>
      </c>
      <c r="AG23" s="4" t="s">
        <v>447</v>
      </c>
      <c r="AH23" s="10">
        <v>130</v>
      </c>
      <c r="AI23" s="10">
        <v>28</v>
      </c>
      <c r="AJ23" s="10">
        <v>101</v>
      </c>
      <c r="AK23" s="26">
        <v>45</v>
      </c>
      <c r="AL23" s="27">
        <v>0</v>
      </c>
      <c r="AM23" s="28">
        <v>45</v>
      </c>
      <c r="AN23" s="10">
        <v>85</v>
      </c>
      <c r="AO23" s="10">
        <v>28</v>
      </c>
      <c r="AP23" s="10">
        <v>56</v>
      </c>
      <c r="AQ23" s="26">
        <v>0</v>
      </c>
      <c r="AR23" s="27">
        <v>0</v>
      </c>
      <c r="AS23" s="28">
        <v>0</v>
      </c>
      <c r="AT23" s="10">
        <v>0</v>
      </c>
      <c r="AU23" s="10">
        <v>0</v>
      </c>
      <c r="AV23" s="10">
        <v>0</v>
      </c>
      <c r="AW23" s="204" t="s">
        <v>447</v>
      </c>
      <c r="AX23" s="71">
        <v>36</v>
      </c>
      <c r="AY23" s="71">
        <v>23</v>
      </c>
      <c r="AZ23" s="71">
        <v>13</v>
      </c>
      <c r="BA23" s="213">
        <v>26</v>
      </c>
      <c r="BB23" s="214">
        <v>20</v>
      </c>
      <c r="BC23" s="215">
        <v>7</v>
      </c>
      <c r="BD23" s="71">
        <v>0</v>
      </c>
      <c r="BE23" s="71">
        <v>0</v>
      </c>
      <c r="BF23" s="71">
        <v>0</v>
      </c>
      <c r="BG23" s="213">
        <v>7</v>
      </c>
      <c r="BH23" s="214">
        <v>3</v>
      </c>
      <c r="BI23" s="215">
        <v>3</v>
      </c>
      <c r="BJ23" s="71">
        <v>3</v>
      </c>
      <c r="BK23" s="71">
        <v>0</v>
      </c>
      <c r="BL23" s="71">
        <v>3</v>
      </c>
      <c r="BM23" s="189" t="s">
        <v>447</v>
      </c>
      <c r="BN23" s="189">
        <v>14</v>
      </c>
      <c r="BO23" s="189">
        <v>0</v>
      </c>
      <c r="BP23" s="189">
        <v>14</v>
      </c>
      <c r="BQ23" s="198">
        <v>14</v>
      </c>
      <c r="BR23" s="199">
        <v>0</v>
      </c>
      <c r="BS23" s="200">
        <v>14</v>
      </c>
      <c r="BT23" s="189">
        <v>0</v>
      </c>
      <c r="BU23" s="189">
        <v>0</v>
      </c>
      <c r="BV23" s="189">
        <v>0</v>
      </c>
      <c r="BW23" s="198">
        <v>0</v>
      </c>
      <c r="BX23" s="199">
        <v>0</v>
      </c>
      <c r="BY23" s="200">
        <v>0</v>
      </c>
      <c r="BZ23" s="189">
        <v>0</v>
      </c>
      <c r="CA23" s="189">
        <v>0</v>
      </c>
      <c r="CB23" s="189">
        <v>0</v>
      </c>
    </row>
    <row r="24" spans="1:80" x14ac:dyDescent="0.2">
      <c r="A24" s="4" t="s">
        <v>448</v>
      </c>
      <c r="B24" s="10">
        <f t="shared" si="46"/>
        <v>310</v>
      </c>
      <c r="C24" s="10">
        <f t="shared" si="47"/>
        <v>95</v>
      </c>
      <c r="D24" s="10">
        <f t="shared" si="48"/>
        <v>215</v>
      </c>
      <c r="E24" s="10">
        <f t="shared" si="49"/>
        <v>91</v>
      </c>
      <c r="F24" s="10">
        <f t="shared" si="50"/>
        <v>24</v>
      </c>
      <c r="G24" s="10">
        <f t="shared" si="51"/>
        <v>67</v>
      </c>
      <c r="H24" s="10">
        <f t="shared" si="52"/>
        <v>208</v>
      </c>
      <c r="I24" s="10">
        <f t="shared" si="53"/>
        <v>63</v>
      </c>
      <c r="J24" s="10">
        <f t="shared" si="54"/>
        <v>146</v>
      </c>
      <c r="K24" s="10">
        <f t="shared" si="55"/>
        <v>2</v>
      </c>
      <c r="L24" s="10">
        <f t="shared" si="56"/>
        <v>0</v>
      </c>
      <c r="M24" s="10">
        <f t="shared" si="57"/>
        <v>2</v>
      </c>
      <c r="N24" s="10">
        <f t="shared" si="58"/>
        <v>9</v>
      </c>
      <c r="O24" s="10">
        <f t="shared" si="59"/>
        <v>9</v>
      </c>
      <c r="P24" s="10">
        <f t="shared" si="60"/>
        <v>0</v>
      </c>
      <c r="Q24" s="4" t="s">
        <v>448</v>
      </c>
      <c r="R24" s="10">
        <v>104</v>
      </c>
      <c r="S24" s="10">
        <v>64</v>
      </c>
      <c r="T24" s="10">
        <v>40</v>
      </c>
      <c r="U24" s="26">
        <v>33</v>
      </c>
      <c r="V24" s="27">
        <v>24</v>
      </c>
      <c r="W24" s="28">
        <v>9</v>
      </c>
      <c r="X24" s="10">
        <v>63</v>
      </c>
      <c r="Y24" s="10">
        <v>35</v>
      </c>
      <c r="Z24" s="10">
        <v>29</v>
      </c>
      <c r="AA24" s="26">
        <v>2</v>
      </c>
      <c r="AB24" s="27">
        <v>0</v>
      </c>
      <c r="AC24" s="28">
        <v>2</v>
      </c>
      <c r="AD24" s="10">
        <v>6</v>
      </c>
      <c r="AE24" s="10">
        <v>6</v>
      </c>
      <c r="AF24" s="10">
        <v>0</v>
      </c>
      <c r="AG24" s="4" t="s">
        <v>448</v>
      </c>
      <c r="AH24" s="10">
        <v>186</v>
      </c>
      <c r="AI24" s="10">
        <v>28</v>
      </c>
      <c r="AJ24" s="10">
        <v>158</v>
      </c>
      <c r="AK24" s="26">
        <v>45</v>
      </c>
      <c r="AL24" s="27">
        <v>0</v>
      </c>
      <c r="AM24" s="28">
        <v>45</v>
      </c>
      <c r="AN24" s="10">
        <v>141</v>
      </c>
      <c r="AO24" s="10">
        <v>28</v>
      </c>
      <c r="AP24" s="10">
        <v>113</v>
      </c>
      <c r="AQ24" s="26">
        <v>0</v>
      </c>
      <c r="AR24" s="27">
        <v>0</v>
      </c>
      <c r="AS24" s="28">
        <v>0</v>
      </c>
      <c r="AT24" s="10">
        <v>0</v>
      </c>
      <c r="AU24" s="10">
        <v>0</v>
      </c>
      <c r="AV24" s="10">
        <v>0</v>
      </c>
      <c r="AW24" s="204" t="s">
        <v>448</v>
      </c>
      <c r="AX24" s="71">
        <v>20</v>
      </c>
      <c r="AY24" s="71">
        <v>3</v>
      </c>
      <c r="AZ24" s="71">
        <v>17</v>
      </c>
      <c r="BA24" s="213">
        <v>13</v>
      </c>
      <c r="BB24" s="214">
        <v>0</v>
      </c>
      <c r="BC24" s="215">
        <v>13</v>
      </c>
      <c r="BD24" s="71">
        <v>4</v>
      </c>
      <c r="BE24" s="71">
        <v>0</v>
      </c>
      <c r="BF24" s="71">
        <v>4</v>
      </c>
      <c r="BG24" s="213">
        <v>0</v>
      </c>
      <c r="BH24" s="214">
        <v>0</v>
      </c>
      <c r="BI24" s="215">
        <v>0</v>
      </c>
      <c r="BJ24" s="71">
        <v>3</v>
      </c>
      <c r="BK24" s="71">
        <v>3</v>
      </c>
      <c r="BL24" s="71">
        <v>0</v>
      </c>
      <c r="BM24" s="189" t="s">
        <v>448</v>
      </c>
      <c r="BN24" s="189">
        <v>0</v>
      </c>
      <c r="BO24" s="189">
        <v>0</v>
      </c>
      <c r="BP24" s="189">
        <v>0</v>
      </c>
      <c r="BQ24" s="198">
        <v>0</v>
      </c>
      <c r="BR24" s="199">
        <v>0</v>
      </c>
      <c r="BS24" s="200">
        <v>0</v>
      </c>
      <c r="BT24" s="189">
        <v>0</v>
      </c>
      <c r="BU24" s="189">
        <v>0</v>
      </c>
      <c r="BV24" s="189">
        <v>0</v>
      </c>
      <c r="BW24" s="198">
        <v>0</v>
      </c>
      <c r="BX24" s="199">
        <v>0</v>
      </c>
      <c r="BY24" s="200">
        <v>0</v>
      </c>
      <c r="BZ24" s="189">
        <v>0</v>
      </c>
      <c r="CA24" s="189">
        <v>0</v>
      </c>
      <c r="CB24" s="189">
        <v>0</v>
      </c>
    </row>
    <row r="25" spans="1:80" x14ac:dyDescent="0.2">
      <c r="A25" s="4" t="s">
        <v>449</v>
      </c>
      <c r="B25" s="10">
        <f t="shared" si="46"/>
        <v>64</v>
      </c>
      <c r="C25" s="10">
        <f t="shared" si="47"/>
        <v>16</v>
      </c>
      <c r="D25" s="10">
        <f t="shared" si="48"/>
        <v>48</v>
      </c>
      <c r="E25" s="10">
        <f t="shared" si="49"/>
        <v>0</v>
      </c>
      <c r="F25" s="10">
        <f t="shared" si="50"/>
        <v>0</v>
      </c>
      <c r="G25" s="10">
        <f t="shared" si="51"/>
        <v>0</v>
      </c>
      <c r="H25" s="10">
        <f t="shared" si="52"/>
        <v>54</v>
      </c>
      <c r="I25" s="10">
        <f t="shared" si="53"/>
        <v>14</v>
      </c>
      <c r="J25" s="10">
        <f t="shared" si="54"/>
        <v>40</v>
      </c>
      <c r="K25" s="10">
        <f t="shared" si="55"/>
        <v>2</v>
      </c>
      <c r="L25" s="10">
        <f t="shared" si="56"/>
        <v>2</v>
      </c>
      <c r="M25" s="10">
        <f t="shared" si="57"/>
        <v>0</v>
      </c>
      <c r="N25" s="10">
        <f t="shared" si="58"/>
        <v>9</v>
      </c>
      <c r="O25" s="10">
        <f t="shared" si="59"/>
        <v>0</v>
      </c>
      <c r="P25" s="10">
        <f t="shared" si="60"/>
        <v>9</v>
      </c>
      <c r="Q25" s="4" t="s">
        <v>449</v>
      </c>
      <c r="R25" s="10">
        <v>19</v>
      </c>
      <c r="S25" s="10">
        <v>2</v>
      </c>
      <c r="T25" s="10">
        <v>17</v>
      </c>
      <c r="U25" s="26">
        <v>0</v>
      </c>
      <c r="V25" s="27">
        <v>0</v>
      </c>
      <c r="W25" s="28">
        <v>0</v>
      </c>
      <c r="X25" s="10">
        <v>12</v>
      </c>
      <c r="Y25" s="10">
        <v>0</v>
      </c>
      <c r="Z25" s="10">
        <v>12</v>
      </c>
      <c r="AA25" s="26">
        <v>2</v>
      </c>
      <c r="AB25" s="27">
        <v>2</v>
      </c>
      <c r="AC25" s="28">
        <v>0</v>
      </c>
      <c r="AD25" s="10">
        <v>6</v>
      </c>
      <c r="AE25" s="10">
        <v>0</v>
      </c>
      <c r="AF25" s="10">
        <v>6</v>
      </c>
      <c r="AG25" s="4" t="s">
        <v>449</v>
      </c>
      <c r="AH25" s="10">
        <v>42</v>
      </c>
      <c r="AI25" s="10">
        <v>14</v>
      </c>
      <c r="AJ25" s="10">
        <v>28</v>
      </c>
      <c r="AK25" s="26">
        <v>0</v>
      </c>
      <c r="AL25" s="27">
        <v>0</v>
      </c>
      <c r="AM25" s="28">
        <v>0</v>
      </c>
      <c r="AN25" s="10">
        <v>42</v>
      </c>
      <c r="AO25" s="10">
        <v>14</v>
      </c>
      <c r="AP25" s="10">
        <v>28</v>
      </c>
      <c r="AQ25" s="26">
        <v>0</v>
      </c>
      <c r="AR25" s="27">
        <v>0</v>
      </c>
      <c r="AS25" s="28">
        <v>0</v>
      </c>
      <c r="AT25" s="10">
        <v>0</v>
      </c>
      <c r="AU25" s="10">
        <v>0</v>
      </c>
      <c r="AV25" s="10">
        <v>0</v>
      </c>
      <c r="AW25" s="204" t="s">
        <v>449</v>
      </c>
      <c r="AX25" s="71">
        <v>3</v>
      </c>
      <c r="AY25" s="71">
        <v>0</v>
      </c>
      <c r="AZ25" s="71">
        <v>3</v>
      </c>
      <c r="BA25" s="213">
        <v>0</v>
      </c>
      <c r="BB25" s="214">
        <v>0</v>
      </c>
      <c r="BC25" s="215">
        <v>0</v>
      </c>
      <c r="BD25" s="71">
        <v>0</v>
      </c>
      <c r="BE25" s="71">
        <v>0</v>
      </c>
      <c r="BF25" s="71">
        <v>0</v>
      </c>
      <c r="BG25" s="213">
        <v>0</v>
      </c>
      <c r="BH25" s="214">
        <v>0</v>
      </c>
      <c r="BI25" s="215">
        <v>0</v>
      </c>
      <c r="BJ25" s="71">
        <v>3</v>
      </c>
      <c r="BK25" s="71">
        <v>0</v>
      </c>
      <c r="BL25" s="71">
        <v>3</v>
      </c>
      <c r="BM25" s="189" t="s">
        <v>449</v>
      </c>
      <c r="BN25" s="189">
        <v>0</v>
      </c>
      <c r="BO25" s="189">
        <v>0</v>
      </c>
      <c r="BP25" s="189">
        <v>0</v>
      </c>
      <c r="BQ25" s="198">
        <v>0</v>
      </c>
      <c r="BR25" s="199">
        <v>0</v>
      </c>
      <c r="BS25" s="200">
        <v>0</v>
      </c>
      <c r="BT25" s="189">
        <v>0</v>
      </c>
      <c r="BU25" s="189">
        <v>0</v>
      </c>
      <c r="BV25" s="189">
        <v>0</v>
      </c>
      <c r="BW25" s="198">
        <v>0</v>
      </c>
      <c r="BX25" s="199">
        <v>0</v>
      </c>
      <c r="BY25" s="200">
        <v>0</v>
      </c>
      <c r="BZ25" s="189">
        <v>0</v>
      </c>
      <c r="CA25" s="189">
        <v>0</v>
      </c>
      <c r="CB25" s="189">
        <v>0</v>
      </c>
    </row>
    <row r="26" spans="1:80" x14ac:dyDescent="0.2">
      <c r="A26" s="4" t="s">
        <v>324</v>
      </c>
      <c r="B26" s="10">
        <f t="shared" si="46"/>
        <v>677</v>
      </c>
      <c r="C26" s="10">
        <f t="shared" si="47"/>
        <v>184</v>
      </c>
      <c r="D26" s="10">
        <f t="shared" si="48"/>
        <v>494</v>
      </c>
      <c r="E26" s="10">
        <f t="shared" si="49"/>
        <v>269</v>
      </c>
      <c r="F26" s="10">
        <f t="shared" si="50"/>
        <v>90</v>
      </c>
      <c r="G26" s="10">
        <f t="shared" si="51"/>
        <v>179</v>
      </c>
      <c r="H26" s="10">
        <f t="shared" si="52"/>
        <v>266</v>
      </c>
      <c r="I26" s="10">
        <f t="shared" si="53"/>
        <v>91</v>
      </c>
      <c r="J26" s="10">
        <f t="shared" si="54"/>
        <v>176</v>
      </c>
      <c r="K26" s="10">
        <f t="shared" si="55"/>
        <v>93</v>
      </c>
      <c r="L26" s="10">
        <f t="shared" si="56"/>
        <v>3</v>
      </c>
      <c r="M26" s="10">
        <f t="shared" si="57"/>
        <v>90</v>
      </c>
      <c r="N26" s="10">
        <f t="shared" si="58"/>
        <v>48</v>
      </c>
      <c r="O26" s="10">
        <f t="shared" si="59"/>
        <v>0</v>
      </c>
      <c r="P26" s="10">
        <f t="shared" si="60"/>
        <v>48</v>
      </c>
      <c r="Q26" s="4" t="s">
        <v>324</v>
      </c>
      <c r="R26" s="10">
        <v>93</v>
      </c>
      <c r="S26" s="10">
        <v>44</v>
      </c>
      <c r="T26" s="10">
        <v>50</v>
      </c>
      <c r="U26" s="26">
        <v>47</v>
      </c>
      <c r="V26" s="27">
        <v>38</v>
      </c>
      <c r="W26" s="28">
        <v>9</v>
      </c>
      <c r="X26" s="10">
        <v>40</v>
      </c>
      <c r="Y26" s="10">
        <v>6</v>
      </c>
      <c r="Z26" s="10">
        <v>35</v>
      </c>
      <c r="AA26" s="26">
        <v>0</v>
      </c>
      <c r="AB26" s="27">
        <v>0</v>
      </c>
      <c r="AC26" s="28">
        <v>0</v>
      </c>
      <c r="AD26" s="10">
        <v>6</v>
      </c>
      <c r="AE26" s="10">
        <v>0</v>
      </c>
      <c r="AF26" s="10">
        <v>6</v>
      </c>
      <c r="AG26" s="4" t="s">
        <v>324</v>
      </c>
      <c r="AH26" s="10">
        <v>561</v>
      </c>
      <c r="AI26" s="10">
        <v>130</v>
      </c>
      <c r="AJ26" s="10">
        <v>431</v>
      </c>
      <c r="AK26" s="26">
        <v>202</v>
      </c>
      <c r="AL26" s="27">
        <v>45</v>
      </c>
      <c r="AM26" s="28">
        <v>157</v>
      </c>
      <c r="AN26" s="10">
        <v>226</v>
      </c>
      <c r="AO26" s="10">
        <v>85</v>
      </c>
      <c r="AP26" s="10">
        <v>141</v>
      </c>
      <c r="AQ26" s="26">
        <v>90</v>
      </c>
      <c r="AR26" s="27">
        <v>0</v>
      </c>
      <c r="AS26" s="28">
        <v>90</v>
      </c>
      <c r="AT26" s="10">
        <v>42</v>
      </c>
      <c r="AU26" s="10">
        <v>0</v>
      </c>
      <c r="AV26" s="10">
        <v>42</v>
      </c>
      <c r="AW26" s="204" t="s">
        <v>324</v>
      </c>
      <c r="AX26" s="71">
        <v>23</v>
      </c>
      <c r="AY26" s="71">
        <v>10</v>
      </c>
      <c r="AZ26" s="71">
        <v>13</v>
      </c>
      <c r="BA26" s="213">
        <v>20</v>
      </c>
      <c r="BB26" s="214">
        <v>7</v>
      </c>
      <c r="BC26" s="215">
        <v>13</v>
      </c>
      <c r="BD26" s="71">
        <v>0</v>
      </c>
      <c r="BE26" s="71">
        <v>0</v>
      </c>
      <c r="BF26" s="71">
        <v>0</v>
      </c>
      <c r="BG26" s="213">
        <v>3</v>
      </c>
      <c r="BH26" s="214">
        <v>3</v>
      </c>
      <c r="BI26" s="215">
        <v>0</v>
      </c>
      <c r="BJ26" s="71">
        <v>0</v>
      </c>
      <c r="BK26" s="71">
        <v>0</v>
      </c>
      <c r="BL26" s="71">
        <v>0</v>
      </c>
      <c r="BM26" s="189" t="s">
        <v>324</v>
      </c>
      <c r="BN26" s="189">
        <v>0</v>
      </c>
      <c r="BO26" s="189">
        <v>0</v>
      </c>
      <c r="BP26" s="189">
        <v>0</v>
      </c>
      <c r="BQ26" s="198">
        <v>0</v>
      </c>
      <c r="BR26" s="199">
        <v>0</v>
      </c>
      <c r="BS26" s="200">
        <v>0</v>
      </c>
      <c r="BT26" s="189">
        <v>0</v>
      </c>
      <c r="BU26" s="189">
        <v>0</v>
      </c>
      <c r="BV26" s="189">
        <v>0</v>
      </c>
      <c r="BW26" s="198">
        <v>0</v>
      </c>
      <c r="BX26" s="199">
        <v>0</v>
      </c>
      <c r="BY26" s="200">
        <v>0</v>
      </c>
      <c r="BZ26" s="189">
        <v>0</v>
      </c>
      <c r="CA26" s="189">
        <v>0</v>
      </c>
      <c r="CB26" s="189">
        <v>0</v>
      </c>
    </row>
    <row r="27" spans="1:80" x14ac:dyDescent="0.2">
      <c r="B27" s="10"/>
      <c r="C27" s="10"/>
      <c r="D27" s="10"/>
      <c r="E27" s="26"/>
      <c r="F27" s="27"/>
      <c r="G27" s="28"/>
      <c r="H27" s="10"/>
      <c r="I27" s="10"/>
      <c r="J27" s="10"/>
      <c r="K27" s="26"/>
      <c r="L27" s="27"/>
      <c r="M27" s="28"/>
      <c r="N27" s="10"/>
      <c r="O27" s="10"/>
      <c r="P27" s="10"/>
      <c r="R27" s="10"/>
      <c r="S27" s="10"/>
      <c r="T27" s="10"/>
      <c r="U27" s="26"/>
      <c r="V27" s="27"/>
      <c r="W27" s="28"/>
      <c r="X27" s="10"/>
      <c r="Y27" s="10"/>
      <c r="Z27" s="10"/>
      <c r="AA27" s="26"/>
      <c r="AB27" s="27"/>
      <c r="AC27" s="28"/>
      <c r="AD27" s="10"/>
      <c r="AE27" s="10"/>
      <c r="AF27" s="10"/>
      <c r="AH27" s="10"/>
      <c r="AI27" s="10"/>
      <c r="AJ27" s="10"/>
      <c r="AK27" s="26"/>
      <c r="AL27" s="27"/>
      <c r="AM27" s="28"/>
      <c r="AN27" s="10"/>
      <c r="AO27" s="10"/>
      <c r="AP27" s="10"/>
      <c r="AQ27" s="26"/>
      <c r="AR27" s="27"/>
      <c r="AS27" s="28"/>
      <c r="AT27" s="10"/>
      <c r="AU27" s="10"/>
      <c r="AV27" s="10"/>
      <c r="AW27" s="204"/>
      <c r="AX27" s="71"/>
      <c r="AY27" s="71"/>
      <c r="AZ27" s="71"/>
      <c r="BA27" s="213"/>
      <c r="BB27" s="214"/>
      <c r="BC27" s="215"/>
      <c r="BD27" s="71"/>
      <c r="BE27" s="71"/>
      <c r="BF27" s="71"/>
      <c r="BG27" s="213"/>
      <c r="BH27" s="214"/>
      <c r="BI27" s="215"/>
      <c r="BJ27" s="71"/>
      <c r="BK27" s="71"/>
      <c r="BL27" s="71"/>
      <c r="BM27" s="189"/>
      <c r="BN27" s="189"/>
      <c r="BO27" s="189"/>
      <c r="BP27" s="189"/>
      <c r="BQ27" s="198"/>
      <c r="BR27" s="199"/>
      <c r="BS27" s="200"/>
      <c r="BT27" s="189"/>
      <c r="BU27" s="189"/>
      <c r="BV27" s="189"/>
      <c r="BW27" s="198"/>
      <c r="BX27" s="199"/>
      <c r="BY27" s="200"/>
      <c r="BZ27" s="189"/>
      <c r="CA27" s="189"/>
      <c r="CB27" s="189"/>
    </row>
    <row r="28" spans="1:80" x14ac:dyDescent="0.2">
      <c r="A28" s="15" t="s">
        <v>452</v>
      </c>
      <c r="B28" s="10"/>
      <c r="C28" s="10"/>
      <c r="D28" s="10"/>
      <c r="E28" s="26"/>
      <c r="F28" s="27"/>
      <c r="G28" s="28"/>
      <c r="H28" s="10"/>
      <c r="I28" s="10"/>
      <c r="J28" s="10"/>
      <c r="K28" s="26"/>
      <c r="L28" s="27"/>
      <c r="M28" s="28"/>
      <c r="N28" s="10"/>
      <c r="O28" s="10"/>
      <c r="P28" s="10"/>
      <c r="Q28" s="15" t="s">
        <v>452</v>
      </c>
      <c r="R28" s="10"/>
      <c r="S28" s="10"/>
      <c r="T28" s="10"/>
      <c r="U28" s="26"/>
      <c r="V28" s="27"/>
      <c r="W28" s="28"/>
      <c r="X28" s="10"/>
      <c r="Y28" s="10"/>
      <c r="Z28" s="10"/>
      <c r="AA28" s="26"/>
      <c r="AB28" s="27"/>
      <c r="AC28" s="28"/>
      <c r="AD28" s="10"/>
      <c r="AE28" s="10"/>
      <c r="AF28" s="10"/>
      <c r="AG28" s="15" t="s">
        <v>452</v>
      </c>
      <c r="AH28" s="10"/>
      <c r="AI28" s="10"/>
      <c r="AJ28" s="10"/>
      <c r="AK28" s="26"/>
      <c r="AL28" s="27"/>
      <c r="AM28" s="28"/>
      <c r="AN28" s="10"/>
      <c r="AO28" s="10"/>
      <c r="AP28" s="10"/>
      <c r="AQ28" s="26"/>
      <c r="AR28" s="27"/>
      <c r="AS28" s="28"/>
      <c r="AT28" s="10"/>
      <c r="AU28" s="10"/>
      <c r="AV28" s="10"/>
      <c r="AW28" s="210" t="s">
        <v>452</v>
      </c>
      <c r="AX28" s="71"/>
      <c r="AY28" s="71"/>
      <c r="AZ28" s="71"/>
      <c r="BA28" s="213"/>
      <c r="BB28" s="214"/>
      <c r="BC28" s="215"/>
      <c r="BD28" s="71"/>
      <c r="BE28" s="71"/>
      <c r="BF28" s="71"/>
      <c r="BG28" s="213"/>
      <c r="BH28" s="214"/>
      <c r="BI28" s="215"/>
      <c r="BJ28" s="71"/>
      <c r="BK28" s="71"/>
      <c r="BL28" s="71"/>
      <c r="BM28" s="195" t="s">
        <v>452</v>
      </c>
      <c r="BN28" s="189"/>
      <c r="BO28" s="189"/>
      <c r="BP28" s="189"/>
      <c r="BQ28" s="198"/>
      <c r="BR28" s="199"/>
      <c r="BS28" s="200"/>
      <c r="BT28" s="189"/>
      <c r="BU28" s="189"/>
      <c r="BV28" s="189"/>
      <c r="BW28" s="198"/>
      <c r="BX28" s="199"/>
      <c r="BY28" s="200"/>
      <c r="BZ28" s="189"/>
      <c r="CA28" s="189"/>
      <c r="CB28" s="189"/>
    </row>
    <row r="29" spans="1:80" x14ac:dyDescent="0.2">
      <c r="A29" s="4" t="s">
        <v>1</v>
      </c>
      <c r="B29" s="10">
        <f t="shared" ref="B29" si="61">R29+AH29+AX29+BN29</f>
        <v>11187</v>
      </c>
      <c r="C29" s="10">
        <f t="shared" ref="C29" si="62">S29+AI29+AY29+BO29</f>
        <v>3745</v>
      </c>
      <c r="D29" s="10">
        <f t="shared" ref="D29" si="63">T29+AJ29+AZ29+BP29</f>
        <v>7441</v>
      </c>
      <c r="E29" s="10">
        <f t="shared" ref="E29" si="64">U29+AK29+BA29+BQ29</f>
        <v>6215</v>
      </c>
      <c r="F29" s="10">
        <f t="shared" ref="F29" si="65">V29+AL29+BB29+BR29</f>
        <v>2277</v>
      </c>
      <c r="G29" s="10">
        <f t="shared" ref="G29" si="66">W29+AM29+BC29+BS29</f>
        <v>3936</v>
      </c>
      <c r="H29" s="10">
        <f t="shared" ref="H29" si="67">X29+AN29+BD29+BT29</f>
        <v>2843</v>
      </c>
      <c r="I29" s="10">
        <f t="shared" ref="I29" si="68">Y29+AO29+BE29+BU29</f>
        <v>841</v>
      </c>
      <c r="J29" s="10">
        <f t="shared" ref="J29" si="69">Z29+AP29+BF29+BV29</f>
        <v>2001</v>
      </c>
      <c r="K29" s="10">
        <f t="shared" ref="K29" si="70">AA29+AQ29+BG29+BW29</f>
        <v>1241</v>
      </c>
      <c r="L29" s="10">
        <f t="shared" ref="L29" si="71">AB29+AR29+BH29+BX29</f>
        <v>388</v>
      </c>
      <c r="M29" s="10">
        <f t="shared" ref="M29" si="72">AC29+AS29+BI29+BY29</f>
        <v>851</v>
      </c>
      <c r="N29" s="10">
        <f t="shared" ref="N29" si="73">AD29+AT29+BJ29+BZ29</f>
        <v>891</v>
      </c>
      <c r="O29" s="10">
        <f t="shared" ref="O29" si="74">AE29+AU29+BK29+CA29</f>
        <v>237</v>
      </c>
      <c r="P29" s="10">
        <f t="shared" ref="P29" si="75">AF29+AV29+BL29+CB29</f>
        <v>654</v>
      </c>
      <c r="Q29" s="4" t="s">
        <v>1</v>
      </c>
      <c r="R29" s="10">
        <v>1883</v>
      </c>
      <c r="S29" s="10">
        <v>1244</v>
      </c>
      <c r="T29" s="10">
        <v>639</v>
      </c>
      <c r="U29" s="26">
        <v>1071</v>
      </c>
      <c r="V29" s="27">
        <v>882</v>
      </c>
      <c r="W29" s="28">
        <v>189</v>
      </c>
      <c r="X29" s="10">
        <v>485</v>
      </c>
      <c r="Y29" s="10">
        <v>242</v>
      </c>
      <c r="Z29" s="10">
        <v>242</v>
      </c>
      <c r="AA29" s="26">
        <v>73</v>
      </c>
      <c r="AB29" s="27">
        <v>38</v>
      </c>
      <c r="AC29" s="28">
        <v>35</v>
      </c>
      <c r="AD29" s="10">
        <v>255</v>
      </c>
      <c r="AE29" s="10">
        <v>81</v>
      </c>
      <c r="AF29" s="10">
        <v>174</v>
      </c>
      <c r="AG29" s="4" t="s">
        <v>1</v>
      </c>
      <c r="AH29" s="10">
        <v>5954</v>
      </c>
      <c r="AI29" s="10">
        <v>1421</v>
      </c>
      <c r="AJ29" s="10">
        <v>4532</v>
      </c>
      <c r="AK29" s="26">
        <v>2718</v>
      </c>
      <c r="AL29" s="27">
        <v>584</v>
      </c>
      <c r="AM29" s="28">
        <v>2134</v>
      </c>
      <c r="AN29" s="10">
        <v>1721</v>
      </c>
      <c r="AO29" s="10">
        <v>409</v>
      </c>
      <c r="AP29" s="10">
        <v>1312</v>
      </c>
      <c r="AQ29" s="26">
        <v>963</v>
      </c>
      <c r="AR29" s="27">
        <v>301</v>
      </c>
      <c r="AS29" s="28">
        <v>662</v>
      </c>
      <c r="AT29" s="10">
        <v>552</v>
      </c>
      <c r="AU29" s="10">
        <v>127</v>
      </c>
      <c r="AV29" s="10">
        <v>424</v>
      </c>
      <c r="AW29" s="204" t="s">
        <v>1</v>
      </c>
      <c r="AX29" s="71">
        <v>2512</v>
      </c>
      <c r="AY29" s="71">
        <v>961</v>
      </c>
      <c r="AZ29" s="71">
        <v>1551</v>
      </c>
      <c r="BA29" s="213">
        <v>1925</v>
      </c>
      <c r="BB29" s="214">
        <v>728</v>
      </c>
      <c r="BC29" s="215">
        <v>1196</v>
      </c>
      <c r="BD29" s="71">
        <v>434</v>
      </c>
      <c r="BE29" s="71">
        <v>173</v>
      </c>
      <c r="BF29" s="71">
        <v>261</v>
      </c>
      <c r="BG29" s="213">
        <v>100</v>
      </c>
      <c r="BH29" s="214">
        <v>34</v>
      </c>
      <c r="BI29" s="215">
        <v>65</v>
      </c>
      <c r="BJ29" s="71">
        <v>54</v>
      </c>
      <c r="BK29" s="71">
        <v>26</v>
      </c>
      <c r="BL29" s="71">
        <v>29</v>
      </c>
      <c r="BM29" s="189" t="s">
        <v>1</v>
      </c>
      <c r="BN29" s="189">
        <v>838</v>
      </c>
      <c r="BO29" s="189">
        <v>119</v>
      </c>
      <c r="BP29" s="189">
        <v>719</v>
      </c>
      <c r="BQ29" s="198">
        <v>501</v>
      </c>
      <c r="BR29" s="199">
        <v>83</v>
      </c>
      <c r="BS29" s="200">
        <v>417</v>
      </c>
      <c r="BT29" s="189">
        <v>203</v>
      </c>
      <c r="BU29" s="189">
        <v>17</v>
      </c>
      <c r="BV29" s="189">
        <v>186</v>
      </c>
      <c r="BW29" s="198">
        <v>105</v>
      </c>
      <c r="BX29" s="199">
        <v>15</v>
      </c>
      <c r="BY29" s="200">
        <v>89</v>
      </c>
      <c r="BZ29" s="189">
        <v>30</v>
      </c>
      <c r="CA29" s="189">
        <v>3</v>
      </c>
      <c r="CB29" s="189">
        <v>27</v>
      </c>
    </row>
    <row r="30" spans="1:80" x14ac:dyDescent="0.2">
      <c r="A30" s="4" t="s">
        <v>32</v>
      </c>
      <c r="B30" s="10">
        <f t="shared" ref="B30:B39" si="76">R30+AH30+AX30+BN30</f>
        <v>6326</v>
      </c>
      <c r="C30" s="10">
        <f t="shared" ref="C30:C39" si="77">S30+AI30+AY30+BO30</f>
        <v>2023</v>
      </c>
      <c r="D30" s="10">
        <f t="shared" ref="D30:D39" si="78">T30+AJ30+AZ30+BP30</f>
        <v>4303</v>
      </c>
      <c r="E30" s="10">
        <f t="shared" ref="E30:E39" si="79">U30+AK30+BA30+BQ30</f>
        <v>2917</v>
      </c>
      <c r="F30" s="10">
        <f t="shared" ref="F30:F39" si="80">V30+AL30+BB30+BR30</f>
        <v>1024</v>
      </c>
      <c r="G30" s="10">
        <f t="shared" ref="G30:G39" si="81">W30+AM30+BC30+BS30</f>
        <v>1893</v>
      </c>
      <c r="H30" s="10">
        <f t="shared" ref="H30:H39" si="82">X30+AN30+BD30+BT30</f>
        <v>1738</v>
      </c>
      <c r="I30" s="10">
        <f t="shared" ref="I30:I39" si="83">Y30+AO30+BE30+BU30</f>
        <v>532</v>
      </c>
      <c r="J30" s="10">
        <f t="shared" ref="J30:J39" si="84">Z30+AP30+BF30+BV30</f>
        <v>1206</v>
      </c>
      <c r="K30" s="10">
        <f t="shared" ref="K30:K39" si="85">AA30+AQ30+BG30+BW30</f>
        <v>1054</v>
      </c>
      <c r="L30" s="10">
        <f t="shared" ref="L30:L39" si="86">AB30+AR30+BH30+BX30</f>
        <v>343</v>
      </c>
      <c r="M30" s="10">
        <f t="shared" ref="M30:M39" si="87">AC30+AS30+BI30+BY30</f>
        <v>711</v>
      </c>
      <c r="N30" s="10">
        <f t="shared" ref="N30:N39" si="88">AD30+AT30+BJ30+BZ30</f>
        <v>616</v>
      </c>
      <c r="O30" s="10">
        <f t="shared" ref="O30:O39" si="89">AE30+AU30+BK30+CA30</f>
        <v>123</v>
      </c>
      <c r="P30" s="10">
        <f t="shared" ref="P30:P39" si="90">AF30+AV30+BL30+CB30</f>
        <v>494</v>
      </c>
      <c r="Q30" s="4" t="s">
        <v>32</v>
      </c>
      <c r="R30" s="10">
        <v>1021</v>
      </c>
      <c r="S30" s="10">
        <v>623</v>
      </c>
      <c r="T30" s="10">
        <v>398</v>
      </c>
      <c r="U30" s="26">
        <v>495</v>
      </c>
      <c r="V30" s="27">
        <v>396</v>
      </c>
      <c r="W30" s="28">
        <v>99</v>
      </c>
      <c r="X30" s="10">
        <v>277</v>
      </c>
      <c r="Y30" s="10">
        <v>133</v>
      </c>
      <c r="Z30" s="10">
        <v>144</v>
      </c>
      <c r="AA30" s="26">
        <v>69</v>
      </c>
      <c r="AB30" s="27">
        <v>36</v>
      </c>
      <c r="AC30" s="28">
        <v>33</v>
      </c>
      <c r="AD30" s="10">
        <v>179</v>
      </c>
      <c r="AE30" s="10">
        <v>58</v>
      </c>
      <c r="AF30" s="10">
        <v>122</v>
      </c>
      <c r="AG30" s="4" t="s">
        <v>32</v>
      </c>
      <c r="AH30" s="10">
        <v>3841</v>
      </c>
      <c r="AI30" s="10">
        <v>896</v>
      </c>
      <c r="AJ30" s="10">
        <v>2945</v>
      </c>
      <c r="AK30" s="26">
        <v>1572</v>
      </c>
      <c r="AL30" s="27">
        <v>314</v>
      </c>
      <c r="AM30" s="28">
        <v>1258</v>
      </c>
      <c r="AN30" s="10">
        <v>1044</v>
      </c>
      <c r="AO30" s="10">
        <v>268</v>
      </c>
      <c r="AP30" s="10">
        <v>776</v>
      </c>
      <c r="AQ30" s="26">
        <v>843</v>
      </c>
      <c r="AR30" s="27">
        <v>271</v>
      </c>
      <c r="AS30" s="28">
        <v>572</v>
      </c>
      <c r="AT30" s="10">
        <v>382</v>
      </c>
      <c r="AU30" s="10">
        <v>42</v>
      </c>
      <c r="AV30" s="10">
        <v>340</v>
      </c>
      <c r="AW30" s="204" t="s">
        <v>32</v>
      </c>
      <c r="AX30" s="71">
        <v>1070</v>
      </c>
      <c r="AY30" s="71">
        <v>444</v>
      </c>
      <c r="AZ30" s="71">
        <v>626</v>
      </c>
      <c r="BA30" s="213">
        <v>683</v>
      </c>
      <c r="BB30" s="214">
        <v>286</v>
      </c>
      <c r="BC30" s="215">
        <v>397</v>
      </c>
      <c r="BD30" s="71">
        <v>282</v>
      </c>
      <c r="BE30" s="71">
        <v>114</v>
      </c>
      <c r="BF30" s="71">
        <v>168</v>
      </c>
      <c r="BG30" s="213">
        <v>65</v>
      </c>
      <c r="BH30" s="214">
        <v>24</v>
      </c>
      <c r="BI30" s="215">
        <v>41</v>
      </c>
      <c r="BJ30" s="71">
        <v>40</v>
      </c>
      <c r="BK30" s="71">
        <v>20</v>
      </c>
      <c r="BL30" s="71">
        <v>20</v>
      </c>
      <c r="BM30" s="189" t="s">
        <v>32</v>
      </c>
      <c r="BN30" s="189">
        <v>394</v>
      </c>
      <c r="BO30" s="189">
        <v>60</v>
      </c>
      <c r="BP30" s="189">
        <v>334</v>
      </c>
      <c r="BQ30" s="198">
        <v>167</v>
      </c>
      <c r="BR30" s="199">
        <v>28</v>
      </c>
      <c r="BS30" s="200">
        <v>139</v>
      </c>
      <c r="BT30" s="189">
        <v>135</v>
      </c>
      <c r="BU30" s="189">
        <v>17</v>
      </c>
      <c r="BV30" s="189">
        <v>118</v>
      </c>
      <c r="BW30" s="198">
        <v>77</v>
      </c>
      <c r="BX30" s="199">
        <v>12</v>
      </c>
      <c r="BY30" s="200">
        <v>65</v>
      </c>
      <c r="BZ30" s="189">
        <v>15</v>
      </c>
      <c r="CA30" s="189">
        <v>3</v>
      </c>
      <c r="CB30" s="189">
        <v>12</v>
      </c>
    </row>
    <row r="31" spans="1:80" x14ac:dyDescent="0.2">
      <c r="A31" s="4" t="s">
        <v>912</v>
      </c>
      <c r="B31" s="110">
        <f>100 - (B30*100/B29)</f>
        <v>43.452221328327525</v>
      </c>
      <c r="C31" s="110">
        <f t="shared" ref="C31:P31" si="91">100 - (C30*100/C29)</f>
        <v>45.981308411214954</v>
      </c>
      <c r="D31" s="110">
        <f t="shared" si="91"/>
        <v>42.171751108721949</v>
      </c>
      <c r="E31" s="110">
        <f t="shared" si="91"/>
        <v>53.065164923572006</v>
      </c>
      <c r="F31" s="110">
        <f t="shared" si="91"/>
        <v>55.028546332894159</v>
      </c>
      <c r="G31" s="110">
        <f t="shared" si="91"/>
        <v>51.905487804878049</v>
      </c>
      <c r="H31" s="110">
        <f t="shared" si="91"/>
        <v>38.867393598311644</v>
      </c>
      <c r="I31" s="110">
        <f t="shared" si="91"/>
        <v>36.741973840665871</v>
      </c>
      <c r="J31" s="110">
        <f t="shared" si="91"/>
        <v>39.73013493253373</v>
      </c>
      <c r="K31" s="110">
        <f t="shared" si="91"/>
        <v>15.06849315068493</v>
      </c>
      <c r="L31" s="110">
        <f t="shared" si="91"/>
        <v>11.597938144329902</v>
      </c>
      <c r="M31" s="110">
        <f t="shared" si="91"/>
        <v>16.451233842538187</v>
      </c>
      <c r="N31" s="110">
        <f t="shared" si="91"/>
        <v>30.864197530864203</v>
      </c>
      <c r="O31" s="110">
        <f t="shared" si="91"/>
        <v>48.101265822784811</v>
      </c>
      <c r="P31" s="110">
        <f t="shared" si="91"/>
        <v>24.464831804281346</v>
      </c>
      <c r="R31" s="10"/>
      <c r="S31" s="10"/>
      <c r="T31" s="10"/>
      <c r="U31" s="26"/>
      <c r="V31" s="27"/>
      <c r="W31" s="28"/>
      <c r="X31" s="10"/>
      <c r="Y31" s="10"/>
      <c r="Z31" s="10"/>
      <c r="AA31" s="26"/>
      <c r="AB31" s="27"/>
      <c r="AC31" s="28"/>
      <c r="AD31" s="10"/>
      <c r="AE31" s="10"/>
      <c r="AF31" s="10"/>
      <c r="AH31" s="10"/>
      <c r="AI31" s="10"/>
      <c r="AJ31" s="10"/>
      <c r="AK31" s="26"/>
      <c r="AL31" s="27"/>
      <c r="AM31" s="28"/>
      <c r="AN31" s="10"/>
      <c r="AO31" s="10"/>
      <c r="AP31" s="10"/>
      <c r="AQ31" s="26"/>
      <c r="AR31" s="27"/>
      <c r="AS31" s="28"/>
      <c r="AT31" s="10"/>
      <c r="AU31" s="10"/>
      <c r="AV31" s="10"/>
      <c r="AW31" s="204"/>
      <c r="AX31" s="71"/>
      <c r="AY31" s="71"/>
      <c r="AZ31" s="71"/>
      <c r="BA31" s="213"/>
      <c r="BB31" s="214"/>
      <c r="BC31" s="215"/>
      <c r="BD31" s="71"/>
      <c r="BE31" s="71"/>
      <c r="BF31" s="71"/>
      <c r="BG31" s="213"/>
      <c r="BH31" s="214"/>
      <c r="BI31" s="215"/>
      <c r="BJ31" s="71"/>
      <c r="BK31" s="71"/>
      <c r="BL31" s="71"/>
      <c r="BM31" s="189"/>
      <c r="BN31" s="189"/>
      <c r="BO31" s="189"/>
      <c r="BP31" s="189"/>
      <c r="BQ31" s="198"/>
      <c r="BR31" s="199"/>
      <c r="BS31" s="200"/>
      <c r="BT31" s="189"/>
      <c r="BU31" s="189"/>
      <c r="BV31" s="189"/>
      <c r="BW31" s="198"/>
      <c r="BX31" s="199"/>
      <c r="BY31" s="200"/>
      <c r="BZ31" s="189"/>
      <c r="CA31" s="189"/>
      <c r="CB31" s="189"/>
    </row>
    <row r="32" spans="1:80" x14ac:dyDescent="0.2">
      <c r="B32" s="10">
        <f>B29-B30</f>
        <v>4861</v>
      </c>
      <c r="C32" s="10">
        <f t="shared" ref="C32:P32" si="92">C29-C30</f>
        <v>1722</v>
      </c>
      <c r="D32" s="10">
        <f t="shared" si="92"/>
        <v>3138</v>
      </c>
      <c r="E32" s="10">
        <f t="shared" si="92"/>
        <v>3298</v>
      </c>
      <c r="F32" s="10">
        <f t="shared" si="92"/>
        <v>1253</v>
      </c>
      <c r="G32" s="10">
        <f t="shared" si="92"/>
        <v>2043</v>
      </c>
      <c r="H32" s="10">
        <f t="shared" si="92"/>
        <v>1105</v>
      </c>
      <c r="I32" s="10">
        <f t="shared" si="92"/>
        <v>309</v>
      </c>
      <c r="J32" s="10">
        <f t="shared" si="92"/>
        <v>795</v>
      </c>
      <c r="K32" s="10">
        <f t="shared" si="92"/>
        <v>187</v>
      </c>
      <c r="L32" s="10">
        <f t="shared" si="92"/>
        <v>45</v>
      </c>
      <c r="M32" s="10">
        <f t="shared" si="92"/>
        <v>140</v>
      </c>
      <c r="N32" s="10">
        <f t="shared" si="92"/>
        <v>275</v>
      </c>
      <c r="O32" s="10">
        <f t="shared" si="92"/>
        <v>114</v>
      </c>
      <c r="P32" s="10">
        <f t="shared" si="92"/>
        <v>160</v>
      </c>
      <c r="R32" s="10"/>
      <c r="S32" s="10"/>
      <c r="T32" s="10"/>
      <c r="U32" s="26"/>
      <c r="V32" s="27"/>
      <c r="W32" s="28"/>
      <c r="X32" s="10"/>
      <c r="Y32" s="10"/>
      <c r="Z32" s="10"/>
      <c r="AA32" s="26"/>
      <c r="AB32" s="27"/>
      <c r="AC32" s="28"/>
      <c r="AD32" s="10"/>
      <c r="AE32" s="10"/>
      <c r="AF32" s="10"/>
      <c r="AH32" s="10"/>
      <c r="AI32" s="10"/>
      <c r="AJ32" s="10"/>
      <c r="AK32" s="26"/>
      <c r="AL32" s="27"/>
      <c r="AM32" s="28"/>
      <c r="AN32" s="10"/>
      <c r="AO32" s="10"/>
      <c r="AP32" s="10"/>
      <c r="AQ32" s="26"/>
      <c r="AR32" s="27"/>
      <c r="AS32" s="28"/>
      <c r="AT32" s="10"/>
      <c r="AU32" s="10"/>
      <c r="AV32" s="10"/>
      <c r="AW32" s="204"/>
      <c r="AX32" s="71"/>
      <c r="AY32" s="71"/>
      <c r="AZ32" s="71"/>
      <c r="BA32" s="213"/>
      <c r="BB32" s="214"/>
      <c r="BC32" s="215"/>
      <c r="BD32" s="71"/>
      <c r="BE32" s="71"/>
      <c r="BF32" s="71"/>
      <c r="BG32" s="213"/>
      <c r="BH32" s="214"/>
      <c r="BI32" s="215"/>
      <c r="BJ32" s="71"/>
      <c r="BK32" s="71"/>
      <c r="BL32" s="71"/>
      <c r="BM32" s="189"/>
      <c r="BN32" s="189"/>
      <c r="BO32" s="189"/>
      <c r="BP32" s="189"/>
      <c r="BQ32" s="198"/>
      <c r="BR32" s="199"/>
      <c r="BS32" s="200"/>
      <c r="BT32" s="189"/>
      <c r="BU32" s="189"/>
      <c r="BV32" s="189"/>
      <c r="BW32" s="198"/>
      <c r="BX32" s="199"/>
      <c r="BY32" s="200"/>
      <c r="BZ32" s="189"/>
      <c r="CA32" s="189"/>
      <c r="CB32" s="189"/>
    </row>
    <row r="33" spans="1:80" x14ac:dyDescent="0.2">
      <c r="A33" s="4" t="s">
        <v>453</v>
      </c>
      <c r="B33" s="10">
        <f t="shared" si="76"/>
        <v>1055</v>
      </c>
      <c r="C33" s="10">
        <f t="shared" si="77"/>
        <v>408</v>
      </c>
      <c r="D33" s="10">
        <f t="shared" si="78"/>
        <v>648</v>
      </c>
      <c r="E33" s="10">
        <f t="shared" si="79"/>
        <v>688</v>
      </c>
      <c r="F33" s="10">
        <f t="shared" si="80"/>
        <v>267</v>
      </c>
      <c r="G33" s="10">
        <f t="shared" si="81"/>
        <v>423</v>
      </c>
      <c r="H33" s="10">
        <f t="shared" si="82"/>
        <v>228</v>
      </c>
      <c r="I33" s="10">
        <f t="shared" si="83"/>
        <v>62</v>
      </c>
      <c r="J33" s="10">
        <f t="shared" si="84"/>
        <v>165</v>
      </c>
      <c r="K33" s="10">
        <f t="shared" si="85"/>
        <v>45</v>
      </c>
      <c r="L33" s="10">
        <f t="shared" si="86"/>
        <v>33</v>
      </c>
      <c r="M33" s="10">
        <f t="shared" si="87"/>
        <v>12</v>
      </c>
      <c r="N33" s="10">
        <f t="shared" si="88"/>
        <v>94</v>
      </c>
      <c r="O33" s="10">
        <f t="shared" si="89"/>
        <v>45</v>
      </c>
      <c r="P33" s="10">
        <f t="shared" si="90"/>
        <v>48</v>
      </c>
      <c r="Q33" s="4" t="s">
        <v>453</v>
      </c>
      <c r="R33" s="10">
        <v>82</v>
      </c>
      <c r="S33" s="10">
        <v>78</v>
      </c>
      <c r="T33" s="10">
        <v>5</v>
      </c>
      <c r="U33" s="26">
        <v>71</v>
      </c>
      <c r="V33" s="27">
        <v>66</v>
      </c>
      <c r="W33" s="28">
        <v>5</v>
      </c>
      <c r="X33" s="10">
        <v>12</v>
      </c>
      <c r="Y33" s="10">
        <v>12</v>
      </c>
      <c r="Z33" s="10">
        <v>0</v>
      </c>
      <c r="AA33" s="26">
        <v>0</v>
      </c>
      <c r="AB33" s="27">
        <v>0</v>
      </c>
      <c r="AC33" s="28">
        <v>0</v>
      </c>
      <c r="AD33" s="10">
        <v>0</v>
      </c>
      <c r="AE33" s="10">
        <v>0</v>
      </c>
      <c r="AF33" s="10">
        <v>0</v>
      </c>
      <c r="AG33" s="4" t="s">
        <v>453</v>
      </c>
      <c r="AH33" s="10">
        <v>644</v>
      </c>
      <c r="AI33" s="10">
        <v>205</v>
      </c>
      <c r="AJ33" s="10">
        <v>439</v>
      </c>
      <c r="AK33" s="26">
        <v>359</v>
      </c>
      <c r="AL33" s="27">
        <v>90</v>
      </c>
      <c r="AM33" s="28">
        <v>270</v>
      </c>
      <c r="AN33" s="10">
        <v>169</v>
      </c>
      <c r="AO33" s="10">
        <v>42</v>
      </c>
      <c r="AP33" s="10">
        <v>127</v>
      </c>
      <c r="AQ33" s="26">
        <v>30</v>
      </c>
      <c r="AR33" s="27">
        <v>30</v>
      </c>
      <c r="AS33" s="28">
        <v>0</v>
      </c>
      <c r="AT33" s="10">
        <v>85</v>
      </c>
      <c r="AU33" s="10">
        <v>42</v>
      </c>
      <c r="AV33" s="10">
        <v>42</v>
      </c>
      <c r="AW33" s="204" t="s">
        <v>453</v>
      </c>
      <c r="AX33" s="71">
        <v>139</v>
      </c>
      <c r="AY33" s="71">
        <v>89</v>
      </c>
      <c r="AZ33" s="71">
        <v>50</v>
      </c>
      <c r="BA33" s="213">
        <v>124</v>
      </c>
      <c r="BB33" s="214">
        <v>78</v>
      </c>
      <c r="BC33" s="215">
        <v>46</v>
      </c>
      <c r="BD33" s="71">
        <v>13</v>
      </c>
      <c r="BE33" s="71">
        <v>8</v>
      </c>
      <c r="BF33" s="71">
        <v>4</v>
      </c>
      <c r="BG33" s="213">
        <v>0</v>
      </c>
      <c r="BH33" s="214">
        <v>0</v>
      </c>
      <c r="BI33" s="215">
        <v>0</v>
      </c>
      <c r="BJ33" s="71">
        <v>3</v>
      </c>
      <c r="BK33" s="71">
        <v>3</v>
      </c>
      <c r="BL33" s="71">
        <v>0</v>
      </c>
      <c r="BM33" s="189" t="s">
        <v>453</v>
      </c>
      <c r="BN33" s="189">
        <v>190</v>
      </c>
      <c r="BO33" s="189">
        <v>36</v>
      </c>
      <c r="BP33" s="189">
        <v>154</v>
      </c>
      <c r="BQ33" s="198">
        <v>134</v>
      </c>
      <c r="BR33" s="199">
        <v>33</v>
      </c>
      <c r="BS33" s="200">
        <v>102</v>
      </c>
      <c r="BT33" s="189">
        <v>34</v>
      </c>
      <c r="BU33" s="189">
        <v>0</v>
      </c>
      <c r="BV33" s="189">
        <v>34</v>
      </c>
      <c r="BW33" s="198">
        <v>15</v>
      </c>
      <c r="BX33" s="199">
        <v>3</v>
      </c>
      <c r="BY33" s="200">
        <v>12</v>
      </c>
      <c r="BZ33" s="189">
        <v>6</v>
      </c>
      <c r="CA33" s="189">
        <v>0</v>
      </c>
      <c r="CB33" s="189">
        <v>6</v>
      </c>
    </row>
    <row r="34" spans="1:80" x14ac:dyDescent="0.2">
      <c r="A34" s="4" t="s">
        <v>454</v>
      </c>
      <c r="B34" s="10">
        <f t="shared" si="76"/>
        <v>1923</v>
      </c>
      <c r="C34" s="10">
        <f t="shared" si="77"/>
        <v>760</v>
      </c>
      <c r="D34" s="10">
        <f t="shared" si="78"/>
        <v>1162</v>
      </c>
      <c r="E34" s="10">
        <f t="shared" si="79"/>
        <v>1254</v>
      </c>
      <c r="F34" s="10">
        <f t="shared" si="80"/>
        <v>573</v>
      </c>
      <c r="G34" s="10">
        <f t="shared" si="81"/>
        <v>680</v>
      </c>
      <c r="H34" s="10">
        <f t="shared" si="82"/>
        <v>473</v>
      </c>
      <c r="I34" s="10">
        <f t="shared" si="83"/>
        <v>129</v>
      </c>
      <c r="J34" s="10">
        <f t="shared" si="84"/>
        <v>344</v>
      </c>
      <c r="K34" s="10">
        <f t="shared" si="85"/>
        <v>112</v>
      </c>
      <c r="L34" s="10">
        <f t="shared" si="86"/>
        <v>9</v>
      </c>
      <c r="M34" s="10">
        <f t="shared" si="87"/>
        <v>103</v>
      </c>
      <c r="N34" s="10">
        <f t="shared" si="88"/>
        <v>83</v>
      </c>
      <c r="O34" s="10">
        <f t="shared" si="89"/>
        <v>48</v>
      </c>
      <c r="P34" s="10">
        <f t="shared" si="90"/>
        <v>35</v>
      </c>
      <c r="Q34" s="4" t="s">
        <v>454</v>
      </c>
      <c r="R34" s="10">
        <v>419</v>
      </c>
      <c r="S34" s="10">
        <v>310</v>
      </c>
      <c r="T34" s="10">
        <v>109</v>
      </c>
      <c r="U34" s="26">
        <v>278</v>
      </c>
      <c r="V34" s="27">
        <v>250</v>
      </c>
      <c r="W34" s="28">
        <v>28</v>
      </c>
      <c r="X34" s="10">
        <v>104</v>
      </c>
      <c r="Y34" s="10">
        <v>52</v>
      </c>
      <c r="Z34" s="10">
        <v>52</v>
      </c>
      <c r="AA34" s="26">
        <v>2</v>
      </c>
      <c r="AB34" s="27">
        <v>2</v>
      </c>
      <c r="AC34" s="28">
        <v>0</v>
      </c>
      <c r="AD34" s="10">
        <v>35</v>
      </c>
      <c r="AE34" s="10">
        <v>6</v>
      </c>
      <c r="AF34" s="10">
        <v>29</v>
      </c>
      <c r="AG34" s="4" t="s">
        <v>454</v>
      </c>
      <c r="AH34" s="10">
        <v>982</v>
      </c>
      <c r="AI34" s="10">
        <v>256</v>
      </c>
      <c r="AJ34" s="10">
        <v>726</v>
      </c>
      <c r="AK34" s="26">
        <v>539</v>
      </c>
      <c r="AL34" s="27">
        <v>157</v>
      </c>
      <c r="AM34" s="28">
        <v>382</v>
      </c>
      <c r="AN34" s="10">
        <v>310</v>
      </c>
      <c r="AO34" s="10">
        <v>56</v>
      </c>
      <c r="AP34" s="10">
        <v>254</v>
      </c>
      <c r="AQ34" s="26">
        <v>90</v>
      </c>
      <c r="AR34" s="27">
        <v>0</v>
      </c>
      <c r="AS34" s="28">
        <v>90</v>
      </c>
      <c r="AT34" s="10">
        <v>42</v>
      </c>
      <c r="AU34" s="10">
        <v>42</v>
      </c>
      <c r="AV34" s="10">
        <v>0</v>
      </c>
      <c r="AW34" s="204" t="s">
        <v>454</v>
      </c>
      <c r="AX34" s="71">
        <v>352</v>
      </c>
      <c r="AY34" s="71">
        <v>171</v>
      </c>
      <c r="AZ34" s="71">
        <v>181</v>
      </c>
      <c r="BA34" s="213">
        <v>293</v>
      </c>
      <c r="BB34" s="214">
        <v>143</v>
      </c>
      <c r="BC34" s="215">
        <v>150</v>
      </c>
      <c r="BD34" s="71">
        <v>42</v>
      </c>
      <c r="BE34" s="71">
        <v>21</v>
      </c>
      <c r="BF34" s="71">
        <v>21</v>
      </c>
      <c r="BG34" s="213">
        <v>17</v>
      </c>
      <c r="BH34" s="214">
        <v>7</v>
      </c>
      <c r="BI34" s="215">
        <v>10</v>
      </c>
      <c r="BJ34" s="71">
        <v>0</v>
      </c>
      <c r="BK34" s="71">
        <v>0</v>
      </c>
      <c r="BL34" s="71">
        <v>0</v>
      </c>
      <c r="BM34" s="189" t="s">
        <v>454</v>
      </c>
      <c r="BN34" s="189">
        <v>170</v>
      </c>
      <c r="BO34" s="189">
        <v>23</v>
      </c>
      <c r="BP34" s="189">
        <v>146</v>
      </c>
      <c r="BQ34" s="198">
        <v>144</v>
      </c>
      <c r="BR34" s="199">
        <v>23</v>
      </c>
      <c r="BS34" s="200">
        <v>120</v>
      </c>
      <c r="BT34" s="189">
        <v>17</v>
      </c>
      <c r="BU34" s="189">
        <v>0</v>
      </c>
      <c r="BV34" s="189">
        <v>17</v>
      </c>
      <c r="BW34" s="198">
        <v>3</v>
      </c>
      <c r="BX34" s="199">
        <v>0</v>
      </c>
      <c r="BY34" s="200">
        <v>3</v>
      </c>
      <c r="BZ34" s="189">
        <v>6</v>
      </c>
      <c r="CA34" s="189">
        <v>0</v>
      </c>
      <c r="CB34" s="189">
        <v>6</v>
      </c>
    </row>
    <row r="35" spans="1:80" x14ac:dyDescent="0.2">
      <c r="A35" s="4" t="s">
        <v>455</v>
      </c>
      <c r="B35" s="10">
        <f t="shared" si="76"/>
        <v>1152</v>
      </c>
      <c r="C35" s="10">
        <f t="shared" si="77"/>
        <v>377</v>
      </c>
      <c r="D35" s="10">
        <f t="shared" si="78"/>
        <v>775</v>
      </c>
      <c r="E35" s="10">
        <f t="shared" si="79"/>
        <v>740</v>
      </c>
      <c r="F35" s="10">
        <f t="shared" si="80"/>
        <v>272</v>
      </c>
      <c r="G35" s="10">
        <f t="shared" si="81"/>
        <v>469</v>
      </c>
      <c r="H35" s="10">
        <f t="shared" si="82"/>
        <v>322</v>
      </c>
      <c r="I35" s="10">
        <f t="shared" si="83"/>
        <v>90</v>
      </c>
      <c r="J35" s="10">
        <f t="shared" si="84"/>
        <v>232</v>
      </c>
      <c r="K35" s="10">
        <f t="shared" si="85"/>
        <v>10</v>
      </c>
      <c r="L35" s="10">
        <f t="shared" si="86"/>
        <v>3</v>
      </c>
      <c r="M35" s="10">
        <f t="shared" si="87"/>
        <v>6</v>
      </c>
      <c r="N35" s="10">
        <f t="shared" si="88"/>
        <v>80</v>
      </c>
      <c r="O35" s="10">
        <f t="shared" si="89"/>
        <v>12</v>
      </c>
      <c r="P35" s="10">
        <f t="shared" si="90"/>
        <v>68</v>
      </c>
      <c r="Q35" s="4" t="s">
        <v>455</v>
      </c>
      <c r="R35" s="10">
        <v>243</v>
      </c>
      <c r="S35" s="10">
        <v>159</v>
      </c>
      <c r="T35" s="10">
        <v>84</v>
      </c>
      <c r="U35" s="26">
        <v>151</v>
      </c>
      <c r="V35" s="27">
        <v>113</v>
      </c>
      <c r="W35" s="28">
        <v>38</v>
      </c>
      <c r="X35" s="10">
        <v>58</v>
      </c>
      <c r="Y35" s="10">
        <v>35</v>
      </c>
      <c r="Z35" s="10">
        <v>23</v>
      </c>
      <c r="AA35" s="26">
        <v>0</v>
      </c>
      <c r="AB35" s="27">
        <v>0</v>
      </c>
      <c r="AC35" s="28">
        <v>0</v>
      </c>
      <c r="AD35" s="10">
        <v>35</v>
      </c>
      <c r="AE35" s="10">
        <v>12</v>
      </c>
      <c r="AF35" s="10">
        <v>23</v>
      </c>
      <c r="AG35" s="4" t="s">
        <v>455</v>
      </c>
      <c r="AH35" s="10">
        <v>397</v>
      </c>
      <c r="AI35" s="10">
        <v>65</v>
      </c>
      <c r="AJ35" s="10">
        <v>332</v>
      </c>
      <c r="AK35" s="26">
        <v>157</v>
      </c>
      <c r="AL35" s="27">
        <v>22</v>
      </c>
      <c r="AM35" s="28">
        <v>135</v>
      </c>
      <c r="AN35" s="10">
        <v>197</v>
      </c>
      <c r="AO35" s="10">
        <v>42</v>
      </c>
      <c r="AP35" s="10">
        <v>155</v>
      </c>
      <c r="AQ35" s="26">
        <v>0</v>
      </c>
      <c r="AR35" s="27">
        <v>0</v>
      </c>
      <c r="AS35" s="28">
        <v>0</v>
      </c>
      <c r="AT35" s="10">
        <v>42</v>
      </c>
      <c r="AU35" s="10">
        <v>0</v>
      </c>
      <c r="AV35" s="10">
        <v>42</v>
      </c>
      <c r="AW35" s="204" t="s">
        <v>455</v>
      </c>
      <c r="AX35" s="71">
        <v>456</v>
      </c>
      <c r="AY35" s="71">
        <v>153</v>
      </c>
      <c r="AZ35" s="71">
        <v>303</v>
      </c>
      <c r="BA35" s="213">
        <v>390</v>
      </c>
      <c r="BB35" s="214">
        <v>137</v>
      </c>
      <c r="BC35" s="215">
        <v>254</v>
      </c>
      <c r="BD35" s="71">
        <v>59</v>
      </c>
      <c r="BE35" s="71">
        <v>13</v>
      </c>
      <c r="BF35" s="71">
        <v>46</v>
      </c>
      <c r="BG35" s="213">
        <v>7</v>
      </c>
      <c r="BH35" s="214">
        <v>3</v>
      </c>
      <c r="BI35" s="215">
        <v>3</v>
      </c>
      <c r="BJ35" s="71">
        <v>0</v>
      </c>
      <c r="BK35" s="71">
        <v>0</v>
      </c>
      <c r="BL35" s="71">
        <v>0</v>
      </c>
      <c r="BM35" s="189" t="s">
        <v>455</v>
      </c>
      <c r="BN35" s="189">
        <v>56</v>
      </c>
      <c r="BO35" s="189">
        <v>0</v>
      </c>
      <c r="BP35" s="189">
        <v>56</v>
      </c>
      <c r="BQ35" s="198">
        <v>42</v>
      </c>
      <c r="BR35" s="199">
        <v>0</v>
      </c>
      <c r="BS35" s="200">
        <v>42</v>
      </c>
      <c r="BT35" s="189">
        <v>8</v>
      </c>
      <c r="BU35" s="189">
        <v>0</v>
      </c>
      <c r="BV35" s="189">
        <v>8</v>
      </c>
      <c r="BW35" s="198">
        <v>3</v>
      </c>
      <c r="BX35" s="199">
        <v>0</v>
      </c>
      <c r="BY35" s="200">
        <v>3</v>
      </c>
      <c r="BZ35" s="189">
        <v>3</v>
      </c>
      <c r="CA35" s="189">
        <v>0</v>
      </c>
      <c r="CB35" s="189">
        <v>3</v>
      </c>
    </row>
    <row r="36" spans="1:80" x14ac:dyDescent="0.2">
      <c r="A36" s="4" t="s">
        <v>456</v>
      </c>
      <c r="B36" s="10">
        <f t="shared" si="76"/>
        <v>374</v>
      </c>
      <c r="C36" s="10">
        <f t="shared" si="77"/>
        <v>72</v>
      </c>
      <c r="D36" s="10">
        <f t="shared" si="78"/>
        <v>303</v>
      </c>
      <c r="E36" s="10">
        <f t="shared" si="79"/>
        <v>304</v>
      </c>
      <c r="F36" s="10">
        <f t="shared" si="80"/>
        <v>58</v>
      </c>
      <c r="G36" s="10">
        <f t="shared" si="81"/>
        <v>246</v>
      </c>
      <c r="H36" s="10">
        <f t="shared" si="82"/>
        <v>54</v>
      </c>
      <c r="I36" s="10">
        <f t="shared" si="83"/>
        <v>14</v>
      </c>
      <c r="J36" s="10">
        <f t="shared" si="84"/>
        <v>41</v>
      </c>
      <c r="K36" s="10">
        <f t="shared" si="85"/>
        <v>7</v>
      </c>
      <c r="L36" s="10">
        <f t="shared" si="86"/>
        <v>0</v>
      </c>
      <c r="M36" s="10">
        <f t="shared" si="87"/>
        <v>7</v>
      </c>
      <c r="N36" s="10">
        <f t="shared" si="88"/>
        <v>9</v>
      </c>
      <c r="O36" s="10">
        <f t="shared" si="89"/>
        <v>0</v>
      </c>
      <c r="P36" s="10">
        <f t="shared" si="90"/>
        <v>9</v>
      </c>
      <c r="Q36" s="4" t="s">
        <v>456</v>
      </c>
      <c r="R36" s="10">
        <v>50</v>
      </c>
      <c r="S36" s="10">
        <v>25</v>
      </c>
      <c r="T36" s="10">
        <v>26</v>
      </c>
      <c r="U36" s="26">
        <v>33</v>
      </c>
      <c r="V36" s="27">
        <v>19</v>
      </c>
      <c r="W36" s="28">
        <v>14</v>
      </c>
      <c r="X36" s="10">
        <v>17</v>
      </c>
      <c r="Y36" s="10">
        <v>6</v>
      </c>
      <c r="Z36" s="10">
        <v>12</v>
      </c>
      <c r="AA36" s="26">
        <v>0</v>
      </c>
      <c r="AB36" s="27">
        <v>0</v>
      </c>
      <c r="AC36" s="28">
        <v>0</v>
      </c>
      <c r="AD36" s="10">
        <v>0</v>
      </c>
      <c r="AE36" s="10">
        <v>0</v>
      </c>
      <c r="AF36" s="10">
        <v>0</v>
      </c>
      <c r="AG36" s="4" t="s">
        <v>456</v>
      </c>
      <c r="AH36" s="10">
        <v>45</v>
      </c>
      <c r="AI36" s="10">
        <v>0</v>
      </c>
      <c r="AJ36" s="10">
        <v>45</v>
      </c>
      <c r="AK36" s="26">
        <v>45</v>
      </c>
      <c r="AL36" s="27">
        <v>0</v>
      </c>
      <c r="AM36" s="28">
        <v>45</v>
      </c>
      <c r="AN36" s="10">
        <v>0</v>
      </c>
      <c r="AO36" s="10">
        <v>0</v>
      </c>
      <c r="AP36" s="10">
        <v>0</v>
      </c>
      <c r="AQ36" s="26">
        <v>0</v>
      </c>
      <c r="AR36" s="27">
        <v>0</v>
      </c>
      <c r="AS36" s="28">
        <v>0</v>
      </c>
      <c r="AT36" s="10">
        <v>0</v>
      </c>
      <c r="AU36" s="10">
        <v>0</v>
      </c>
      <c r="AV36" s="10">
        <v>0</v>
      </c>
      <c r="AW36" s="204" t="s">
        <v>456</v>
      </c>
      <c r="AX36" s="71">
        <v>266</v>
      </c>
      <c r="AY36" s="71">
        <v>47</v>
      </c>
      <c r="AZ36" s="71">
        <v>219</v>
      </c>
      <c r="BA36" s="213">
        <v>221</v>
      </c>
      <c r="BB36" s="214">
        <v>39</v>
      </c>
      <c r="BC36" s="215">
        <v>182</v>
      </c>
      <c r="BD36" s="71">
        <v>29</v>
      </c>
      <c r="BE36" s="71">
        <v>8</v>
      </c>
      <c r="BF36" s="71">
        <v>21</v>
      </c>
      <c r="BG36" s="213">
        <v>7</v>
      </c>
      <c r="BH36" s="214">
        <v>0</v>
      </c>
      <c r="BI36" s="215">
        <v>7</v>
      </c>
      <c r="BJ36" s="71">
        <v>9</v>
      </c>
      <c r="BK36" s="71">
        <v>0</v>
      </c>
      <c r="BL36" s="71">
        <v>9</v>
      </c>
      <c r="BM36" s="189" t="s">
        <v>456</v>
      </c>
      <c r="BN36" s="189">
        <v>13</v>
      </c>
      <c r="BO36" s="189">
        <v>0</v>
      </c>
      <c r="BP36" s="189">
        <v>13</v>
      </c>
      <c r="BQ36" s="198">
        <v>5</v>
      </c>
      <c r="BR36" s="199">
        <v>0</v>
      </c>
      <c r="BS36" s="200">
        <v>5</v>
      </c>
      <c r="BT36" s="189">
        <v>8</v>
      </c>
      <c r="BU36" s="189">
        <v>0</v>
      </c>
      <c r="BV36" s="189">
        <v>8</v>
      </c>
      <c r="BW36" s="198">
        <v>0</v>
      </c>
      <c r="BX36" s="199">
        <v>0</v>
      </c>
      <c r="BY36" s="200">
        <v>0</v>
      </c>
      <c r="BZ36" s="189">
        <v>0</v>
      </c>
      <c r="CA36" s="189">
        <v>0</v>
      </c>
      <c r="CB36" s="189">
        <v>0</v>
      </c>
    </row>
    <row r="37" spans="1:80" x14ac:dyDescent="0.2">
      <c r="A37" s="4" t="s">
        <v>457</v>
      </c>
      <c r="B37" s="10">
        <f t="shared" si="76"/>
        <v>213</v>
      </c>
      <c r="C37" s="10">
        <f t="shared" si="77"/>
        <v>72</v>
      </c>
      <c r="D37" s="10">
        <f t="shared" si="78"/>
        <v>142</v>
      </c>
      <c r="E37" s="10">
        <f t="shared" si="79"/>
        <v>195</v>
      </c>
      <c r="F37" s="10">
        <f t="shared" si="80"/>
        <v>57</v>
      </c>
      <c r="G37" s="10">
        <f t="shared" si="81"/>
        <v>140</v>
      </c>
      <c r="H37" s="10">
        <f t="shared" si="82"/>
        <v>10</v>
      </c>
      <c r="I37" s="10">
        <f t="shared" si="83"/>
        <v>10</v>
      </c>
      <c r="J37" s="10">
        <f t="shared" si="84"/>
        <v>0</v>
      </c>
      <c r="K37" s="10">
        <f t="shared" si="85"/>
        <v>2</v>
      </c>
      <c r="L37" s="10">
        <f t="shared" si="86"/>
        <v>0</v>
      </c>
      <c r="M37" s="10">
        <f t="shared" si="87"/>
        <v>2</v>
      </c>
      <c r="N37" s="10">
        <f t="shared" si="88"/>
        <v>6</v>
      </c>
      <c r="O37" s="10">
        <f t="shared" si="89"/>
        <v>6</v>
      </c>
      <c r="P37" s="10">
        <f t="shared" si="90"/>
        <v>0</v>
      </c>
      <c r="Q37" s="4" t="s">
        <v>457</v>
      </c>
      <c r="R37" s="10">
        <v>42</v>
      </c>
      <c r="S37" s="10">
        <v>35</v>
      </c>
      <c r="T37" s="10">
        <v>7</v>
      </c>
      <c r="U37" s="26">
        <v>28</v>
      </c>
      <c r="V37" s="27">
        <v>24</v>
      </c>
      <c r="W37" s="28">
        <v>5</v>
      </c>
      <c r="X37" s="10">
        <v>6</v>
      </c>
      <c r="Y37" s="10">
        <v>6</v>
      </c>
      <c r="Z37" s="10">
        <v>0</v>
      </c>
      <c r="AA37" s="26">
        <v>2</v>
      </c>
      <c r="AB37" s="27">
        <v>0</v>
      </c>
      <c r="AC37" s="28">
        <v>2</v>
      </c>
      <c r="AD37" s="10">
        <v>6</v>
      </c>
      <c r="AE37" s="10">
        <v>6</v>
      </c>
      <c r="AF37" s="10">
        <v>0</v>
      </c>
      <c r="AG37" s="4" t="s">
        <v>457</v>
      </c>
      <c r="AH37" s="10">
        <v>45</v>
      </c>
      <c r="AI37" s="10">
        <v>0</v>
      </c>
      <c r="AJ37" s="10">
        <v>45</v>
      </c>
      <c r="AK37" s="26">
        <v>45</v>
      </c>
      <c r="AL37" s="27">
        <v>0</v>
      </c>
      <c r="AM37" s="28">
        <v>45</v>
      </c>
      <c r="AN37" s="10">
        <v>0</v>
      </c>
      <c r="AO37" s="10">
        <v>0</v>
      </c>
      <c r="AP37" s="10">
        <v>0</v>
      </c>
      <c r="AQ37" s="26">
        <v>0</v>
      </c>
      <c r="AR37" s="27">
        <v>0</v>
      </c>
      <c r="AS37" s="28">
        <v>0</v>
      </c>
      <c r="AT37" s="10">
        <v>0</v>
      </c>
      <c r="AU37" s="10">
        <v>0</v>
      </c>
      <c r="AV37" s="10">
        <v>0</v>
      </c>
      <c r="AW37" s="204" t="s">
        <v>457</v>
      </c>
      <c r="AX37" s="71">
        <v>121</v>
      </c>
      <c r="AY37" s="71">
        <v>37</v>
      </c>
      <c r="AZ37" s="71">
        <v>85</v>
      </c>
      <c r="BA37" s="213">
        <v>117</v>
      </c>
      <c r="BB37" s="214">
        <v>33</v>
      </c>
      <c r="BC37" s="215">
        <v>85</v>
      </c>
      <c r="BD37" s="71">
        <v>4</v>
      </c>
      <c r="BE37" s="71">
        <v>4</v>
      </c>
      <c r="BF37" s="71">
        <v>0</v>
      </c>
      <c r="BG37" s="213">
        <v>0</v>
      </c>
      <c r="BH37" s="214">
        <v>0</v>
      </c>
      <c r="BI37" s="215">
        <v>0</v>
      </c>
      <c r="BJ37" s="71">
        <v>0</v>
      </c>
      <c r="BK37" s="71">
        <v>0</v>
      </c>
      <c r="BL37" s="71">
        <v>0</v>
      </c>
      <c r="BM37" s="189" t="s">
        <v>457</v>
      </c>
      <c r="BN37" s="189">
        <v>5</v>
      </c>
      <c r="BO37" s="189">
        <v>0</v>
      </c>
      <c r="BP37" s="189">
        <v>5</v>
      </c>
      <c r="BQ37" s="198">
        <v>5</v>
      </c>
      <c r="BR37" s="199">
        <v>0</v>
      </c>
      <c r="BS37" s="200">
        <v>5</v>
      </c>
      <c r="BT37" s="189">
        <v>0</v>
      </c>
      <c r="BU37" s="189">
        <v>0</v>
      </c>
      <c r="BV37" s="189">
        <v>0</v>
      </c>
      <c r="BW37" s="198">
        <v>0</v>
      </c>
      <c r="BX37" s="199">
        <v>0</v>
      </c>
      <c r="BY37" s="200">
        <v>0</v>
      </c>
      <c r="BZ37" s="189">
        <v>0</v>
      </c>
      <c r="CA37" s="189">
        <v>0</v>
      </c>
      <c r="CB37" s="189">
        <v>0</v>
      </c>
    </row>
    <row r="38" spans="1:80" x14ac:dyDescent="0.2">
      <c r="A38" s="4" t="s">
        <v>458</v>
      </c>
      <c r="B38" s="10">
        <f t="shared" si="76"/>
        <v>52</v>
      </c>
      <c r="C38" s="10">
        <f t="shared" si="77"/>
        <v>3</v>
      </c>
      <c r="D38" s="10">
        <f t="shared" si="78"/>
        <v>49</v>
      </c>
      <c r="E38" s="10">
        <f t="shared" si="79"/>
        <v>46</v>
      </c>
      <c r="F38" s="10">
        <f t="shared" si="80"/>
        <v>0</v>
      </c>
      <c r="G38" s="10">
        <f t="shared" si="81"/>
        <v>46</v>
      </c>
      <c r="H38" s="10">
        <f t="shared" si="82"/>
        <v>0</v>
      </c>
      <c r="I38" s="10">
        <f t="shared" si="83"/>
        <v>0</v>
      </c>
      <c r="J38" s="10">
        <f t="shared" si="84"/>
        <v>0</v>
      </c>
      <c r="K38" s="10">
        <f t="shared" si="85"/>
        <v>3</v>
      </c>
      <c r="L38" s="10">
        <f t="shared" si="86"/>
        <v>0</v>
      </c>
      <c r="M38" s="10">
        <f t="shared" si="87"/>
        <v>3</v>
      </c>
      <c r="N38" s="10">
        <f t="shared" si="88"/>
        <v>3</v>
      </c>
      <c r="O38" s="10">
        <f t="shared" si="89"/>
        <v>3</v>
      </c>
      <c r="P38" s="10">
        <f t="shared" si="90"/>
        <v>0</v>
      </c>
      <c r="Q38" s="4" t="s">
        <v>458</v>
      </c>
      <c r="R38" s="10">
        <v>0</v>
      </c>
      <c r="S38" s="10">
        <v>0</v>
      </c>
      <c r="T38" s="10">
        <v>0</v>
      </c>
      <c r="U38" s="26">
        <v>0</v>
      </c>
      <c r="V38" s="27">
        <v>0</v>
      </c>
      <c r="W38" s="28">
        <v>0</v>
      </c>
      <c r="X38" s="10">
        <v>0</v>
      </c>
      <c r="Y38" s="10">
        <v>0</v>
      </c>
      <c r="Z38" s="10">
        <v>0</v>
      </c>
      <c r="AA38" s="26">
        <v>0</v>
      </c>
      <c r="AB38" s="27">
        <v>0</v>
      </c>
      <c r="AC38" s="28">
        <v>0</v>
      </c>
      <c r="AD38" s="10">
        <v>0</v>
      </c>
      <c r="AE38" s="10">
        <v>0</v>
      </c>
      <c r="AF38" s="10">
        <v>0</v>
      </c>
      <c r="AG38" s="4" t="s">
        <v>458</v>
      </c>
      <c r="AH38" s="10">
        <v>0</v>
      </c>
      <c r="AI38" s="10">
        <v>0</v>
      </c>
      <c r="AJ38" s="10">
        <v>0</v>
      </c>
      <c r="AK38" s="26">
        <v>0</v>
      </c>
      <c r="AL38" s="27">
        <v>0</v>
      </c>
      <c r="AM38" s="28">
        <v>0</v>
      </c>
      <c r="AN38" s="10">
        <v>0</v>
      </c>
      <c r="AO38" s="10">
        <v>0</v>
      </c>
      <c r="AP38" s="10">
        <v>0</v>
      </c>
      <c r="AQ38" s="26">
        <v>0</v>
      </c>
      <c r="AR38" s="27">
        <v>0</v>
      </c>
      <c r="AS38" s="28">
        <v>0</v>
      </c>
      <c r="AT38" s="10">
        <v>0</v>
      </c>
      <c r="AU38" s="10">
        <v>0</v>
      </c>
      <c r="AV38" s="10">
        <v>0</v>
      </c>
      <c r="AW38" s="204" t="s">
        <v>458</v>
      </c>
      <c r="AX38" s="71">
        <v>52</v>
      </c>
      <c r="AY38" s="71">
        <v>3</v>
      </c>
      <c r="AZ38" s="71">
        <v>49</v>
      </c>
      <c r="BA38" s="213">
        <v>46</v>
      </c>
      <c r="BB38" s="214">
        <v>0</v>
      </c>
      <c r="BC38" s="215">
        <v>46</v>
      </c>
      <c r="BD38" s="71">
        <v>0</v>
      </c>
      <c r="BE38" s="71">
        <v>0</v>
      </c>
      <c r="BF38" s="71">
        <v>0</v>
      </c>
      <c r="BG38" s="213">
        <v>3</v>
      </c>
      <c r="BH38" s="214">
        <v>0</v>
      </c>
      <c r="BI38" s="215">
        <v>3</v>
      </c>
      <c r="BJ38" s="71">
        <v>3</v>
      </c>
      <c r="BK38" s="71">
        <v>3</v>
      </c>
      <c r="BL38" s="71">
        <v>0</v>
      </c>
      <c r="BM38" s="189" t="s">
        <v>458</v>
      </c>
      <c r="BN38" s="189">
        <v>0</v>
      </c>
      <c r="BO38" s="189">
        <v>0</v>
      </c>
      <c r="BP38" s="189">
        <v>0</v>
      </c>
      <c r="BQ38" s="198">
        <v>0</v>
      </c>
      <c r="BR38" s="199">
        <v>0</v>
      </c>
      <c r="BS38" s="200">
        <v>0</v>
      </c>
      <c r="BT38" s="189">
        <v>0</v>
      </c>
      <c r="BU38" s="189">
        <v>0</v>
      </c>
      <c r="BV38" s="189">
        <v>0</v>
      </c>
      <c r="BW38" s="198">
        <v>0</v>
      </c>
      <c r="BX38" s="199">
        <v>0</v>
      </c>
      <c r="BY38" s="200">
        <v>0</v>
      </c>
      <c r="BZ38" s="189">
        <v>0</v>
      </c>
      <c r="CA38" s="189">
        <v>0</v>
      </c>
      <c r="CB38" s="189">
        <v>0</v>
      </c>
    </row>
    <row r="39" spans="1:80" x14ac:dyDescent="0.2">
      <c r="A39" s="4" t="s">
        <v>459</v>
      </c>
      <c r="B39" s="10">
        <f t="shared" si="76"/>
        <v>93</v>
      </c>
      <c r="C39" s="10">
        <f t="shared" si="77"/>
        <v>31</v>
      </c>
      <c r="D39" s="10">
        <f t="shared" si="78"/>
        <v>62</v>
      </c>
      <c r="E39" s="10">
        <f t="shared" si="79"/>
        <v>71</v>
      </c>
      <c r="F39" s="10">
        <f t="shared" si="80"/>
        <v>27</v>
      </c>
      <c r="G39" s="10">
        <f t="shared" si="81"/>
        <v>44</v>
      </c>
      <c r="H39" s="10">
        <f t="shared" si="82"/>
        <v>16</v>
      </c>
      <c r="I39" s="10">
        <f t="shared" si="83"/>
        <v>4</v>
      </c>
      <c r="J39" s="10">
        <f t="shared" si="84"/>
        <v>12</v>
      </c>
      <c r="K39" s="10">
        <f t="shared" si="85"/>
        <v>6</v>
      </c>
      <c r="L39" s="10">
        <f t="shared" si="86"/>
        <v>0</v>
      </c>
      <c r="M39" s="10">
        <f t="shared" si="87"/>
        <v>6</v>
      </c>
      <c r="N39" s="10">
        <f t="shared" si="88"/>
        <v>0</v>
      </c>
      <c r="O39" s="10">
        <f t="shared" si="89"/>
        <v>0</v>
      </c>
      <c r="P39" s="10">
        <f t="shared" si="90"/>
        <v>0</v>
      </c>
      <c r="Q39" s="4" t="s">
        <v>459</v>
      </c>
      <c r="R39" s="10">
        <v>26</v>
      </c>
      <c r="S39" s="10">
        <v>14</v>
      </c>
      <c r="T39" s="10">
        <v>12</v>
      </c>
      <c r="U39" s="26">
        <v>14</v>
      </c>
      <c r="V39" s="27">
        <v>14</v>
      </c>
      <c r="W39" s="28">
        <v>0</v>
      </c>
      <c r="X39" s="10">
        <v>12</v>
      </c>
      <c r="Y39" s="10">
        <v>0</v>
      </c>
      <c r="Z39" s="10">
        <v>12</v>
      </c>
      <c r="AA39" s="26">
        <v>0</v>
      </c>
      <c r="AB39" s="27">
        <v>0</v>
      </c>
      <c r="AC39" s="28">
        <v>0</v>
      </c>
      <c r="AD39" s="10">
        <v>0</v>
      </c>
      <c r="AE39" s="10">
        <v>0</v>
      </c>
      <c r="AF39" s="10">
        <v>0</v>
      </c>
      <c r="AG39" s="4" t="s">
        <v>459</v>
      </c>
      <c r="AH39" s="10">
        <v>0</v>
      </c>
      <c r="AI39" s="10">
        <v>0</v>
      </c>
      <c r="AJ39" s="10">
        <v>0</v>
      </c>
      <c r="AK39" s="26">
        <v>0</v>
      </c>
      <c r="AL39" s="27">
        <v>0</v>
      </c>
      <c r="AM39" s="28">
        <v>0</v>
      </c>
      <c r="AN39" s="10">
        <v>0</v>
      </c>
      <c r="AO39" s="10">
        <v>0</v>
      </c>
      <c r="AP39" s="10">
        <v>0</v>
      </c>
      <c r="AQ39" s="26">
        <v>0</v>
      </c>
      <c r="AR39" s="27">
        <v>0</v>
      </c>
      <c r="AS39" s="28">
        <v>0</v>
      </c>
      <c r="AT39" s="10">
        <v>0</v>
      </c>
      <c r="AU39" s="10">
        <v>0</v>
      </c>
      <c r="AV39" s="10">
        <v>0</v>
      </c>
      <c r="AW39" s="204" t="s">
        <v>459</v>
      </c>
      <c r="AX39" s="71">
        <v>56</v>
      </c>
      <c r="AY39" s="71">
        <v>17</v>
      </c>
      <c r="AZ39" s="71">
        <v>39</v>
      </c>
      <c r="BA39" s="213">
        <v>52</v>
      </c>
      <c r="BB39" s="214">
        <v>13</v>
      </c>
      <c r="BC39" s="215">
        <v>39</v>
      </c>
      <c r="BD39" s="71">
        <v>4</v>
      </c>
      <c r="BE39" s="71">
        <v>4</v>
      </c>
      <c r="BF39" s="71">
        <v>0</v>
      </c>
      <c r="BG39" s="213">
        <v>0</v>
      </c>
      <c r="BH39" s="214">
        <v>0</v>
      </c>
      <c r="BI39" s="215">
        <v>0</v>
      </c>
      <c r="BJ39" s="71">
        <v>0</v>
      </c>
      <c r="BK39" s="71">
        <v>0</v>
      </c>
      <c r="BL39" s="71">
        <v>0</v>
      </c>
      <c r="BM39" s="189" t="s">
        <v>459</v>
      </c>
      <c r="BN39" s="189">
        <v>11</v>
      </c>
      <c r="BO39" s="189">
        <v>0</v>
      </c>
      <c r="BP39" s="189">
        <v>11</v>
      </c>
      <c r="BQ39" s="198">
        <v>5</v>
      </c>
      <c r="BR39" s="199">
        <v>0</v>
      </c>
      <c r="BS39" s="200">
        <v>5</v>
      </c>
      <c r="BT39" s="189">
        <v>0</v>
      </c>
      <c r="BU39" s="189">
        <v>0</v>
      </c>
      <c r="BV39" s="189">
        <v>0</v>
      </c>
      <c r="BW39" s="198">
        <v>6</v>
      </c>
      <c r="BX39" s="199">
        <v>0</v>
      </c>
      <c r="BY39" s="200">
        <v>6</v>
      </c>
      <c r="BZ39" s="189">
        <v>0</v>
      </c>
      <c r="CA39" s="189">
        <v>0</v>
      </c>
      <c r="CB39" s="189">
        <v>0</v>
      </c>
    </row>
    <row r="40" spans="1:80" x14ac:dyDescent="0.2">
      <c r="B40" s="10"/>
      <c r="C40" s="10"/>
      <c r="D40" s="10"/>
      <c r="E40" s="26"/>
      <c r="F40" s="27"/>
      <c r="G40" s="28"/>
      <c r="H40" s="10"/>
      <c r="I40" s="10"/>
      <c r="J40" s="10"/>
      <c r="K40" s="26"/>
      <c r="L40" s="27"/>
      <c r="M40" s="28"/>
      <c r="N40" s="10"/>
      <c r="O40" s="10"/>
      <c r="P40" s="10"/>
      <c r="R40" s="10"/>
      <c r="S40" s="10"/>
      <c r="T40" s="10"/>
      <c r="U40" s="26"/>
      <c r="V40" s="27"/>
      <c r="W40" s="28"/>
      <c r="X40" s="10"/>
      <c r="Y40" s="10"/>
      <c r="Z40" s="10"/>
      <c r="AA40" s="26"/>
      <c r="AB40" s="27"/>
      <c r="AC40" s="28"/>
      <c r="AD40" s="10"/>
      <c r="AE40" s="10"/>
      <c r="AF40" s="10"/>
      <c r="AH40" s="10"/>
      <c r="AI40" s="10"/>
      <c r="AJ40" s="10"/>
      <c r="AK40" s="26"/>
      <c r="AL40" s="27"/>
      <c r="AM40" s="28"/>
      <c r="AN40" s="10"/>
      <c r="AO40" s="10"/>
      <c r="AP40" s="10"/>
      <c r="AQ40" s="26"/>
      <c r="AR40" s="27"/>
      <c r="AS40" s="28"/>
      <c r="AT40" s="10"/>
      <c r="AU40" s="10"/>
      <c r="AV40" s="10"/>
      <c r="AW40" s="204"/>
      <c r="AX40" s="71"/>
      <c r="AY40" s="71"/>
      <c r="AZ40" s="71"/>
      <c r="BA40" s="213"/>
      <c r="BB40" s="214"/>
      <c r="BC40" s="215"/>
      <c r="BD40" s="71"/>
      <c r="BE40" s="71"/>
      <c r="BF40" s="71"/>
      <c r="BG40" s="213"/>
      <c r="BH40" s="214"/>
      <c r="BI40" s="215"/>
      <c r="BJ40" s="71"/>
      <c r="BK40" s="71"/>
      <c r="BL40" s="71"/>
      <c r="BM40" s="189"/>
      <c r="BN40" s="189"/>
      <c r="BO40" s="189"/>
      <c r="BP40" s="189"/>
      <c r="BQ40" s="198"/>
      <c r="BR40" s="199"/>
      <c r="BS40" s="200"/>
      <c r="BT40" s="189"/>
      <c r="BU40" s="189"/>
      <c r="BV40" s="189"/>
      <c r="BW40" s="198"/>
      <c r="BX40" s="199"/>
      <c r="BY40" s="200"/>
      <c r="BZ40" s="189"/>
      <c r="CA40" s="189"/>
      <c r="CB40" s="189"/>
    </row>
    <row r="41" spans="1:80" x14ac:dyDescent="0.2">
      <c r="B41" s="10"/>
      <c r="C41" s="10"/>
      <c r="D41" s="10"/>
      <c r="E41" s="26"/>
      <c r="F41" s="27"/>
      <c r="G41" s="28"/>
      <c r="H41" s="10"/>
      <c r="I41" s="10"/>
      <c r="J41" s="10"/>
      <c r="K41" s="26"/>
      <c r="L41" s="27"/>
      <c r="M41" s="28"/>
      <c r="N41" s="10"/>
      <c r="O41" s="10"/>
      <c r="P41" s="10"/>
      <c r="R41" s="10"/>
      <c r="S41" s="10"/>
      <c r="T41" s="10"/>
      <c r="U41" s="26"/>
      <c r="V41" s="27"/>
      <c r="W41" s="28"/>
      <c r="X41" s="10"/>
      <c r="Y41" s="10"/>
      <c r="Z41" s="10"/>
      <c r="AA41" s="26"/>
      <c r="AB41" s="27"/>
      <c r="AC41" s="28"/>
      <c r="AD41" s="10"/>
      <c r="AE41" s="10"/>
      <c r="AF41" s="10"/>
      <c r="AH41" s="10"/>
      <c r="AI41" s="10"/>
      <c r="AJ41" s="10"/>
      <c r="AK41" s="26"/>
      <c r="AL41" s="27"/>
      <c r="AM41" s="28"/>
      <c r="AN41" s="10"/>
      <c r="AO41" s="10"/>
      <c r="AP41" s="10"/>
      <c r="AQ41" s="26"/>
      <c r="AR41" s="27"/>
      <c r="AS41" s="28"/>
      <c r="AT41" s="10"/>
      <c r="AU41" s="10"/>
      <c r="AV41" s="10"/>
      <c r="AW41" s="204"/>
      <c r="AX41" s="71"/>
      <c r="AY41" s="71"/>
      <c r="AZ41" s="71"/>
      <c r="BA41" s="213"/>
      <c r="BB41" s="214"/>
      <c r="BC41" s="215"/>
      <c r="BD41" s="71"/>
      <c r="BE41" s="71"/>
      <c r="BF41" s="71"/>
      <c r="BG41" s="213"/>
      <c r="BH41" s="214"/>
      <c r="BI41" s="215"/>
      <c r="BJ41" s="71"/>
      <c r="BK41" s="71"/>
      <c r="BL41" s="71"/>
      <c r="BM41" s="189"/>
      <c r="BN41" s="189"/>
      <c r="BO41" s="189"/>
      <c r="BP41" s="189"/>
      <c r="BQ41" s="198"/>
      <c r="BR41" s="199"/>
      <c r="BS41" s="200"/>
      <c r="BT41" s="189"/>
      <c r="BU41" s="189"/>
      <c r="BV41" s="189"/>
      <c r="BW41" s="198"/>
      <c r="BX41" s="199"/>
      <c r="BY41" s="200"/>
      <c r="BZ41" s="189"/>
      <c r="CA41" s="189"/>
      <c r="CB41" s="189"/>
    </row>
    <row r="42" spans="1:80" x14ac:dyDescent="0.2">
      <c r="B42" s="10">
        <f>B32/2</f>
        <v>2430.5</v>
      </c>
      <c r="C42" s="10">
        <f t="shared" ref="C42:P42" si="93">C32/2</f>
        <v>861</v>
      </c>
      <c r="D42" s="10">
        <f t="shared" si="93"/>
        <v>1569</v>
      </c>
      <c r="E42" s="10">
        <f t="shared" si="93"/>
        <v>1649</v>
      </c>
      <c r="F42" s="10">
        <f t="shared" si="93"/>
        <v>626.5</v>
      </c>
      <c r="G42" s="10">
        <f t="shared" si="93"/>
        <v>1021.5</v>
      </c>
      <c r="H42" s="10">
        <f t="shared" si="93"/>
        <v>552.5</v>
      </c>
      <c r="I42" s="10">
        <f t="shared" si="93"/>
        <v>154.5</v>
      </c>
      <c r="J42" s="10">
        <f t="shared" si="93"/>
        <v>397.5</v>
      </c>
      <c r="K42" s="10">
        <f t="shared" si="93"/>
        <v>93.5</v>
      </c>
      <c r="L42" s="10">
        <f t="shared" si="93"/>
        <v>22.5</v>
      </c>
      <c r="M42" s="10">
        <f t="shared" si="93"/>
        <v>70</v>
      </c>
      <c r="N42" s="10">
        <f t="shared" si="93"/>
        <v>137.5</v>
      </c>
      <c r="O42" s="10">
        <f t="shared" si="93"/>
        <v>57</v>
      </c>
      <c r="P42" s="10">
        <f t="shared" si="93"/>
        <v>80</v>
      </c>
      <c r="R42" s="10"/>
      <c r="S42" s="10"/>
      <c r="T42" s="10"/>
      <c r="U42" s="26"/>
      <c r="V42" s="27"/>
      <c r="W42" s="28"/>
      <c r="X42" s="10"/>
      <c r="Y42" s="10"/>
      <c r="Z42" s="10"/>
      <c r="AA42" s="26"/>
      <c r="AB42" s="27"/>
      <c r="AC42" s="28"/>
      <c r="AD42" s="10"/>
      <c r="AE42" s="10"/>
      <c r="AF42" s="10"/>
      <c r="AH42" s="10"/>
      <c r="AI42" s="10"/>
      <c r="AJ42" s="10"/>
      <c r="AK42" s="26"/>
      <c r="AL42" s="27"/>
      <c r="AM42" s="28"/>
      <c r="AN42" s="10"/>
      <c r="AO42" s="10"/>
      <c r="AP42" s="10"/>
      <c r="AQ42" s="26"/>
      <c r="AR42" s="27"/>
      <c r="AS42" s="28"/>
      <c r="AT42" s="10"/>
      <c r="AU42" s="10"/>
      <c r="AV42" s="10"/>
      <c r="AW42" s="204"/>
      <c r="AX42" s="71"/>
      <c r="AY42" s="71"/>
      <c r="AZ42" s="71"/>
      <c r="BA42" s="213"/>
      <c r="BB42" s="214"/>
      <c r="BC42" s="215"/>
      <c r="BD42" s="71"/>
      <c r="BE42" s="71"/>
      <c r="BF42" s="71"/>
      <c r="BG42" s="213"/>
      <c r="BH42" s="214"/>
      <c r="BI42" s="215"/>
      <c r="BJ42" s="71"/>
      <c r="BK42" s="71"/>
      <c r="BL42" s="71"/>
      <c r="BM42" s="189"/>
      <c r="BN42" s="189"/>
      <c r="BO42" s="189"/>
      <c r="BP42" s="189"/>
      <c r="BQ42" s="198"/>
      <c r="BR42" s="199"/>
      <c r="BS42" s="200"/>
      <c r="BT42" s="189"/>
      <c r="BU42" s="189"/>
      <c r="BV42" s="189"/>
      <c r="BW42" s="198"/>
      <c r="BX42" s="199"/>
      <c r="BY42" s="200"/>
      <c r="BZ42" s="189"/>
      <c r="CA42" s="189"/>
      <c r="CB42" s="189"/>
    </row>
    <row r="43" spans="1:80" x14ac:dyDescent="0.2">
      <c r="B43" s="10">
        <f>SUM(B33:B33)</f>
        <v>1055</v>
      </c>
      <c r="C43" s="10">
        <f t="shared" ref="C43:P43" si="94">SUM(C33:C33)</f>
        <v>408</v>
      </c>
      <c r="D43" s="10">
        <f t="shared" si="94"/>
        <v>648</v>
      </c>
      <c r="E43" s="10">
        <f t="shared" si="94"/>
        <v>688</v>
      </c>
      <c r="F43" s="10">
        <f t="shared" si="94"/>
        <v>267</v>
      </c>
      <c r="G43" s="10">
        <f t="shared" si="94"/>
        <v>423</v>
      </c>
      <c r="H43" s="10">
        <f t="shared" si="94"/>
        <v>228</v>
      </c>
      <c r="I43" s="10">
        <f t="shared" si="94"/>
        <v>62</v>
      </c>
      <c r="J43" s="10">
        <f t="shared" si="94"/>
        <v>165</v>
      </c>
      <c r="K43" s="10">
        <f t="shared" si="94"/>
        <v>45</v>
      </c>
      <c r="L43" s="10">
        <f t="shared" si="94"/>
        <v>33</v>
      </c>
      <c r="M43" s="10">
        <f t="shared" si="94"/>
        <v>12</v>
      </c>
      <c r="N43" s="10">
        <f t="shared" si="94"/>
        <v>94</v>
      </c>
      <c r="O43" s="10">
        <f t="shared" si="94"/>
        <v>45</v>
      </c>
      <c r="P43" s="10">
        <f t="shared" si="94"/>
        <v>48</v>
      </c>
      <c r="R43" s="10"/>
      <c r="S43" s="10"/>
      <c r="T43" s="10"/>
      <c r="U43" s="26"/>
      <c r="V43" s="27"/>
      <c r="W43" s="28"/>
      <c r="X43" s="10"/>
      <c r="Y43" s="10"/>
      <c r="Z43" s="10"/>
      <c r="AA43" s="26"/>
      <c r="AB43" s="27"/>
      <c r="AC43" s="28"/>
      <c r="AD43" s="10"/>
      <c r="AE43" s="10"/>
      <c r="AF43" s="10"/>
      <c r="AH43" s="10"/>
      <c r="AI43" s="10"/>
      <c r="AJ43" s="10"/>
      <c r="AK43" s="26"/>
      <c r="AL43" s="27"/>
      <c r="AM43" s="28"/>
      <c r="AN43" s="10"/>
      <c r="AO43" s="10"/>
      <c r="AP43" s="10"/>
      <c r="AQ43" s="26"/>
      <c r="AR43" s="27"/>
      <c r="AS43" s="28"/>
      <c r="AT43" s="10"/>
      <c r="AU43" s="10"/>
      <c r="AV43" s="10"/>
      <c r="AW43" s="204"/>
      <c r="AX43" s="71"/>
      <c r="AY43" s="71"/>
      <c r="AZ43" s="71"/>
      <c r="BA43" s="213"/>
      <c r="BB43" s="214"/>
      <c r="BC43" s="215"/>
      <c r="BD43" s="71"/>
      <c r="BE43" s="71"/>
      <c r="BF43" s="71"/>
      <c r="BG43" s="213"/>
      <c r="BH43" s="214"/>
      <c r="BI43" s="215"/>
      <c r="BJ43" s="71"/>
      <c r="BK43" s="71"/>
      <c r="BL43" s="71"/>
      <c r="BM43" s="189"/>
      <c r="BN43" s="189"/>
      <c r="BO43" s="189"/>
      <c r="BP43" s="189"/>
      <c r="BQ43" s="198"/>
      <c r="BR43" s="199"/>
      <c r="BS43" s="200"/>
      <c r="BT43" s="189"/>
      <c r="BU43" s="189"/>
      <c r="BV43" s="189"/>
      <c r="BW43" s="198"/>
      <c r="BX43" s="199"/>
      <c r="BY43" s="200"/>
      <c r="BZ43" s="189"/>
      <c r="CA43" s="189"/>
      <c r="CB43" s="189"/>
    </row>
    <row r="44" spans="1:80" x14ac:dyDescent="0.2">
      <c r="B44" s="10">
        <f>B42-B43</f>
        <v>1375.5</v>
      </c>
      <c r="C44" s="10">
        <f t="shared" ref="C44:P44" si="95">C42-C43</f>
        <v>453</v>
      </c>
      <c r="D44" s="10">
        <f t="shared" si="95"/>
        <v>921</v>
      </c>
      <c r="E44" s="10">
        <f t="shared" si="95"/>
        <v>961</v>
      </c>
      <c r="F44" s="10">
        <f t="shared" si="95"/>
        <v>359.5</v>
      </c>
      <c r="G44" s="10">
        <f t="shared" si="95"/>
        <v>598.5</v>
      </c>
      <c r="H44" s="10">
        <f t="shared" si="95"/>
        <v>324.5</v>
      </c>
      <c r="I44" s="10">
        <f t="shared" si="95"/>
        <v>92.5</v>
      </c>
      <c r="J44" s="10">
        <f t="shared" si="95"/>
        <v>232.5</v>
      </c>
      <c r="K44" s="10">
        <f t="shared" si="95"/>
        <v>48.5</v>
      </c>
      <c r="L44" s="10">
        <f t="shared" si="95"/>
        <v>-10.5</v>
      </c>
      <c r="M44" s="10">
        <f t="shared" si="95"/>
        <v>58</v>
      </c>
      <c r="N44" s="10">
        <f t="shared" si="95"/>
        <v>43.5</v>
      </c>
      <c r="O44" s="10">
        <f t="shared" si="95"/>
        <v>12</v>
      </c>
      <c r="P44" s="10">
        <f t="shared" si="95"/>
        <v>32</v>
      </c>
      <c r="R44" s="10"/>
      <c r="S44" s="10"/>
      <c r="T44" s="10"/>
      <c r="U44" s="26"/>
      <c r="V44" s="27"/>
      <c r="W44" s="28"/>
      <c r="X44" s="10"/>
      <c r="Y44" s="10"/>
      <c r="Z44" s="10"/>
      <c r="AA44" s="26"/>
      <c r="AB44" s="27"/>
      <c r="AC44" s="28"/>
      <c r="AD44" s="10"/>
      <c r="AE44" s="10"/>
      <c r="AF44" s="10"/>
      <c r="AH44" s="10"/>
      <c r="AI44" s="10"/>
      <c r="AJ44" s="10"/>
      <c r="AK44" s="26"/>
      <c r="AL44" s="27"/>
      <c r="AM44" s="28"/>
      <c r="AN44" s="10"/>
      <c r="AO44" s="10"/>
      <c r="AP44" s="10"/>
      <c r="AQ44" s="26"/>
      <c r="AR44" s="27"/>
      <c r="AS44" s="28"/>
      <c r="AT44" s="10"/>
      <c r="AU44" s="10"/>
      <c r="AV44" s="10"/>
      <c r="AW44" s="204"/>
      <c r="AX44" s="71"/>
      <c r="AY44" s="71"/>
      <c r="AZ44" s="71"/>
      <c r="BA44" s="213"/>
      <c r="BB44" s="214"/>
      <c r="BC44" s="215"/>
      <c r="BD44" s="71"/>
      <c r="BE44" s="71"/>
      <c r="BF44" s="71"/>
      <c r="BG44" s="213"/>
      <c r="BH44" s="214"/>
      <c r="BI44" s="215"/>
      <c r="BJ44" s="71"/>
      <c r="BK44" s="71"/>
      <c r="BL44" s="71"/>
      <c r="BM44" s="189"/>
      <c r="BN44" s="189"/>
      <c r="BO44" s="189"/>
      <c r="BP44" s="189"/>
      <c r="BQ44" s="198"/>
      <c r="BR44" s="199"/>
      <c r="BS44" s="200"/>
      <c r="BT44" s="189"/>
      <c r="BU44" s="189"/>
      <c r="BV44" s="189"/>
      <c r="BW44" s="198"/>
      <c r="BX44" s="199"/>
      <c r="BY44" s="200"/>
      <c r="BZ44" s="189"/>
      <c r="CA44" s="189"/>
      <c r="CB44" s="189"/>
    </row>
    <row r="45" spans="1:80" x14ac:dyDescent="0.2">
      <c r="B45" s="10">
        <f>B44/B34*250</f>
        <v>178.82215288611545</v>
      </c>
      <c r="C45" s="10">
        <f t="shared" ref="C45:P45" si="96">C44/C34*250</f>
        <v>149.01315789473685</v>
      </c>
      <c r="D45" s="10">
        <f t="shared" si="96"/>
        <v>198.14974182444061</v>
      </c>
      <c r="E45" s="10">
        <f t="shared" si="96"/>
        <v>191.58692185007976</v>
      </c>
      <c r="F45" s="10">
        <f t="shared" si="96"/>
        <v>156.84991273996511</v>
      </c>
      <c r="G45" s="10">
        <f t="shared" si="96"/>
        <v>220.03676470588235</v>
      </c>
      <c r="H45" s="10">
        <f t="shared" si="96"/>
        <v>171.51162790697674</v>
      </c>
      <c r="I45" s="10">
        <f t="shared" si="96"/>
        <v>179.26356589147289</v>
      </c>
      <c r="J45" s="10">
        <f t="shared" si="96"/>
        <v>168.96802325581396</v>
      </c>
      <c r="K45" s="10">
        <f t="shared" si="96"/>
        <v>108.25892857142857</v>
      </c>
      <c r="L45" s="10">
        <f t="shared" si="96"/>
        <v>-291.66666666666669</v>
      </c>
      <c r="M45" s="10">
        <f t="shared" si="96"/>
        <v>140.77669902912621</v>
      </c>
      <c r="N45" s="10">
        <f t="shared" si="96"/>
        <v>131.02409638554215</v>
      </c>
      <c r="O45" s="10">
        <f t="shared" si="96"/>
        <v>62.5</v>
      </c>
      <c r="P45" s="10">
        <f t="shared" si="96"/>
        <v>228.57142857142856</v>
      </c>
      <c r="R45" s="10"/>
      <c r="S45" s="10"/>
      <c r="T45" s="10"/>
      <c r="U45" s="26"/>
      <c r="V45" s="27"/>
      <c r="W45" s="28"/>
      <c r="X45" s="10"/>
      <c r="Y45" s="10"/>
      <c r="Z45" s="10"/>
      <c r="AA45" s="26"/>
      <c r="AB45" s="27"/>
      <c r="AC45" s="28"/>
      <c r="AD45" s="10"/>
      <c r="AE45" s="10"/>
      <c r="AF45" s="10"/>
      <c r="AH45" s="10"/>
      <c r="AI45" s="10"/>
      <c r="AJ45" s="10"/>
      <c r="AK45" s="26"/>
      <c r="AL45" s="27"/>
      <c r="AM45" s="28"/>
      <c r="AN45" s="10"/>
      <c r="AO45" s="10"/>
      <c r="AP45" s="10"/>
      <c r="AQ45" s="26"/>
      <c r="AR45" s="27"/>
      <c r="AS45" s="28"/>
      <c r="AT45" s="10"/>
      <c r="AU45" s="10"/>
      <c r="AV45" s="10"/>
      <c r="AW45" s="204"/>
      <c r="AX45" s="71"/>
      <c r="AY45" s="71"/>
      <c r="AZ45" s="71"/>
      <c r="BA45" s="213"/>
      <c r="BB45" s="214"/>
      <c r="BC45" s="215"/>
      <c r="BD45" s="71"/>
      <c r="BE45" s="71"/>
      <c r="BF45" s="71"/>
      <c r="BG45" s="213"/>
      <c r="BH45" s="214"/>
      <c r="BI45" s="215"/>
      <c r="BJ45" s="71"/>
      <c r="BK45" s="71"/>
      <c r="BL45" s="71"/>
      <c r="BM45" s="189"/>
      <c r="BN45" s="189"/>
      <c r="BO45" s="189"/>
      <c r="BP45" s="189"/>
      <c r="BQ45" s="198"/>
      <c r="BR45" s="199"/>
      <c r="BS45" s="200"/>
      <c r="BT45" s="189"/>
      <c r="BU45" s="189"/>
      <c r="BV45" s="189"/>
      <c r="BW45" s="198"/>
      <c r="BX45" s="199"/>
      <c r="BY45" s="200"/>
      <c r="BZ45" s="189"/>
      <c r="CA45" s="189"/>
      <c r="CB45" s="189"/>
    </row>
    <row r="46" spans="1:80" x14ac:dyDescent="0.2">
      <c r="B46" s="177">
        <f>250+B45</f>
        <v>428.82215288611542</v>
      </c>
      <c r="C46" s="177">
        <f t="shared" ref="C46:P46" si="97">250+C45</f>
        <v>399.01315789473688</v>
      </c>
      <c r="D46" s="177">
        <f t="shared" si="97"/>
        <v>448.14974182444064</v>
      </c>
      <c r="E46" s="177">
        <f t="shared" si="97"/>
        <v>441.58692185007976</v>
      </c>
      <c r="F46" s="177">
        <f t="shared" si="97"/>
        <v>406.84991273996513</v>
      </c>
      <c r="G46" s="177">
        <f t="shared" si="97"/>
        <v>470.03676470588232</v>
      </c>
      <c r="H46" s="177">
        <f t="shared" si="97"/>
        <v>421.51162790697674</v>
      </c>
      <c r="I46" s="177">
        <f t="shared" si="97"/>
        <v>429.26356589147292</v>
      </c>
      <c r="J46" s="177">
        <f t="shared" si="97"/>
        <v>418.96802325581393</v>
      </c>
      <c r="K46" s="177">
        <f t="shared" si="97"/>
        <v>358.25892857142856</v>
      </c>
      <c r="L46" s="177">
        <f t="shared" si="97"/>
        <v>-41.666666666666686</v>
      </c>
      <c r="M46" s="177">
        <f t="shared" si="97"/>
        <v>390.77669902912623</v>
      </c>
      <c r="N46" s="177">
        <f t="shared" si="97"/>
        <v>381.02409638554218</v>
      </c>
      <c r="O46" s="177">
        <f t="shared" si="97"/>
        <v>312.5</v>
      </c>
      <c r="P46" s="177">
        <f t="shared" si="97"/>
        <v>478.57142857142856</v>
      </c>
      <c r="R46" s="10"/>
      <c r="S46" s="10"/>
      <c r="T46" s="10"/>
      <c r="U46" s="26"/>
      <c r="V46" s="27"/>
      <c r="W46" s="28"/>
      <c r="X46" s="10"/>
      <c r="Y46" s="10"/>
      <c r="Z46" s="10"/>
      <c r="AA46" s="26"/>
      <c r="AB46" s="27"/>
      <c r="AC46" s="28"/>
      <c r="AD46" s="10"/>
      <c r="AE46" s="10"/>
      <c r="AF46" s="10"/>
      <c r="AH46" s="10"/>
      <c r="AI46" s="10"/>
      <c r="AJ46" s="10"/>
      <c r="AK46" s="26"/>
      <c r="AL46" s="27"/>
      <c r="AM46" s="28"/>
      <c r="AN46" s="10"/>
      <c r="AO46" s="10"/>
      <c r="AP46" s="10"/>
      <c r="AQ46" s="26"/>
      <c r="AR46" s="27"/>
      <c r="AS46" s="28"/>
      <c r="AT46" s="10"/>
      <c r="AU46" s="10"/>
      <c r="AV46" s="10"/>
      <c r="AW46" s="204"/>
      <c r="AX46" s="71"/>
      <c r="AY46" s="71"/>
      <c r="AZ46" s="71"/>
      <c r="BA46" s="213"/>
      <c r="BB46" s="214"/>
      <c r="BC46" s="215"/>
      <c r="BD46" s="71"/>
      <c r="BE46" s="71"/>
      <c r="BF46" s="71"/>
      <c r="BG46" s="213"/>
      <c r="BH46" s="214"/>
      <c r="BI46" s="215"/>
      <c r="BJ46" s="71"/>
      <c r="BK46" s="71"/>
      <c r="BL46" s="71"/>
      <c r="BM46" s="189"/>
      <c r="BN46" s="189"/>
      <c r="BO46" s="189"/>
      <c r="BP46" s="189"/>
      <c r="BQ46" s="198"/>
      <c r="BR46" s="199"/>
      <c r="BS46" s="200"/>
      <c r="BT46" s="189"/>
      <c r="BU46" s="189"/>
      <c r="BV46" s="189"/>
      <c r="BW46" s="198"/>
      <c r="BX46" s="199"/>
      <c r="BY46" s="200"/>
      <c r="BZ46" s="189"/>
      <c r="CA46" s="189"/>
      <c r="CB46" s="189"/>
    </row>
    <row r="47" spans="1:80" x14ac:dyDescent="0.2">
      <c r="B47" s="10"/>
      <c r="C47" s="10"/>
      <c r="D47" s="10"/>
      <c r="E47" s="26"/>
      <c r="F47" s="27"/>
      <c r="G47" s="28"/>
      <c r="H47" s="10"/>
      <c r="I47" s="10"/>
      <c r="J47" s="10"/>
      <c r="K47" s="26"/>
      <c r="L47" s="27"/>
      <c r="M47" s="28"/>
      <c r="N47" s="10"/>
      <c r="O47" s="10"/>
      <c r="P47" s="10"/>
      <c r="R47" s="10"/>
      <c r="S47" s="10"/>
      <c r="T47" s="10"/>
      <c r="U47" s="26"/>
      <c r="V47" s="27"/>
      <c r="W47" s="28"/>
      <c r="X47" s="10"/>
      <c r="Y47" s="10"/>
      <c r="Z47" s="10"/>
      <c r="AA47" s="26"/>
      <c r="AB47" s="27"/>
      <c r="AC47" s="28"/>
      <c r="AD47" s="10"/>
      <c r="AE47" s="10"/>
      <c r="AF47" s="10"/>
      <c r="AH47" s="10"/>
      <c r="AI47" s="10"/>
      <c r="AJ47" s="10"/>
      <c r="AK47" s="26"/>
      <c r="AL47" s="27"/>
      <c r="AM47" s="28"/>
      <c r="AN47" s="10"/>
      <c r="AO47" s="10"/>
      <c r="AP47" s="10"/>
      <c r="AQ47" s="26"/>
      <c r="AR47" s="27"/>
      <c r="AS47" s="28"/>
      <c r="AT47" s="10"/>
      <c r="AU47" s="10"/>
      <c r="AV47" s="10"/>
      <c r="AW47" s="204"/>
      <c r="AX47" s="71"/>
      <c r="AY47" s="71"/>
      <c r="AZ47" s="71"/>
      <c r="BA47" s="213"/>
      <c r="BB47" s="214"/>
      <c r="BC47" s="215"/>
      <c r="BD47" s="71"/>
      <c r="BE47" s="71"/>
      <c r="BF47" s="71"/>
      <c r="BG47" s="213"/>
      <c r="BH47" s="214"/>
      <c r="BI47" s="215"/>
      <c r="BJ47" s="71"/>
      <c r="BK47" s="71"/>
      <c r="BL47" s="71"/>
      <c r="BM47" s="189"/>
      <c r="BN47" s="189"/>
      <c r="BO47" s="189"/>
      <c r="BP47" s="189"/>
      <c r="BQ47" s="198"/>
      <c r="BR47" s="199"/>
      <c r="BS47" s="200"/>
      <c r="BT47" s="189"/>
      <c r="BU47" s="189"/>
      <c r="BV47" s="189"/>
      <c r="BW47" s="198"/>
      <c r="BX47" s="199"/>
      <c r="BY47" s="200"/>
      <c r="BZ47" s="189"/>
      <c r="CA47" s="189"/>
      <c r="CB47" s="189"/>
    </row>
    <row r="48" spans="1:80" x14ac:dyDescent="0.2">
      <c r="B48" s="10"/>
      <c r="C48" s="10"/>
      <c r="D48" s="10"/>
      <c r="E48" s="26"/>
      <c r="F48" s="27"/>
      <c r="G48" s="28"/>
      <c r="H48" s="10"/>
      <c r="I48" s="10"/>
      <c r="J48" s="10"/>
      <c r="K48" s="26"/>
      <c r="L48" s="27"/>
      <c r="M48" s="28"/>
      <c r="N48" s="10"/>
      <c r="O48" s="10"/>
      <c r="P48" s="10"/>
      <c r="R48" s="10"/>
      <c r="S48" s="10"/>
      <c r="T48" s="10"/>
      <c r="U48" s="26"/>
      <c r="V48" s="27"/>
      <c r="W48" s="28"/>
      <c r="X48" s="10"/>
      <c r="Y48" s="10"/>
      <c r="Z48" s="10"/>
      <c r="AA48" s="26"/>
      <c r="AB48" s="27"/>
      <c r="AC48" s="28"/>
      <c r="AD48" s="10"/>
      <c r="AE48" s="10"/>
      <c r="AF48" s="10"/>
      <c r="AH48" s="10"/>
      <c r="AI48" s="10"/>
      <c r="AJ48" s="10"/>
      <c r="AK48" s="26"/>
      <c r="AL48" s="27"/>
      <c r="AM48" s="28"/>
      <c r="AN48" s="10"/>
      <c r="AO48" s="10"/>
      <c r="AP48" s="10"/>
      <c r="AQ48" s="26"/>
      <c r="AR48" s="27"/>
      <c r="AS48" s="28"/>
      <c r="AT48" s="10"/>
      <c r="AU48" s="10"/>
      <c r="AV48" s="10"/>
      <c r="AW48" s="204"/>
      <c r="AX48" s="71"/>
      <c r="AY48" s="71"/>
      <c r="AZ48" s="71"/>
      <c r="BA48" s="213"/>
      <c r="BB48" s="214"/>
      <c r="BC48" s="215"/>
      <c r="BD48" s="71"/>
      <c r="BE48" s="71"/>
      <c r="BF48" s="71"/>
      <c r="BG48" s="213"/>
      <c r="BH48" s="214"/>
      <c r="BI48" s="215"/>
      <c r="BJ48" s="71"/>
      <c r="BK48" s="71"/>
      <c r="BL48" s="71"/>
      <c r="BM48" s="189"/>
      <c r="BN48" s="189"/>
      <c r="BO48" s="189"/>
      <c r="BP48" s="189"/>
      <c r="BQ48" s="198"/>
      <c r="BR48" s="199"/>
      <c r="BS48" s="200"/>
      <c r="BT48" s="189"/>
      <c r="BU48" s="189"/>
      <c r="BV48" s="189"/>
      <c r="BW48" s="198"/>
      <c r="BX48" s="199"/>
      <c r="BY48" s="200"/>
      <c r="BZ48" s="189"/>
      <c r="CA48" s="189"/>
      <c r="CB48" s="189"/>
    </row>
    <row r="49" spans="1:80" x14ac:dyDescent="0.2">
      <c r="B49" s="45" t="s">
        <v>1</v>
      </c>
      <c r="C49" s="45" t="s">
        <v>497</v>
      </c>
      <c r="D49" s="45" t="s">
        <v>601</v>
      </c>
      <c r="E49" s="26"/>
      <c r="F49" s="27"/>
      <c r="G49" s="28" t="s">
        <v>1</v>
      </c>
      <c r="H49" s="10" t="s">
        <v>4</v>
      </c>
      <c r="I49" s="10" t="s">
        <v>5</v>
      </c>
      <c r="J49" s="10" t="s">
        <v>6</v>
      </c>
      <c r="K49" s="26" t="s">
        <v>7</v>
      </c>
      <c r="L49" s="27"/>
      <c r="M49" s="28"/>
      <c r="N49" s="10"/>
      <c r="O49" s="10"/>
      <c r="P49" s="10"/>
      <c r="R49" s="10"/>
      <c r="S49" s="10"/>
      <c r="T49" s="10"/>
      <c r="U49" s="26"/>
      <c r="V49" s="27"/>
      <c r="W49" s="28"/>
      <c r="X49" s="10"/>
      <c r="Y49" s="10"/>
      <c r="Z49" s="10"/>
      <c r="AA49" s="26"/>
      <c r="AB49" s="27"/>
      <c r="AC49" s="28"/>
      <c r="AD49" s="10"/>
      <c r="AE49" s="10"/>
      <c r="AF49" s="10"/>
      <c r="AH49" s="10"/>
      <c r="AI49" s="10"/>
      <c r="AJ49" s="10"/>
      <c r="AK49" s="26"/>
      <c r="AL49" s="27"/>
      <c r="AM49" s="28"/>
      <c r="AN49" s="10"/>
      <c r="AO49" s="10"/>
      <c r="AP49" s="10"/>
      <c r="AQ49" s="26"/>
      <c r="AR49" s="27"/>
      <c r="AS49" s="28"/>
      <c r="AT49" s="10"/>
      <c r="AU49" s="10"/>
      <c r="AV49" s="10"/>
      <c r="AW49" s="204"/>
      <c r="AX49" s="71"/>
      <c r="AY49" s="71"/>
      <c r="AZ49" s="71"/>
      <c r="BA49" s="213"/>
      <c r="BB49" s="214"/>
      <c r="BC49" s="215"/>
      <c r="BD49" s="71"/>
      <c r="BE49" s="71"/>
      <c r="BF49" s="71"/>
      <c r="BG49" s="213"/>
      <c r="BH49" s="214"/>
      <c r="BI49" s="215"/>
      <c r="BJ49" s="71"/>
      <c r="BK49" s="71"/>
      <c r="BL49" s="71"/>
      <c r="BM49" s="189"/>
      <c r="BN49" s="189"/>
      <c r="BO49" s="189"/>
      <c r="BP49" s="189"/>
      <c r="BQ49" s="198"/>
      <c r="BR49" s="199"/>
      <c r="BS49" s="200"/>
      <c r="BT49" s="189"/>
      <c r="BU49" s="189"/>
      <c r="BV49" s="189"/>
      <c r="BW49" s="198"/>
      <c r="BX49" s="199"/>
      <c r="BY49" s="200"/>
      <c r="BZ49" s="189"/>
      <c r="CA49" s="189"/>
      <c r="CB49" s="189"/>
    </row>
    <row r="50" spans="1:80" x14ac:dyDescent="0.2">
      <c r="A50" s="4" t="s">
        <v>1</v>
      </c>
      <c r="B50" s="110">
        <v>43.452221328327525</v>
      </c>
      <c r="C50" s="110">
        <v>45.981308411214954</v>
      </c>
      <c r="D50" s="110">
        <v>42.171751108721949</v>
      </c>
      <c r="F50" s="4" t="s">
        <v>913</v>
      </c>
      <c r="G50" s="4">
        <v>429</v>
      </c>
      <c r="H50" s="4">
        <v>442</v>
      </c>
      <c r="I50" s="4">
        <v>422</v>
      </c>
      <c r="J50" s="4">
        <v>358</v>
      </c>
      <c r="K50" s="4">
        <v>381</v>
      </c>
      <c r="R50" s="10"/>
      <c r="S50" s="10"/>
      <c r="T50" s="10"/>
      <c r="U50" s="26"/>
      <c r="V50" s="27"/>
      <c r="W50" s="28"/>
      <c r="X50" s="10"/>
      <c r="Y50" s="10"/>
      <c r="Z50" s="10"/>
      <c r="AA50" s="26"/>
      <c r="AB50" s="27"/>
      <c r="AC50" s="28"/>
      <c r="AD50" s="10"/>
      <c r="AE50" s="10"/>
      <c r="AF50" s="10"/>
      <c r="AH50" s="10"/>
      <c r="AI50" s="10"/>
      <c r="AJ50" s="10"/>
      <c r="AK50" s="26"/>
      <c r="AL50" s="27"/>
      <c r="AM50" s="28"/>
      <c r="AN50" s="10"/>
      <c r="AO50" s="10"/>
      <c r="AP50" s="10"/>
      <c r="AQ50" s="26"/>
      <c r="AR50" s="27"/>
      <c r="AS50" s="28"/>
      <c r="AT50" s="10"/>
      <c r="AU50" s="10"/>
      <c r="AV50" s="10"/>
      <c r="AW50" s="204"/>
      <c r="AX50" s="71"/>
      <c r="AY50" s="71"/>
      <c r="AZ50" s="71"/>
      <c r="BA50" s="213"/>
      <c r="BB50" s="214"/>
      <c r="BC50" s="215"/>
      <c r="BD50" s="71"/>
      <c r="BE50" s="71"/>
      <c r="BF50" s="71"/>
      <c r="BG50" s="213"/>
      <c r="BH50" s="214"/>
      <c r="BI50" s="215"/>
      <c r="BJ50" s="71"/>
      <c r="BK50" s="71"/>
      <c r="BL50" s="71"/>
      <c r="BM50" s="189"/>
      <c r="BN50" s="189"/>
      <c r="BO50" s="189"/>
      <c r="BP50" s="189"/>
      <c r="BQ50" s="198"/>
      <c r="BR50" s="199"/>
      <c r="BS50" s="200"/>
      <c r="BT50" s="189"/>
      <c r="BU50" s="189"/>
      <c r="BV50" s="189"/>
      <c r="BW50" s="198"/>
      <c r="BX50" s="199"/>
      <c r="BY50" s="200"/>
      <c r="BZ50" s="189"/>
      <c r="CA50" s="189"/>
      <c r="CB50" s="189"/>
    </row>
    <row r="51" spans="1:80" x14ac:dyDescent="0.2">
      <c r="A51" s="4" t="s">
        <v>4</v>
      </c>
      <c r="B51" s="123">
        <v>53.065164923572006</v>
      </c>
      <c r="C51" s="124">
        <v>55.028546332894159</v>
      </c>
      <c r="D51" s="125">
        <v>51.905487804878049</v>
      </c>
      <c r="N51" s="10"/>
      <c r="O51" s="10"/>
      <c r="P51" s="10"/>
      <c r="R51" s="10"/>
      <c r="S51" s="10"/>
      <c r="T51" s="10"/>
      <c r="U51" s="26"/>
      <c r="V51" s="27"/>
      <c r="W51" s="28"/>
      <c r="X51" s="10"/>
      <c r="Y51" s="10"/>
      <c r="Z51" s="10"/>
      <c r="AA51" s="26"/>
      <c r="AB51" s="27"/>
      <c r="AC51" s="28"/>
      <c r="AD51" s="10"/>
      <c r="AE51" s="10"/>
      <c r="AF51" s="10"/>
      <c r="AH51" s="10"/>
      <c r="AI51" s="10"/>
      <c r="AJ51" s="10"/>
      <c r="AK51" s="26"/>
      <c r="AL51" s="27"/>
      <c r="AM51" s="28"/>
      <c r="AN51" s="10"/>
      <c r="AO51" s="10"/>
      <c r="AP51" s="10"/>
      <c r="AQ51" s="26"/>
      <c r="AR51" s="27"/>
      <c r="AS51" s="28"/>
      <c r="AT51" s="10"/>
      <c r="AU51" s="10"/>
      <c r="AV51" s="10"/>
      <c r="AW51" s="204"/>
      <c r="AX51" s="71"/>
      <c r="AY51" s="71"/>
      <c r="AZ51" s="71"/>
      <c r="BA51" s="213"/>
      <c r="BB51" s="214"/>
      <c r="BC51" s="215"/>
      <c r="BD51" s="71"/>
      <c r="BE51" s="71"/>
      <c r="BF51" s="71"/>
      <c r="BG51" s="213"/>
      <c r="BH51" s="214"/>
      <c r="BI51" s="215"/>
      <c r="BJ51" s="71"/>
      <c r="BK51" s="71"/>
      <c r="BL51" s="71"/>
      <c r="BM51" s="189"/>
      <c r="BN51" s="189"/>
      <c r="BO51" s="189"/>
      <c r="BP51" s="189"/>
      <c r="BQ51" s="198"/>
      <c r="BR51" s="199"/>
      <c r="BS51" s="200"/>
      <c r="BT51" s="189"/>
      <c r="BU51" s="189"/>
      <c r="BV51" s="189"/>
      <c r="BW51" s="198"/>
      <c r="BX51" s="199"/>
      <c r="BY51" s="200"/>
      <c r="BZ51" s="189"/>
      <c r="CA51" s="189"/>
      <c r="CB51" s="189"/>
    </row>
    <row r="52" spans="1:80" x14ac:dyDescent="0.2">
      <c r="A52" s="4" t="s">
        <v>5</v>
      </c>
      <c r="B52" s="110">
        <v>38.867393598311644</v>
      </c>
      <c r="C52" s="110">
        <v>36.741973840665871</v>
      </c>
      <c r="D52" s="110">
        <v>39.73013493253373</v>
      </c>
      <c r="K52" s="26"/>
      <c r="L52" s="27"/>
      <c r="M52" s="28"/>
      <c r="N52" s="10"/>
      <c r="O52" s="10"/>
      <c r="P52" s="10"/>
      <c r="R52" s="10"/>
      <c r="S52" s="10"/>
      <c r="T52" s="10"/>
      <c r="U52" s="26"/>
      <c r="V52" s="27"/>
      <c r="W52" s="28"/>
      <c r="X52" s="10"/>
      <c r="Y52" s="10"/>
      <c r="Z52" s="10"/>
      <c r="AA52" s="26"/>
      <c r="AB52" s="27"/>
      <c r="AC52" s="28"/>
      <c r="AD52" s="10"/>
      <c r="AE52" s="10"/>
      <c r="AF52" s="10"/>
      <c r="AH52" s="10"/>
      <c r="AI52" s="10"/>
      <c r="AJ52" s="10"/>
      <c r="AK52" s="26"/>
      <c r="AL52" s="27"/>
      <c r="AM52" s="28"/>
      <c r="AN52" s="10"/>
      <c r="AO52" s="10"/>
      <c r="AP52" s="10"/>
      <c r="AQ52" s="26"/>
      <c r="AR52" s="27"/>
      <c r="AS52" s="28"/>
      <c r="AT52" s="10"/>
      <c r="AU52" s="10"/>
      <c r="AV52" s="10"/>
      <c r="AW52" s="204"/>
      <c r="AX52" s="71"/>
      <c r="AY52" s="71"/>
      <c r="AZ52" s="71"/>
      <c r="BA52" s="213"/>
      <c r="BB52" s="214"/>
      <c r="BC52" s="215"/>
      <c r="BD52" s="71"/>
      <c r="BE52" s="71"/>
      <c r="BF52" s="71"/>
      <c r="BG52" s="213"/>
      <c r="BH52" s="214"/>
      <c r="BI52" s="215"/>
      <c r="BJ52" s="71"/>
      <c r="BK52" s="71"/>
      <c r="BL52" s="71"/>
      <c r="BM52" s="189"/>
      <c r="BN52" s="189"/>
      <c r="BO52" s="189"/>
      <c r="BP52" s="189"/>
      <c r="BQ52" s="198"/>
      <c r="BR52" s="199"/>
      <c r="BS52" s="200"/>
      <c r="BT52" s="189"/>
      <c r="BU52" s="189"/>
      <c r="BV52" s="189"/>
      <c r="BW52" s="198"/>
      <c r="BX52" s="199"/>
      <c r="BY52" s="200"/>
      <c r="BZ52" s="189"/>
      <c r="CA52" s="189"/>
      <c r="CB52" s="189"/>
    </row>
    <row r="53" spans="1:80" x14ac:dyDescent="0.2">
      <c r="A53" s="4" t="s">
        <v>6</v>
      </c>
      <c r="B53" s="123">
        <v>15.06849315068493</v>
      </c>
      <c r="C53" s="124">
        <v>11.597938144329902</v>
      </c>
      <c r="D53" s="125">
        <v>16.451233842538187</v>
      </c>
      <c r="H53" s="10"/>
      <c r="I53" s="10"/>
      <c r="J53" s="10"/>
      <c r="K53" s="26"/>
      <c r="L53" s="27"/>
      <c r="M53" s="28"/>
      <c r="N53" s="10"/>
      <c r="O53" s="10"/>
      <c r="P53" s="10"/>
      <c r="R53" s="10"/>
      <c r="S53" s="10"/>
      <c r="T53" s="10"/>
      <c r="U53" s="26"/>
      <c r="V53" s="27"/>
      <c r="W53" s="28"/>
      <c r="X53" s="10"/>
      <c r="Y53" s="10"/>
      <c r="Z53" s="10"/>
      <c r="AA53" s="26"/>
      <c r="AB53" s="27"/>
      <c r="AC53" s="28"/>
      <c r="AD53" s="10"/>
      <c r="AE53" s="10"/>
      <c r="AF53" s="10"/>
      <c r="AH53" s="10"/>
      <c r="AI53" s="10"/>
      <c r="AJ53" s="10"/>
      <c r="AK53" s="26"/>
      <c r="AL53" s="27"/>
      <c r="AM53" s="28"/>
      <c r="AN53" s="10"/>
      <c r="AO53" s="10"/>
      <c r="AP53" s="10"/>
      <c r="AQ53" s="26"/>
      <c r="AR53" s="27"/>
      <c r="AS53" s="28"/>
      <c r="AT53" s="10"/>
      <c r="AU53" s="10"/>
      <c r="AV53" s="10"/>
      <c r="AW53" s="204"/>
      <c r="AX53" s="71"/>
      <c r="AY53" s="71"/>
      <c r="AZ53" s="71"/>
      <c r="BA53" s="213"/>
      <c r="BB53" s="214"/>
      <c r="BC53" s="215"/>
      <c r="BD53" s="71"/>
      <c r="BE53" s="71"/>
      <c r="BF53" s="71"/>
      <c r="BG53" s="213"/>
      <c r="BH53" s="214"/>
      <c r="BI53" s="215"/>
      <c r="BJ53" s="71"/>
      <c r="BK53" s="71"/>
      <c r="BL53" s="71"/>
      <c r="BM53" s="189"/>
      <c r="BN53" s="189"/>
      <c r="BO53" s="189"/>
      <c r="BP53" s="189"/>
      <c r="BQ53" s="198"/>
      <c r="BR53" s="199"/>
      <c r="BS53" s="200"/>
      <c r="BT53" s="189"/>
      <c r="BU53" s="189"/>
      <c r="BV53" s="189"/>
      <c r="BW53" s="198"/>
      <c r="BX53" s="199"/>
      <c r="BY53" s="200"/>
      <c r="BZ53" s="189"/>
      <c r="CA53" s="189"/>
      <c r="CB53" s="189"/>
    </row>
    <row r="54" spans="1:80" x14ac:dyDescent="0.2">
      <c r="A54" s="4" t="s">
        <v>7</v>
      </c>
      <c r="B54" s="110">
        <v>30.864197530864203</v>
      </c>
      <c r="C54" s="110">
        <v>48.101265822784811</v>
      </c>
      <c r="D54" s="110">
        <v>24.464831804281346</v>
      </c>
      <c r="E54" s="26"/>
      <c r="F54" s="27"/>
      <c r="G54" s="28"/>
      <c r="H54" s="10"/>
      <c r="I54" s="10"/>
      <c r="J54" s="10"/>
      <c r="K54" s="26"/>
      <c r="L54" s="27"/>
      <c r="M54" s="28"/>
      <c r="N54" s="10"/>
      <c r="O54" s="10"/>
      <c r="P54" s="10"/>
      <c r="R54" s="10"/>
      <c r="S54" s="10"/>
      <c r="T54" s="10"/>
      <c r="U54" s="26"/>
      <c r="V54" s="27"/>
      <c r="W54" s="28"/>
      <c r="X54" s="10"/>
      <c r="Y54" s="10"/>
      <c r="Z54" s="10"/>
      <c r="AA54" s="26"/>
      <c r="AB54" s="27"/>
      <c r="AC54" s="28"/>
      <c r="AD54" s="10"/>
      <c r="AE54" s="10"/>
      <c r="AF54" s="10"/>
      <c r="AH54" s="10"/>
      <c r="AI54" s="10"/>
      <c r="AJ54" s="10"/>
      <c r="AK54" s="26"/>
      <c r="AL54" s="27"/>
      <c r="AM54" s="28"/>
      <c r="AN54" s="10"/>
      <c r="AO54" s="10"/>
      <c r="AP54" s="10"/>
      <c r="AQ54" s="26"/>
      <c r="AR54" s="27"/>
      <c r="AS54" s="28"/>
      <c r="AT54" s="10"/>
      <c r="AU54" s="10"/>
      <c r="AV54" s="10"/>
      <c r="AW54" s="204"/>
      <c r="AX54" s="71"/>
      <c r="AY54" s="71"/>
      <c r="AZ54" s="71"/>
      <c r="BA54" s="213"/>
      <c r="BB54" s="214"/>
      <c r="BC54" s="215"/>
      <c r="BD54" s="71"/>
      <c r="BE54" s="71"/>
      <c r="BF54" s="71"/>
      <c r="BG54" s="213"/>
      <c r="BH54" s="214"/>
      <c r="BI54" s="215"/>
      <c r="BJ54" s="71"/>
      <c r="BK54" s="71"/>
      <c r="BL54" s="71"/>
      <c r="BM54" s="189"/>
      <c r="BN54" s="189"/>
      <c r="BO54" s="189"/>
      <c r="BP54" s="189"/>
      <c r="BQ54" s="198"/>
      <c r="BR54" s="199"/>
      <c r="BS54" s="200"/>
      <c r="BT54" s="189"/>
      <c r="BU54" s="189"/>
      <c r="BV54" s="189"/>
      <c r="BW54" s="198"/>
      <c r="BX54" s="199"/>
      <c r="BY54" s="200"/>
      <c r="BZ54" s="189"/>
      <c r="CA54" s="189"/>
      <c r="CB54" s="189"/>
    </row>
    <row r="55" spans="1:80" x14ac:dyDescent="0.2">
      <c r="B55" s="10"/>
      <c r="C55" s="10"/>
      <c r="D55" s="10"/>
      <c r="E55" s="26"/>
      <c r="F55" s="27"/>
      <c r="G55" s="28"/>
      <c r="H55" s="10"/>
      <c r="I55" s="10"/>
      <c r="J55" s="10"/>
      <c r="K55" s="26"/>
      <c r="L55" s="27"/>
      <c r="M55" s="28"/>
      <c r="N55" s="10"/>
      <c r="O55" s="10"/>
      <c r="P55" s="10"/>
      <c r="R55" s="10"/>
      <c r="S55" s="10"/>
      <c r="T55" s="10"/>
      <c r="U55" s="26"/>
      <c r="V55" s="27"/>
      <c r="W55" s="28"/>
      <c r="X55" s="10"/>
      <c r="Y55" s="10"/>
      <c r="Z55" s="10"/>
      <c r="AA55" s="26"/>
      <c r="AB55" s="27"/>
      <c r="AC55" s="28"/>
      <c r="AD55" s="10"/>
      <c r="AE55" s="10"/>
      <c r="AF55" s="10"/>
      <c r="AH55" s="10"/>
      <c r="AI55" s="10"/>
      <c r="AJ55" s="10"/>
      <c r="AK55" s="26"/>
      <c r="AL55" s="27"/>
      <c r="AM55" s="28"/>
      <c r="AN55" s="10"/>
      <c r="AO55" s="10"/>
      <c r="AP55" s="10"/>
      <c r="AQ55" s="26"/>
      <c r="AR55" s="27"/>
      <c r="AS55" s="28"/>
      <c r="AT55" s="10"/>
      <c r="AU55" s="10"/>
      <c r="AV55" s="10"/>
      <c r="AW55" s="204"/>
      <c r="AX55" s="71"/>
      <c r="AY55" s="71"/>
      <c r="AZ55" s="71"/>
      <c r="BA55" s="213"/>
      <c r="BB55" s="214"/>
      <c r="BC55" s="215"/>
      <c r="BD55" s="71"/>
      <c r="BE55" s="71"/>
      <c r="BF55" s="71"/>
      <c r="BG55" s="213"/>
      <c r="BH55" s="214"/>
      <c r="BI55" s="215"/>
      <c r="BJ55" s="71"/>
      <c r="BK55" s="71"/>
      <c r="BL55" s="71"/>
      <c r="BM55" s="189"/>
      <c r="BN55" s="189"/>
      <c r="BO55" s="189"/>
      <c r="BP55" s="189"/>
      <c r="BQ55" s="198"/>
      <c r="BR55" s="199"/>
      <c r="BS55" s="200"/>
      <c r="BT55" s="189"/>
      <c r="BU55" s="189"/>
      <c r="BV55" s="189"/>
      <c r="BW55" s="198"/>
      <c r="BX55" s="199"/>
      <c r="BY55" s="200"/>
      <c r="BZ55" s="189"/>
      <c r="CA55" s="189"/>
      <c r="CB55" s="189"/>
    </row>
    <row r="56" spans="1:80" x14ac:dyDescent="0.2">
      <c r="B56" s="10"/>
      <c r="C56" s="10"/>
      <c r="D56" s="10"/>
      <c r="E56" s="26"/>
      <c r="F56" s="27"/>
      <c r="G56" s="28"/>
      <c r="H56" s="10"/>
      <c r="I56" s="10"/>
      <c r="J56" s="10"/>
      <c r="K56" s="26"/>
      <c r="L56" s="27"/>
      <c r="M56" s="28"/>
      <c r="N56" s="10"/>
      <c r="O56" s="10"/>
      <c r="P56" s="10"/>
      <c r="R56" s="10"/>
      <c r="S56" s="10"/>
      <c r="T56" s="10"/>
      <c r="U56" s="26"/>
      <c r="V56" s="27"/>
      <c r="W56" s="28"/>
      <c r="X56" s="10"/>
      <c r="Y56" s="10"/>
      <c r="Z56" s="10"/>
      <c r="AA56" s="26"/>
      <c r="AB56" s="27"/>
      <c r="AC56" s="28"/>
      <c r="AD56" s="10"/>
      <c r="AE56" s="10"/>
      <c r="AF56" s="10"/>
      <c r="AH56" s="10"/>
      <c r="AI56" s="10"/>
      <c r="AJ56" s="10"/>
      <c r="AK56" s="26"/>
      <c r="AL56" s="27"/>
      <c r="AM56" s="28"/>
      <c r="AN56" s="10"/>
      <c r="AO56" s="10"/>
      <c r="AP56" s="10"/>
      <c r="AQ56" s="26"/>
      <c r="AR56" s="27"/>
      <c r="AS56" s="28"/>
      <c r="AT56" s="10"/>
      <c r="AU56" s="10"/>
      <c r="AV56" s="10"/>
      <c r="AW56" s="204"/>
      <c r="AX56" s="71"/>
      <c r="AY56" s="71"/>
      <c r="AZ56" s="71"/>
      <c r="BA56" s="213"/>
      <c r="BB56" s="214"/>
      <c r="BC56" s="215"/>
      <c r="BD56" s="71"/>
      <c r="BE56" s="71"/>
      <c r="BF56" s="71"/>
      <c r="BG56" s="213"/>
      <c r="BH56" s="214"/>
      <c r="BI56" s="215"/>
      <c r="BJ56" s="71"/>
      <c r="BK56" s="71"/>
      <c r="BL56" s="71"/>
      <c r="BM56" s="189"/>
      <c r="BN56" s="189"/>
      <c r="BO56" s="189"/>
      <c r="BP56" s="189"/>
      <c r="BQ56" s="198"/>
      <c r="BR56" s="199"/>
      <c r="BS56" s="200"/>
      <c r="BT56" s="189"/>
      <c r="BU56" s="189"/>
      <c r="BV56" s="189"/>
      <c r="BW56" s="198"/>
      <c r="BX56" s="199"/>
      <c r="BY56" s="200"/>
      <c r="BZ56" s="189"/>
      <c r="CA56" s="189"/>
      <c r="CB56" s="189"/>
    </row>
    <row r="57" spans="1:80" x14ac:dyDescent="0.2">
      <c r="A57" s="15" t="s">
        <v>460</v>
      </c>
      <c r="B57" s="10"/>
      <c r="C57" s="10"/>
      <c r="D57" s="10"/>
      <c r="E57" s="26"/>
      <c r="F57" s="27"/>
      <c r="G57" s="28"/>
      <c r="H57" s="10"/>
      <c r="I57" s="10"/>
      <c r="J57" s="10"/>
      <c r="K57" s="26"/>
      <c r="L57" s="27"/>
      <c r="M57" s="28"/>
      <c r="N57" s="10"/>
      <c r="O57" s="10"/>
      <c r="P57" s="10"/>
      <c r="Q57" s="15" t="s">
        <v>460</v>
      </c>
      <c r="R57" s="10"/>
      <c r="S57" s="10"/>
      <c r="T57" s="10"/>
      <c r="U57" s="26"/>
      <c r="V57" s="27"/>
      <c r="W57" s="28"/>
      <c r="X57" s="10"/>
      <c r="Y57" s="10"/>
      <c r="Z57" s="10"/>
      <c r="AA57" s="26"/>
      <c r="AB57" s="27"/>
      <c r="AC57" s="28"/>
      <c r="AD57" s="10"/>
      <c r="AE57" s="10"/>
      <c r="AF57" s="10"/>
      <c r="AG57" s="15" t="s">
        <v>460</v>
      </c>
      <c r="AH57" s="10"/>
      <c r="AI57" s="10"/>
      <c r="AJ57" s="10"/>
      <c r="AK57" s="26"/>
      <c r="AL57" s="27"/>
      <c r="AM57" s="28"/>
      <c r="AN57" s="10"/>
      <c r="AO57" s="10"/>
      <c r="AP57" s="10"/>
      <c r="AQ57" s="26"/>
      <c r="AR57" s="27"/>
      <c r="AS57" s="28"/>
      <c r="AT57" s="10"/>
      <c r="AU57" s="10"/>
      <c r="AV57" s="10"/>
      <c r="AW57" s="210" t="s">
        <v>460</v>
      </c>
      <c r="AX57" s="71"/>
      <c r="AY57" s="71"/>
      <c r="AZ57" s="71"/>
      <c r="BA57" s="213"/>
      <c r="BB57" s="214"/>
      <c r="BC57" s="215"/>
      <c r="BD57" s="71"/>
      <c r="BE57" s="71"/>
      <c r="BF57" s="71"/>
      <c r="BG57" s="213"/>
      <c r="BH57" s="214"/>
      <c r="BI57" s="215"/>
      <c r="BJ57" s="71"/>
      <c r="BK57" s="71"/>
      <c r="BL57" s="71"/>
      <c r="BM57" s="195" t="s">
        <v>460</v>
      </c>
      <c r="BN57" s="189"/>
      <c r="BO57" s="189"/>
      <c r="BP57" s="189"/>
      <c r="BQ57" s="198"/>
      <c r="BR57" s="199"/>
      <c r="BS57" s="200"/>
      <c r="BT57" s="189"/>
      <c r="BU57" s="189"/>
      <c r="BV57" s="189"/>
      <c r="BW57" s="198"/>
      <c r="BX57" s="199"/>
      <c r="BY57" s="200"/>
      <c r="BZ57" s="189"/>
      <c r="CA57" s="189"/>
      <c r="CB57" s="189"/>
    </row>
    <row r="58" spans="1:80" x14ac:dyDescent="0.2">
      <c r="A58" s="4" t="s">
        <v>1</v>
      </c>
      <c r="B58" s="10">
        <f t="shared" ref="B58" si="98">R58+AH58+AX58+BN58</f>
        <v>11187</v>
      </c>
      <c r="C58" s="10">
        <f t="shared" ref="C58" si="99">S58+AI58+AY58+BO58</f>
        <v>3745</v>
      </c>
      <c r="D58" s="10">
        <f t="shared" ref="D58" si="100">T58+AJ58+AZ58+BP58</f>
        <v>7441</v>
      </c>
      <c r="E58" s="10">
        <f t="shared" ref="E58" si="101">U58+AK58+BA58+BQ58</f>
        <v>6215</v>
      </c>
      <c r="F58" s="10">
        <f t="shared" ref="F58" si="102">V58+AL58+BB58+BR58</f>
        <v>2277</v>
      </c>
      <c r="G58" s="10">
        <f t="shared" ref="G58" si="103">W58+AM58+BC58+BS58</f>
        <v>3936</v>
      </c>
      <c r="H58" s="10">
        <f t="shared" ref="H58" si="104">X58+AN58+BD58+BT58</f>
        <v>2843</v>
      </c>
      <c r="I58" s="10">
        <f t="shared" ref="I58" si="105">Y58+AO58+BE58+BU58</f>
        <v>841</v>
      </c>
      <c r="J58" s="10">
        <f t="shared" ref="J58" si="106">Z58+AP58+BF58+BV58</f>
        <v>2001</v>
      </c>
      <c r="K58" s="10">
        <f t="shared" ref="K58" si="107">AA58+AQ58+BG58+BW58</f>
        <v>1241</v>
      </c>
      <c r="L58" s="10">
        <f t="shared" ref="L58" si="108">AB58+AR58+BH58+BX58</f>
        <v>388</v>
      </c>
      <c r="M58" s="10">
        <f t="shared" ref="M58" si="109">AC58+AS58+BI58+BY58</f>
        <v>851</v>
      </c>
      <c r="N58" s="10">
        <f t="shared" ref="N58" si="110">AD58+AT58+BJ58+BZ58</f>
        <v>891</v>
      </c>
      <c r="O58" s="10">
        <f t="shared" ref="O58" si="111">AE58+AU58+BK58+CA58</f>
        <v>237</v>
      </c>
      <c r="P58" s="10">
        <f t="shared" ref="P58" si="112">AF58+AV58+BL58+CB58</f>
        <v>654</v>
      </c>
      <c r="Q58" s="4" t="s">
        <v>1</v>
      </c>
      <c r="R58" s="10">
        <v>1883</v>
      </c>
      <c r="S58" s="10">
        <v>1244</v>
      </c>
      <c r="T58" s="10">
        <v>639</v>
      </c>
      <c r="U58" s="26">
        <v>1071</v>
      </c>
      <c r="V58" s="27">
        <v>882</v>
      </c>
      <c r="W58" s="28">
        <v>189</v>
      </c>
      <c r="X58" s="10">
        <v>485</v>
      </c>
      <c r="Y58" s="10">
        <v>242</v>
      </c>
      <c r="Z58" s="10">
        <v>242</v>
      </c>
      <c r="AA58" s="26">
        <v>73</v>
      </c>
      <c r="AB58" s="27">
        <v>38</v>
      </c>
      <c r="AC58" s="28">
        <v>35</v>
      </c>
      <c r="AD58" s="10">
        <v>255</v>
      </c>
      <c r="AE58" s="10">
        <v>81</v>
      </c>
      <c r="AF58" s="10">
        <v>174</v>
      </c>
      <c r="AG58" s="4" t="s">
        <v>1</v>
      </c>
      <c r="AH58" s="10">
        <v>5954</v>
      </c>
      <c r="AI58" s="10">
        <v>1421</v>
      </c>
      <c r="AJ58" s="10">
        <v>4532</v>
      </c>
      <c r="AK58" s="26">
        <v>2718</v>
      </c>
      <c r="AL58" s="27">
        <v>584</v>
      </c>
      <c r="AM58" s="28">
        <v>2134</v>
      </c>
      <c r="AN58" s="10">
        <v>1721</v>
      </c>
      <c r="AO58" s="10">
        <v>409</v>
      </c>
      <c r="AP58" s="10">
        <v>1312</v>
      </c>
      <c r="AQ58" s="26">
        <v>963</v>
      </c>
      <c r="AR58" s="27">
        <v>301</v>
      </c>
      <c r="AS58" s="28">
        <v>662</v>
      </c>
      <c r="AT58" s="10">
        <v>552</v>
      </c>
      <c r="AU58" s="10">
        <v>127</v>
      </c>
      <c r="AV58" s="10">
        <v>424</v>
      </c>
      <c r="AW58" s="204" t="s">
        <v>1</v>
      </c>
      <c r="AX58" s="71">
        <v>2512</v>
      </c>
      <c r="AY58" s="71">
        <v>961</v>
      </c>
      <c r="AZ58" s="71">
        <v>1551</v>
      </c>
      <c r="BA58" s="213">
        <v>1925</v>
      </c>
      <c r="BB58" s="214">
        <v>728</v>
      </c>
      <c r="BC58" s="215">
        <v>1196</v>
      </c>
      <c r="BD58" s="71">
        <v>434</v>
      </c>
      <c r="BE58" s="71">
        <v>173</v>
      </c>
      <c r="BF58" s="71">
        <v>261</v>
      </c>
      <c r="BG58" s="213">
        <v>100</v>
      </c>
      <c r="BH58" s="214">
        <v>34</v>
      </c>
      <c r="BI58" s="215">
        <v>65</v>
      </c>
      <c r="BJ58" s="71">
        <v>54</v>
      </c>
      <c r="BK58" s="71">
        <v>26</v>
      </c>
      <c r="BL58" s="71">
        <v>29</v>
      </c>
      <c r="BM58" s="189" t="s">
        <v>1</v>
      </c>
      <c r="BN58" s="189">
        <v>838</v>
      </c>
      <c r="BO58" s="189">
        <v>119</v>
      </c>
      <c r="BP58" s="189">
        <v>719</v>
      </c>
      <c r="BQ58" s="198">
        <v>501</v>
      </c>
      <c r="BR58" s="199">
        <v>83</v>
      </c>
      <c r="BS58" s="200">
        <v>417</v>
      </c>
      <c r="BT58" s="189">
        <v>203</v>
      </c>
      <c r="BU58" s="189">
        <v>17</v>
      </c>
      <c r="BV58" s="189">
        <v>186</v>
      </c>
      <c r="BW58" s="198">
        <v>105</v>
      </c>
      <c r="BX58" s="199">
        <v>15</v>
      </c>
      <c r="BY58" s="200">
        <v>89</v>
      </c>
      <c r="BZ58" s="189">
        <v>30</v>
      </c>
      <c r="CA58" s="189">
        <v>3</v>
      </c>
      <c r="CB58" s="189">
        <v>27</v>
      </c>
    </row>
    <row r="59" spans="1:80" x14ac:dyDescent="0.2">
      <c r="A59" s="4" t="s">
        <v>32</v>
      </c>
      <c r="B59" s="10">
        <f t="shared" ref="B59:B64" si="113">R59+AH59+AX59+BN59</f>
        <v>10146</v>
      </c>
      <c r="C59" s="10">
        <f t="shared" ref="C59:C64" si="114">S59+AI59+AY59+BO59</f>
        <v>3175</v>
      </c>
      <c r="D59" s="10">
        <f t="shared" ref="D59:D64" si="115">T59+AJ59+AZ59+BP59</f>
        <v>6973</v>
      </c>
      <c r="E59" s="10">
        <f t="shared" ref="E59:E64" si="116">U59+AK59+BA59+BQ59</f>
        <v>5434</v>
      </c>
      <c r="F59" s="10">
        <f t="shared" ref="F59:F64" si="117">V59+AL59+BB59+BR59</f>
        <v>1795</v>
      </c>
      <c r="G59" s="10">
        <f t="shared" ref="G59:G64" si="118">W59+AM59+BC59+BS59</f>
        <v>3638</v>
      </c>
      <c r="H59" s="10">
        <f t="shared" ref="H59:H64" si="119">X59+AN59+BD59+BT59</f>
        <v>2669</v>
      </c>
      <c r="I59" s="10">
        <f t="shared" ref="I59:I64" si="120">Y59+AO59+BE59+BU59</f>
        <v>763</v>
      </c>
      <c r="J59" s="10">
        <f t="shared" ref="J59:J64" si="121">Z59+AP59+BF59+BV59</f>
        <v>1908</v>
      </c>
      <c r="K59" s="10">
        <f t="shared" ref="K59:K64" si="122">AA59+AQ59+BG59+BW59</f>
        <v>1207</v>
      </c>
      <c r="L59" s="10">
        <f t="shared" ref="L59:L64" si="123">AB59+AR59+BH59+BX59</f>
        <v>388</v>
      </c>
      <c r="M59" s="10">
        <f t="shared" ref="M59:M64" si="124">AC59+AS59+BI59+BY59</f>
        <v>818</v>
      </c>
      <c r="N59" s="10">
        <f t="shared" ref="N59:N64" si="125">AD59+AT59+BJ59+BZ59</f>
        <v>836</v>
      </c>
      <c r="O59" s="10">
        <f t="shared" ref="O59:O64" si="126">AE59+AU59+BK59+CA59</f>
        <v>228</v>
      </c>
      <c r="P59" s="10">
        <f t="shared" ref="P59:P64" si="127">AF59+AV59+BL59+CB59</f>
        <v>607</v>
      </c>
      <c r="Q59" s="4" t="s">
        <v>32</v>
      </c>
      <c r="R59" s="10">
        <v>1296</v>
      </c>
      <c r="S59" s="10">
        <v>808</v>
      </c>
      <c r="T59" s="10">
        <v>489</v>
      </c>
      <c r="U59" s="26">
        <v>623</v>
      </c>
      <c r="V59" s="27">
        <v>510</v>
      </c>
      <c r="W59" s="28">
        <v>113</v>
      </c>
      <c r="X59" s="10">
        <v>392</v>
      </c>
      <c r="Y59" s="10">
        <v>185</v>
      </c>
      <c r="Z59" s="10">
        <v>208</v>
      </c>
      <c r="AA59" s="26">
        <v>73</v>
      </c>
      <c r="AB59" s="27">
        <v>38</v>
      </c>
      <c r="AC59" s="28">
        <v>35</v>
      </c>
      <c r="AD59" s="10">
        <v>208</v>
      </c>
      <c r="AE59" s="10">
        <v>75</v>
      </c>
      <c r="AF59" s="10">
        <v>133</v>
      </c>
      <c r="AG59" s="4" t="s">
        <v>32</v>
      </c>
      <c r="AH59" s="10">
        <v>5769</v>
      </c>
      <c r="AI59" s="10">
        <v>1421</v>
      </c>
      <c r="AJ59" s="10">
        <v>4348</v>
      </c>
      <c r="AK59" s="26">
        <v>2605</v>
      </c>
      <c r="AL59" s="27">
        <v>584</v>
      </c>
      <c r="AM59" s="28">
        <v>2021</v>
      </c>
      <c r="AN59" s="10">
        <v>1679</v>
      </c>
      <c r="AO59" s="10">
        <v>409</v>
      </c>
      <c r="AP59" s="10">
        <v>1270</v>
      </c>
      <c r="AQ59" s="26">
        <v>933</v>
      </c>
      <c r="AR59" s="27">
        <v>301</v>
      </c>
      <c r="AS59" s="28">
        <v>632</v>
      </c>
      <c r="AT59" s="10">
        <v>552</v>
      </c>
      <c r="AU59" s="10">
        <v>127</v>
      </c>
      <c r="AV59" s="10">
        <v>424</v>
      </c>
      <c r="AW59" s="204" t="s">
        <v>32</v>
      </c>
      <c r="AX59" s="71">
        <v>2256</v>
      </c>
      <c r="AY59" s="71">
        <v>827</v>
      </c>
      <c r="AZ59" s="71">
        <v>1430</v>
      </c>
      <c r="BA59" s="213">
        <v>1710</v>
      </c>
      <c r="BB59" s="214">
        <v>618</v>
      </c>
      <c r="BC59" s="215">
        <v>1092</v>
      </c>
      <c r="BD59" s="71">
        <v>404</v>
      </c>
      <c r="BE59" s="71">
        <v>152</v>
      </c>
      <c r="BF59" s="71">
        <v>253</v>
      </c>
      <c r="BG59" s="213">
        <v>96</v>
      </c>
      <c r="BH59" s="214">
        <v>34</v>
      </c>
      <c r="BI59" s="215">
        <v>62</v>
      </c>
      <c r="BJ59" s="71">
        <v>46</v>
      </c>
      <c r="BK59" s="71">
        <v>23</v>
      </c>
      <c r="BL59" s="71">
        <v>23</v>
      </c>
      <c r="BM59" s="189" t="s">
        <v>32</v>
      </c>
      <c r="BN59" s="189">
        <v>825</v>
      </c>
      <c r="BO59" s="189">
        <v>119</v>
      </c>
      <c r="BP59" s="189">
        <v>706</v>
      </c>
      <c r="BQ59" s="198">
        <v>496</v>
      </c>
      <c r="BR59" s="199">
        <v>83</v>
      </c>
      <c r="BS59" s="200">
        <v>412</v>
      </c>
      <c r="BT59" s="189">
        <v>194</v>
      </c>
      <c r="BU59" s="189">
        <v>17</v>
      </c>
      <c r="BV59" s="189">
        <v>177</v>
      </c>
      <c r="BW59" s="198">
        <v>105</v>
      </c>
      <c r="BX59" s="199">
        <v>15</v>
      </c>
      <c r="BY59" s="200">
        <v>89</v>
      </c>
      <c r="BZ59" s="189">
        <v>30</v>
      </c>
      <c r="CA59" s="189">
        <v>3</v>
      </c>
      <c r="CB59" s="189">
        <v>27</v>
      </c>
    </row>
    <row r="60" spans="1:80" x14ac:dyDescent="0.2">
      <c r="A60" s="4" t="s">
        <v>461</v>
      </c>
      <c r="B60" s="10">
        <f t="shared" si="113"/>
        <v>244</v>
      </c>
      <c r="C60" s="10">
        <f t="shared" si="114"/>
        <v>127</v>
      </c>
      <c r="D60" s="10">
        <f t="shared" si="115"/>
        <v>118</v>
      </c>
      <c r="E60" s="10">
        <f t="shared" si="116"/>
        <v>213</v>
      </c>
      <c r="F60" s="10">
        <f t="shared" si="117"/>
        <v>123</v>
      </c>
      <c r="G60" s="10">
        <f t="shared" si="118"/>
        <v>91</v>
      </c>
      <c r="H60" s="10">
        <f t="shared" si="119"/>
        <v>8</v>
      </c>
      <c r="I60" s="10">
        <f t="shared" si="120"/>
        <v>4</v>
      </c>
      <c r="J60" s="10">
        <f t="shared" si="121"/>
        <v>4</v>
      </c>
      <c r="K60" s="10">
        <f t="shared" si="122"/>
        <v>0</v>
      </c>
      <c r="L60" s="10">
        <f t="shared" si="123"/>
        <v>0</v>
      </c>
      <c r="M60" s="10">
        <f t="shared" si="124"/>
        <v>0</v>
      </c>
      <c r="N60" s="10">
        <f t="shared" si="125"/>
        <v>23</v>
      </c>
      <c r="O60" s="10">
        <f t="shared" si="126"/>
        <v>0</v>
      </c>
      <c r="P60" s="10">
        <f t="shared" si="127"/>
        <v>23</v>
      </c>
      <c r="Q60" s="4" t="s">
        <v>461</v>
      </c>
      <c r="R60" s="10">
        <v>61</v>
      </c>
      <c r="S60" s="10">
        <v>38</v>
      </c>
      <c r="T60" s="10">
        <v>23</v>
      </c>
      <c r="U60" s="26">
        <v>38</v>
      </c>
      <c r="V60" s="27">
        <v>38</v>
      </c>
      <c r="W60" s="28">
        <v>0</v>
      </c>
      <c r="X60" s="10">
        <v>0</v>
      </c>
      <c r="Y60" s="10">
        <v>0</v>
      </c>
      <c r="Z60" s="10">
        <v>0</v>
      </c>
      <c r="AA60" s="26">
        <v>0</v>
      </c>
      <c r="AB60" s="27">
        <v>0</v>
      </c>
      <c r="AC60" s="28">
        <v>0</v>
      </c>
      <c r="AD60" s="10">
        <v>23</v>
      </c>
      <c r="AE60" s="10">
        <v>0</v>
      </c>
      <c r="AF60" s="10">
        <v>23</v>
      </c>
      <c r="AG60" s="4" t="s">
        <v>461</v>
      </c>
      <c r="AH60" s="10">
        <v>45</v>
      </c>
      <c r="AI60" s="10">
        <v>0</v>
      </c>
      <c r="AJ60" s="10">
        <v>45</v>
      </c>
      <c r="AK60" s="26">
        <v>45</v>
      </c>
      <c r="AL60" s="27">
        <v>0</v>
      </c>
      <c r="AM60" s="28">
        <v>45</v>
      </c>
      <c r="AN60" s="10">
        <v>0</v>
      </c>
      <c r="AO60" s="10">
        <v>0</v>
      </c>
      <c r="AP60" s="10">
        <v>0</v>
      </c>
      <c r="AQ60" s="26">
        <v>0</v>
      </c>
      <c r="AR60" s="27">
        <v>0</v>
      </c>
      <c r="AS60" s="28">
        <v>0</v>
      </c>
      <c r="AT60" s="10">
        <v>0</v>
      </c>
      <c r="AU60" s="10">
        <v>0</v>
      </c>
      <c r="AV60" s="10">
        <v>0</v>
      </c>
      <c r="AW60" s="204" t="s">
        <v>461</v>
      </c>
      <c r="AX60" s="71">
        <v>138</v>
      </c>
      <c r="AY60" s="71">
        <v>89</v>
      </c>
      <c r="AZ60" s="71">
        <v>50</v>
      </c>
      <c r="BA60" s="213">
        <v>130</v>
      </c>
      <c r="BB60" s="214">
        <v>85</v>
      </c>
      <c r="BC60" s="215">
        <v>46</v>
      </c>
      <c r="BD60" s="71">
        <v>8</v>
      </c>
      <c r="BE60" s="71">
        <v>4</v>
      </c>
      <c r="BF60" s="71">
        <v>4</v>
      </c>
      <c r="BG60" s="213">
        <v>0</v>
      </c>
      <c r="BH60" s="214">
        <v>0</v>
      </c>
      <c r="BI60" s="215">
        <v>0</v>
      </c>
      <c r="BJ60" s="71">
        <v>0</v>
      </c>
      <c r="BK60" s="71">
        <v>0</v>
      </c>
      <c r="BL60" s="71">
        <v>0</v>
      </c>
      <c r="BM60" s="189" t="s">
        <v>461</v>
      </c>
      <c r="BN60" s="189">
        <v>0</v>
      </c>
      <c r="BO60" s="189">
        <v>0</v>
      </c>
      <c r="BP60" s="189">
        <v>0</v>
      </c>
      <c r="BQ60" s="198">
        <v>0</v>
      </c>
      <c r="BR60" s="199">
        <v>0</v>
      </c>
      <c r="BS60" s="200">
        <v>0</v>
      </c>
      <c r="BT60" s="189">
        <v>0</v>
      </c>
      <c r="BU60" s="189">
        <v>0</v>
      </c>
      <c r="BV60" s="189">
        <v>0</v>
      </c>
      <c r="BW60" s="198">
        <v>0</v>
      </c>
      <c r="BX60" s="199">
        <v>0</v>
      </c>
      <c r="BY60" s="200">
        <v>0</v>
      </c>
      <c r="BZ60" s="189">
        <v>0</v>
      </c>
      <c r="CA60" s="189">
        <v>0</v>
      </c>
      <c r="CB60" s="189">
        <v>0</v>
      </c>
    </row>
    <row r="61" spans="1:80" x14ac:dyDescent="0.2">
      <c r="A61" s="4" t="s">
        <v>462</v>
      </c>
      <c r="B61" s="10">
        <f t="shared" si="113"/>
        <v>85</v>
      </c>
      <c r="C61" s="10">
        <f t="shared" si="114"/>
        <v>27</v>
      </c>
      <c r="D61" s="10">
        <f t="shared" si="115"/>
        <v>58</v>
      </c>
      <c r="E61" s="10">
        <f t="shared" si="116"/>
        <v>75</v>
      </c>
      <c r="F61" s="10">
        <f t="shared" si="117"/>
        <v>18</v>
      </c>
      <c r="G61" s="10">
        <f t="shared" si="118"/>
        <v>58</v>
      </c>
      <c r="H61" s="10">
        <f t="shared" si="119"/>
        <v>10</v>
      </c>
      <c r="I61" s="10">
        <f t="shared" si="120"/>
        <v>10</v>
      </c>
      <c r="J61" s="10">
        <f t="shared" si="121"/>
        <v>0</v>
      </c>
      <c r="K61" s="10">
        <f t="shared" si="122"/>
        <v>0</v>
      </c>
      <c r="L61" s="10">
        <f t="shared" si="123"/>
        <v>0</v>
      </c>
      <c r="M61" s="10">
        <f t="shared" si="124"/>
        <v>0</v>
      </c>
      <c r="N61" s="10">
        <f t="shared" si="125"/>
        <v>0</v>
      </c>
      <c r="O61" s="10">
        <f t="shared" si="126"/>
        <v>0</v>
      </c>
      <c r="P61" s="10">
        <f t="shared" si="127"/>
        <v>0</v>
      </c>
      <c r="Q61" s="4" t="s">
        <v>462</v>
      </c>
      <c r="R61" s="10">
        <v>15</v>
      </c>
      <c r="S61" s="10">
        <v>10</v>
      </c>
      <c r="T61" s="10">
        <v>5</v>
      </c>
      <c r="U61" s="26">
        <v>9</v>
      </c>
      <c r="V61" s="27">
        <v>5</v>
      </c>
      <c r="W61" s="28">
        <v>5</v>
      </c>
      <c r="X61" s="10">
        <v>6</v>
      </c>
      <c r="Y61" s="10">
        <v>6</v>
      </c>
      <c r="Z61" s="10">
        <v>0</v>
      </c>
      <c r="AA61" s="26">
        <v>0</v>
      </c>
      <c r="AB61" s="27">
        <v>0</v>
      </c>
      <c r="AC61" s="28">
        <v>0</v>
      </c>
      <c r="AD61" s="10">
        <v>0</v>
      </c>
      <c r="AE61" s="10">
        <v>0</v>
      </c>
      <c r="AF61" s="10">
        <v>0</v>
      </c>
      <c r="AG61" s="4" t="s">
        <v>462</v>
      </c>
      <c r="AH61" s="10">
        <v>22</v>
      </c>
      <c r="AI61" s="10">
        <v>0</v>
      </c>
      <c r="AJ61" s="10">
        <v>22</v>
      </c>
      <c r="AK61" s="26">
        <v>22</v>
      </c>
      <c r="AL61" s="27">
        <v>0</v>
      </c>
      <c r="AM61" s="28">
        <v>22</v>
      </c>
      <c r="AN61" s="10">
        <v>0</v>
      </c>
      <c r="AO61" s="10">
        <v>0</v>
      </c>
      <c r="AP61" s="10">
        <v>0</v>
      </c>
      <c r="AQ61" s="26">
        <v>0</v>
      </c>
      <c r="AR61" s="27">
        <v>0</v>
      </c>
      <c r="AS61" s="28">
        <v>0</v>
      </c>
      <c r="AT61" s="10">
        <v>0</v>
      </c>
      <c r="AU61" s="10">
        <v>0</v>
      </c>
      <c r="AV61" s="10">
        <v>0</v>
      </c>
      <c r="AW61" s="204" t="s">
        <v>462</v>
      </c>
      <c r="AX61" s="71">
        <v>43</v>
      </c>
      <c r="AY61" s="71">
        <v>17</v>
      </c>
      <c r="AZ61" s="71">
        <v>26</v>
      </c>
      <c r="BA61" s="213">
        <v>39</v>
      </c>
      <c r="BB61" s="214">
        <v>13</v>
      </c>
      <c r="BC61" s="215">
        <v>26</v>
      </c>
      <c r="BD61" s="71">
        <v>4</v>
      </c>
      <c r="BE61" s="71">
        <v>4</v>
      </c>
      <c r="BF61" s="71">
        <v>0</v>
      </c>
      <c r="BG61" s="213">
        <v>0</v>
      </c>
      <c r="BH61" s="214">
        <v>0</v>
      </c>
      <c r="BI61" s="215">
        <v>0</v>
      </c>
      <c r="BJ61" s="71">
        <v>0</v>
      </c>
      <c r="BK61" s="71">
        <v>0</v>
      </c>
      <c r="BL61" s="71">
        <v>0</v>
      </c>
      <c r="BM61" s="189" t="s">
        <v>462</v>
      </c>
      <c r="BN61" s="189">
        <v>5</v>
      </c>
      <c r="BO61" s="189">
        <v>0</v>
      </c>
      <c r="BP61" s="189">
        <v>5</v>
      </c>
      <c r="BQ61" s="198">
        <v>5</v>
      </c>
      <c r="BR61" s="199">
        <v>0</v>
      </c>
      <c r="BS61" s="200">
        <v>5</v>
      </c>
      <c r="BT61" s="189">
        <v>0</v>
      </c>
      <c r="BU61" s="189">
        <v>0</v>
      </c>
      <c r="BV61" s="189">
        <v>0</v>
      </c>
      <c r="BW61" s="198">
        <v>0</v>
      </c>
      <c r="BX61" s="199">
        <v>0</v>
      </c>
      <c r="BY61" s="200">
        <v>0</v>
      </c>
      <c r="BZ61" s="189">
        <v>0</v>
      </c>
      <c r="CA61" s="189">
        <v>0</v>
      </c>
      <c r="CB61" s="189">
        <v>0</v>
      </c>
    </row>
    <row r="62" spans="1:80" x14ac:dyDescent="0.2">
      <c r="A62" s="4" t="s">
        <v>463</v>
      </c>
      <c r="B62" s="10">
        <f t="shared" si="113"/>
        <v>132</v>
      </c>
      <c r="C62" s="10">
        <f t="shared" si="114"/>
        <v>40</v>
      </c>
      <c r="D62" s="10">
        <f t="shared" si="115"/>
        <v>92</v>
      </c>
      <c r="E62" s="10">
        <f t="shared" si="116"/>
        <v>63</v>
      </c>
      <c r="F62" s="10">
        <f t="shared" si="117"/>
        <v>24</v>
      </c>
      <c r="G62" s="10">
        <f t="shared" si="118"/>
        <v>40</v>
      </c>
      <c r="H62" s="10">
        <f t="shared" si="119"/>
        <v>44</v>
      </c>
      <c r="I62" s="10">
        <f t="shared" si="120"/>
        <v>8</v>
      </c>
      <c r="J62" s="10">
        <f t="shared" si="121"/>
        <v>36</v>
      </c>
      <c r="K62" s="10">
        <f t="shared" si="122"/>
        <v>3</v>
      </c>
      <c r="L62" s="10">
        <f t="shared" si="123"/>
        <v>0</v>
      </c>
      <c r="M62" s="10">
        <f t="shared" si="124"/>
        <v>3</v>
      </c>
      <c r="N62" s="10">
        <f t="shared" si="125"/>
        <v>21</v>
      </c>
      <c r="O62" s="10">
        <f t="shared" si="126"/>
        <v>9</v>
      </c>
      <c r="P62" s="10">
        <f t="shared" si="127"/>
        <v>12</v>
      </c>
      <c r="Q62" s="4" t="s">
        <v>463</v>
      </c>
      <c r="R62" s="10">
        <v>40</v>
      </c>
      <c r="S62" s="10">
        <v>29</v>
      </c>
      <c r="T62" s="10">
        <v>11</v>
      </c>
      <c r="U62" s="26">
        <v>28</v>
      </c>
      <c r="V62" s="27">
        <v>24</v>
      </c>
      <c r="W62" s="28">
        <v>5</v>
      </c>
      <c r="X62" s="10">
        <v>0</v>
      </c>
      <c r="Y62" s="10">
        <v>0</v>
      </c>
      <c r="Z62" s="10">
        <v>0</v>
      </c>
      <c r="AA62" s="26">
        <v>0</v>
      </c>
      <c r="AB62" s="27">
        <v>0</v>
      </c>
      <c r="AC62" s="28">
        <v>0</v>
      </c>
      <c r="AD62" s="10">
        <v>12</v>
      </c>
      <c r="AE62" s="10">
        <v>6</v>
      </c>
      <c r="AF62" s="10">
        <v>6</v>
      </c>
      <c r="AG62" s="4" t="s">
        <v>463</v>
      </c>
      <c r="AH62" s="10">
        <v>51</v>
      </c>
      <c r="AI62" s="10">
        <v>0</v>
      </c>
      <c r="AJ62" s="10">
        <v>51</v>
      </c>
      <c r="AK62" s="26">
        <v>22</v>
      </c>
      <c r="AL62" s="27">
        <v>0</v>
      </c>
      <c r="AM62" s="28">
        <v>22</v>
      </c>
      <c r="AN62" s="10">
        <v>28</v>
      </c>
      <c r="AO62" s="10">
        <v>0</v>
      </c>
      <c r="AP62" s="10">
        <v>28</v>
      </c>
      <c r="AQ62" s="26">
        <v>0</v>
      </c>
      <c r="AR62" s="27">
        <v>0</v>
      </c>
      <c r="AS62" s="28">
        <v>0</v>
      </c>
      <c r="AT62" s="10">
        <v>0</v>
      </c>
      <c r="AU62" s="10">
        <v>0</v>
      </c>
      <c r="AV62" s="10">
        <v>0</v>
      </c>
      <c r="AW62" s="204" t="s">
        <v>463</v>
      </c>
      <c r="AX62" s="71">
        <v>33</v>
      </c>
      <c r="AY62" s="71">
        <v>11</v>
      </c>
      <c r="AZ62" s="71">
        <v>22</v>
      </c>
      <c r="BA62" s="213">
        <v>13</v>
      </c>
      <c r="BB62" s="214">
        <v>0</v>
      </c>
      <c r="BC62" s="215">
        <v>13</v>
      </c>
      <c r="BD62" s="71">
        <v>8</v>
      </c>
      <c r="BE62" s="71">
        <v>8</v>
      </c>
      <c r="BF62" s="71">
        <v>0</v>
      </c>
      <c r="BG62" s="213">
        <v>3</v>
      </c>
      <c r="BH62" s="214">
        <v>0</v>
      </c>
      <c r="BI62" s="215">
        <v>3</v>
      </c>
      <c r="BJ62" s="71">
        <v>9</v>
      </c>
      <c r="BK62" s="71">
        <v>3</v>
      </c>
      <c r="BL62" s="71">
        <v>6</v>
      </c>
      <c r="BM62" s="189" t="s">
        <v>463</v>
      </c>
      <c r="BN62" s="189">
        <v>8</v>
      </c>
      <c r="BO62" s="189">
        <v>0</v>
      </c>
      <c r="BP62" s="189">
        <v>8</v>
      </c>
      <c r="BQ62" s="198">
        <v>0</v>
      </c>
      <c r="BR62" s="199">
        <v>0</v>
      </c>
      <c r="BS62" s="200">
        <v>0</v>
      </c>
      <c r="BT62" s="189">
        <v>8</v>
      </c>
      <c r="BU62" s="189">
        <v>0</v>
      </c>
      <c r="BV62" s="189">
        <v>8</v>
      </c>
      <c r="BW62" s="198">
        <v>0</v>
      </c>
      <c r="BX62" s="199">
        <v>0</v>
      </c>
      <c r="BY62" s="200">
        <v>0</v>
      </c>
      <c r="BZ62" s="189">
        <v>0</v>
      </c>
      <c r="CA62" s="189">
        <v>0</v>
      </c>
      <c r="CB62" s="189">
        <v>0</v>
      </c>
    </row>
    <row r="63" spans="1:80" x14ac:dyDescent="0.2">
      <c r="A63" s="4" t="s">
        <v>410</v>
      </c>
      <c r="B63" s="10">
        <f t="shared" si="113"/>
        <v>298</v>
      </c>
      <c r="C63" s="10">
        <f t="shared" si="114"/>
        <v>202</v>
      </c>
      <c r="D63" s="10">
        <f t="shared" si="115"/>
        <v>97</v>
      </c>
      <c r="E63" s="10">
        <f t="shared" si="116"/>
        <v>215</v>
      </c>
      <c r="F63" s="10">
        <f t="shared" si="117"/>
        <v>167</v>
      </c>
      <c r="G63" s="10">
        <f t="shared" si="118"/>
        <v>48</v>
      </c>
      <c r="H63" s="10">
        <f t="shared" si="119"/>
        <v>72</v>
      </c>
      <c r="I63" s="10">
        <f t="shared" si="120"/>
        <v>35</v>
      </c>
      <c r="J63" s="10">
        <f t="shared" si="121"/>
        <v>37</v>
      </c>
      <c r="K63" s="10">
        <f t="shared" si="122"/>
        <v>0</v>
      </c>
      <c r="L63" s="10">
        <f t="shared" si="123"/>
        <v>0</v>
      </c>
      <c r="M63" s="10">
        <f t="shared" si="124"/>
        <v>0</v>
      </c>
      <c r="N63" s="10">
        <f t="shared" si="125"/>
        <v>12</v>
      </c>
      <c r="O63" s="10">
        <f t="shared" si="126"/>
        <v>0</v>
      </c>
      <c r="P63" s="10">
        <f t="shared" si="127"/>
        <v>12</v>
      </c>
      <c r="Q63" s="4" t="s">
        <v>410</v>
      </c>
      <c r="R63" s="10">
        <v>258</v>
      </c>
      <c r="S63" s="10">
        <v>195</v>
      </c>
      <c r="T63" s="10">
        <v>63</v>
      </c>
      <c r="U63" s="26">
        <v>189</v>
      </c>
      <c r="V63" s="27">
        <v>160</v>
      </c>
      <c r="W63" s="28">
        <v>28</v>
      </c>
      <c r="X63" s="10">
        <v>58</v>
      </c>
      <c r="Y63" s="10">
        <v>35</v>
      </c>
      <c r="Z63" s="10">
        <v>23</v>
      </c>
      <c r="AA63" s="26">
        <v>0</v>
      </c>
      <c r="AB63" s="27">
        <v>0</v>
      </c>
      <c r="AC63" s="28">
        <v>0</v>
      </c>
      <c r="AD63" s="10">
        <v>12</v>
      </c>
      <c r="AE63" s="10">
        <v>0</v>
      </c>
      <c r="AF63" s="10">
        <v>12</v>
      </c>
      <c r="AG63" s="4" t="s">
        <v>410</v>
      </c>
      <c r="AH63" s="10">
        <v>14</v>
      </c>
      <c r="AI63" s="10">
        <v>0</v>
      </c>
      <c r="AJ63" s="10">
        <v>14</v>
      </c>
      <c r="AK63" s="26">
        <v>0</v>
      </c>
      <c r="AL63" s="27">
        <v>0</v>
      </c>
      <c r="AM63" s="28">
        <v>0</v>
      </c>
      <c r="AN63" s="10">
        <v>14</v>
      </c>
      <c r="AO63" s="10">
        <v>0</v>
      </c>
      <c r="AP63" s="10">
        <v>14</v>
      </c>
      <c r="AQ63" s="26">
        <v>0</v>
      </c>
      <c r="AR63" s="27">
        <v>0</v>
      </c>
      <c r="AS63" s="28">
        <v>0</v>
      </c>
      <c r="AT63" s="10">
        <v>0</v>
      </c>
      <c r="AU63" s="10">
        <v>0</v>
      </c>
      <c r="AV63" s="10">
        <v>0</v>
      </c>
      <c r="AW63" s="204" t="s">
        <v>410</v>
      </c>
      <c r="AX63" s="71">
        <v>26</v>
      </c>
      <c r="AY63" s="71">
        <v>7</v>
      </c>
      <c r="AZ63" s="71">
        <v>20</v>
      </c>
      <c r="BA63" s="213">
        <v>26</v>
      </c>
      <c r="BB63" s="214">
        <v>7</v>
      </c>
      <c r="BC63" s="215">
        <v>20</v>
      </c>
      <c r="BD63" s="71">
        <v>0</v>
      </c>
      <c r="BE63" s="71">
        <v>0</v>
      </c>
      <c r="BF63" s="71">
        <v>0</v>
      </c>
      <c r="BG63" s="213">
        <v>0</v>
      </c>
      <c r="BH63" s="214">
        <v>0</v>
      </c>
      <c r="BI63" s="215">
        <v>0</v>
      </c>
      <c r="BJ63" s="71">
        <v>0</v>
      </c>
      <c r="BK63" s="71">
        <v>0</v>
      </c>
      <c r="BL63" s="71">
        <v>0</v>
      </c>
      <c r="BM63" s="189" t="s">
        <v>410</v>
      </c>
      <c r="BN63" s="189">
        <v>0</v>
      </c>
      <c r="BO63" s="189">
        <v>0</v>
      </c>
      <c r="BP63" s="189">
        <v>0</v>
      </c>
      <c r="BQ63" s="198">
        <v>0</v>
      </c>
      <c r="BR63" s="199">
        <v>0</v>
      </c>
      <c r="BS63" s="200">
        <v>0</v>
      </c>
      <c r="BT63" s="189">
        <v>0</v>
      </c>
      <c r="BU63" s="189">
        <v>0</v>
      </c>
      <c r="BV63" s="189">
        <v>0</v>
      </c>
      <c r="BW63" s="198">
        <v>0</v>
      </c>
      <c r="BX63" s="199">
        <v>0</v>
      </c>
      <c r="BY63" s="200">
        <v>0</v>
      </c>
      <c r="BZ63" s="189">
        <v>0</v>
      </c>
      <c r="CA63" s="189">
        <v>0</v>
      </c>
      <c r="CB63" s="189">
        <v>0</v>
      </c>
    </row>
    <row r="64" spans="1:80" x14ac:dyDescent="0.2">
      <c r="A64" s="4" t="s">
        <v>464</v>
      </c>
      <c r="B64" s="10">
        <f t="shared" si="113"/>
        <v>281</v>
      </c>
      <c r="C64" s="10">
        <f t="shared" si="114"/>
        <v>175</v>
      </c>
      <c r="D64" s="10">
        <f t="shared" si="115"/>
        <v>106</v>
      </c>
      <c r="E64" s="10">
        <f t="shared" si="116"/>
        <v>213</v>
      </c>
      <c r="F64" s="10">
        <f t="shared" si="117"/>
        <v>153</v>
      </c>
      <c r="G64" s="10">
        <f t="shared" si="118"/>
        <v>60</v>
      </c>
      <c r="H64" s="10">
        <f t="shared" si="119"/>
        <v>37</v>
      </c>
      <c r="I64" s="10">
        <f t="shared" si="120"/>
        <v>21</v>
      </c>
      <c r="J64" s="10">
        <f t="shared" si="121"/>
        <v>16</v>
      </c>
      <c r="K64" s="10">
        <f t="shared" si="122"/>
        <v>30</v>
      </c>
      <c r="L64" s="10">
        <f t="shared" si="123"/>
        <v>0</v>
      </c>
      <c r="M64" s="10">
        <f t="shared" si="124"/>
        <v>30</v>
      </c>
      <c r="N64" s="10">
        <f t="shared" si="125"/>
        <v>0</v>
      </c>
      <c r="O64" s="10">
        <f t="shared" si="126"/>
        <v>0</v>
      </c>
      <c r="P64" s="10">
        <f t="shared" si="127"/>
        <v>0</v>
      </c>
      <c r="Q64" s="4" t="s">
        <v>464</v>
      </c>
      <c r="R64" s="10">
        <v>213</v>
      </c>
      <c r="S64" s="10">
        <v>164</v>
      </c>
      <c r="T64" s="10">
        <v>49</v>
      </c>
      <c r="U64" s="31">
        <v>184</v>
      </c>
      <c r="V64" s="32">
        <v>146</v>
      </c>
      <c r="W64" s="33">
        <v>38</v>
      </c>
      <c r="X64" s="10">
        <v>29</v>
      </c>
      <c r="Y64" s="10">
        <v>17</v>
      </c>
      <c r="Z64" s="10">
        <v>12</v>
      </c>
      <c r="AA64" s="31">
        <v>0</v>
      </c>
      <c r="AB64" s="32">
        <v>0</v>
      </c>
      <c r="AC64" s="33">
        <v>0</v>
      </c>
      <c r="AD64" s="10">
        <v>0</v>
      </c>
      <c r="AE64" s="10">
        <v>0</v>
      </c>
      <c r="AF64" s="10">
        <v>0</v>
      </c>
      <c r="AG64" s="4" t="s">
        <v>464</v>
      </c>
      <c r="AH64" s="10">
        <v>53</v>
      </c>
      <c r="AI64" s="10">
        <v>0</v>
      </c>
      <c r="AJ64" s="10">
        <v>53</v>
      </c>
      <c r="AK64" s="31">
        <v>22</v>
      </c>
      <c r="AL64" s="32">
        <v>0</v>
      </c>
      <c r="AM64" s="33">
        <v>22</v>
      </c>
      <c r="AN64" s="10">
        <v>0</v>
      </c>
      <c r="AO64" s="10">
        <v>0</v>
      </c>
      <c r="AP64" s="10">
        <v>0</v>
      </c>
      <c r="AQ64" s="31">
        <v>30</v>
      </c>
      <c r="AR64" s="32">
        <v>0</v>
      </c>
      <c r="AS64" s="33">
        <v>30</v>
      </c>
      <c r="AT64" s="10">
        <v>0</v>
      </c>
      <c r="AU64" s="10">
        <v>0</v>
      </c>
      <c r="AV64" s="10">
        <v>0</v>
      </c>
      <c r="AW64" s="204" t="s">
        <v>464</v>
      </c>
      <c r="AX64" s="71">
        <v>15</v>
      </c>
      <c r="AY64" s="71">
        <v>11</v>
      </c>
      <c r="AZ64" s="71">
        <v>4</v>
      </c>
      <c r="BA64" s="229">
        <v>7</v>
      </c>
      <c r="BB64" s="230">
        <v>7</v>
      </c>
      <c r="BC64" s="231">
        <v>0</v>
      </c>
      <c r="BD64" s="71">
        <v>8</v>
      </c>
      <c r="BE64" s="71">
        <v>4</v>
      </c>
      <c r="BF64" s="71">
        <v>4</v>
      </c>
      <c r="BG64" s="229">
        <v>0</v>
      </c>
      <c r="BH64" s="230">
        <v>0</v>
      </c>
      <c r="BI64" s="231">
        <v>0</v>
      </c>
      <c r="BJ64" s="71">
        <v>0</v>
      </c>
      <c r="BK64" s="71">
        <v>0</v>
      </c>
      <c r="BL64" s="71">
        <v>0</v>
      </c>
      <c r="BM64" s="189" t="s">
        <v>464</v>
      </c>
      <c r="BN64" s="189">
        <v>0</v>
      </c>
      <c r="BO64" s="189">
        <v>0</v>
      </c>
      <c r="BP64" s="189">
        <v>0</v>
      </c>
      <c r="BQ64" s="201">
        <v>0</v>
      </c>
      <c r="BR64" s="202">
        <v>0</v>
      </c>
      <c r="BS64" s="203">
        <v>0</v>
      </c>
      <c r="BT64" s="189">
        <v>0</v>
      </c>
      <c r="BU64" s="189">
        <v>0</v>
      </c>
      <c r="BV64" s="189">
        <v>0</v>
      </c>
      <c r="BW64" s="201">
        <v>0</v>
      </c>
      <c r="BX64" s="202">
        <v>0</v>
      </c>
      <c r="BY64" s="203">
        <v>0</v>
      </c>
      <c r="BZ64" s="189">
        <v>0</v>
      </c>
      <c r="CA64" s="189">
        <v>0</v>
      </c>
      <c r="CB64" s="189">
        <v>0</v>
      </c>
    </row>
    <row r="65" spans="1:80" ht="15" x14ac:dyDescent="0.25">
      <c r="A65" s="2" t="s">
        <v>500</v>
      </c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2" t="s">
        <v>500</v>
      </c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2" t="s">
        <v>500</v>
      </c>
      <c r="AH65" s="94"/>
      <c r="AI65" s="94"/>
      <c r="AJ65" s="94"/>
      <c r="AK65" s="94"/>
      <c r="AL65" s="94"/>
      <c r="AM65" s="94"/>
      <c r="AN65" s="94"/>
      <c r="AO65" s="94"/>
      <c r="AP65" s="94"/>
      <c r="AQ65" s="94"/>
      <c r="AR65" s="94"/>
      <c r="AS65" s="94"/>
      <c r="AT65" s="94"/>
      <c r="AU65" s="94"/>
      <c r="AV65" s="94"/>
      <c r="AW65" s="2" t="s">
        <v>500</v>
      </c>
      <c r="AX65" s="94"/>
      <c r="AY65" s="94"/>
      <c r="AZ65" s="94"/>
      <c r="BA65" s="94"/>
      <c r="BB65" s="94"/>
      <c r="BC65" s="94"/>
      <c r="BD65" s="94"/>
      <c r="BE65" s="94"/>
      <c r="BF65" s="94"/>
      <c r="BG65" s="94"/>
      <c r="BH65" s="112"/>
      <c r="BI65" s="112"/>
      <c r="BJ65" s="112"/>
      <c r="BK65" s="112"/>
      <c r="BL65" s="112"/>
      <c r="BM65" s="2" t="s">
        <v>500</v>
      </c>
      <c r="BN65" s="94"/>
      <c r="BO65" s="94"/>
      <c r="BP65" s="94"/>
      <c r="BQ65" s="94"/>
      <c r="BR65" s="94"/>
      <c r="BS65" s="94"/>
      <c r="BT65" s="94"/>
      <c r="BU65" s="94"/>
      <c r="BV65" s="94"/>
      <c r="BW65" s="94"/>
      <c r="BX65" s="94"/>
      <c r="BY65" s="94"/>
      <c r="BZ65" s="94"/>
      <c r="CA65" s="94"/>
      <c r="CB65" s="94"/>
    </row>
    <row r="66" spans="1:80" ht="15" x14ac:dyDescent="0.25">
      <c r="A66" s="3" t="s">
        <v>501</v>
      </c>
      <c r="Q66" s="3" t="s">
        <v>501</v>
      </c>
      <c r="AG66" s="3" t="s">
        <v>610</v>
      </c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 s="3" t="s">
        <v>501</v>
      </c>
      <c r="AX66"/>
      <c r="AY66"/>
      <c r="AZ66"/>
      <c r="BA66"/>
      <c r="BB66"/>
      <c r="BC66"/>
      <c r="BD66"/>
      <c r="BE66"/>
      <c r="BF66"/>
      <c r="BG66"/>
      <c r="BH66" s="63"/>
      <c r="BI66" s="63"/>
      <c r="BJ66" s="63"/>
      <c r="BK66" s="63"/>
      <c r="BL66" s="63"/>
      <c r="BM66" s="3" t="s">
        <v>501</v>
      </c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</row>
  </sheetData>
  <mergeCells count="25">
    <mergeCell ref="B2:D2"/>
    <mergeCell ref="E2:G2"/>
    <mergeCell ref="H2:J2"/>
    <mergeCell ref="K2:M2"/>
    <mergeCell ref="N2:P2"/>
    <mergeCell ref="R2:T2"/>
    <mergeCell ref="U2:W2"/>
    <mergeCell ref="X2:Z2"/>
    <mergeCell ref="AA2:AC2"/>
    <mergeCell ref="AD2:AF2"/>
    <mergeCell ref="AH2:AJ2"/>
    <mergeCell ref="AK2:AM2"/>
    <mergeCell ref="AN2:AP2"/>
    <mergeCell ref="AQ2:AS2"/>
    <mergeCell ref="AT2:AV2"/>
    <mergeCell ref="AX2:AZ2"/>
    <mergeCell ref="BA2:BC2"/>
    <mergeCell ref="BD2:BF2"/>
    <mergeCell ref="BG2:BI2"/>
    <mergeCell ref="BJ2:BL2"/>
    <mergeCell ref="BN2:BP2"/>
    <mergeCell ref="BQ2:BS2"/>
    <mergeCell ref="BT2:BV2"/>
    <mergeCell ref="BW2:BY2"/>
    <mergeCell ref="BZ2:CB2"/>
  </mergeCells>
  <pageMargins left="0.7" right="0.7" top="0.75" bottom="0.75" header="0.3" footer="0.3"/>
  <pageSetup scale="98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79"/>
  <sheetViews>
    <sheetView view="pageBreakPreview" topLeftCell="P25" zoomScaleNormal="100" zoomScaleSheetLayoutView="100" workbookViewId="0">
      <selection activeCell="A32" sqref="A32:B37"/>
    </sheetView>
  </sheetViews>
  <sheetFormatPr defaultColWidth="4.85546875" defaultRowHeight="11.25" x14ac:dyDescent="0.2"/>
  <cols>
    <col min="1" max="1" width="4.85546875" style="4"/>
    <col min="2" max="2" width="6.42578125" style="4" customWidth="1"/>
    <col min="3" max="48" width="4.85546875" style="4"/>
    <col min="49" max="49" width="4.85546875" style="204"/>
    <col min="50" max="64" width="4.85546875" style="71"/>
    <col min="65" max="16384" width="4.85546875" style="4"/>
  </cols>
  <sheetData>
    <row r="1" spans="1:80" ht="15" x14ac:dyDescent="0.25">
      <c r="A1" s="4" t="s">
        <v>855</v>
      </c>
      <c r="Q1" s="4" t="s">
        <v>535</v>
      </c>
      <c r="AG1" s="4" t="s">
        <v>792</v>
      </c>
      <c r="AW1" s="204" t="s">
        <v>793</v>
      </c>
      <c r="BM1" s="232" t="s">
        <v>804</v>
      </c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</row>
    <row r="2" spans="1:80" x14ac:dyDescent="0.2">
      <c r="A2" s="5"/>
      <c r="B2" s="278" t="s">
        <v>1</v>
      </c>
      <c r="C2" s="278"/>
      <c r="D2" s="278"/>
      <c r="E2" s="278" t="s">
        <v>4</v>
      </c>
      <c r="F2" s="278"/>
      <c r="G2" s="278"/>
      <c r="H2" s="278" t="s">
        <v>5</v>
      </c>
      <c r="I2" s="278"/>
      <c r="J2" s="278"/>
      <c r="K2" s="278" t="s">
        <v>6</v>
      </c>
      <c r="L2" s="278"/>
      <c r="M2" s="278"/>
      <c r="N2" s="278" t="s">
        <v>7</v>
      </c>
      <c r="O2" s="278"/>
      <c r="P2" s="279"/>
      <c r="Q2" s="5"/>
      <c r="R2" s="278" t="s">
        <v>1</v>
      </c>
      <c r="S2" s="278"/>
      <c r="T2" s="278"/>
      <c r="U2" s="278" t="s">
        <v>4</v>
      </c>
      <c r="V2" s="278"/>
      <c r="W2" s="278"/>
      <c r="X2" s="278" t="s">
        <v>5</v>
      </c>
      <c r="Y2" s="278"/>
      <c r="Z2" s="278"/>
      <c r="AA2" s="278" t="s">
        <v>6</v>
      </c>
      <c r="AB2" s="278"/>
      <c r="AC2" s="278"/>
      <c r="AD2" s="278" t="s">
        <v>7</v>
      </c>
      <c r="AE2" s="278"/>
      <c r="AF2" s="279"/>
      <c r="AG2" s="5"/>
      <c r="AH2" s="278" t="s">
        <v>1</v>
      </c>
      <c r="AI2" s="278"/>
      <c r="AJ2" s="278"/>
      <c r="AK2" s="278" t="s">
        <v>4</v>
      </c>
      <c r="AL2" s="278"/>
      <c r="AM2" s="278"/>
      <c r="AN2" s="278" t="s">
        <v>5</v>
      </c>
      <c r="AO2" s="278"/>
      <c r="AP2" s="278"/>
      <c r="AQ2" s="278" t="s">
        <v>6</v>
      </c>
      <c r="AR2" s="278"/>
      <c r="AS2" s="278"/>
      <c r="AT2" s="278" t="s">
        <v>7</v>
      </c>
      <c r="AU2" s="278"/>
      <c r="AV2" s="279"/>
      <c r="AW2" s="205"/>
      <c r="AX2" s="294" t="s">
        <v>1</v>
      </c>
      <c r="AY2" s="294"/>
      <c r="AZ2" s="294"/>
      <c r="BA2" s="294" t="s">
        <v>4</v>
      </c>
      <c r="BB2" s="294"/>
      <c r="BC2" s="294"/>
      <c r="BD2" s="294" t="s">
        <v>5</v>
      </c>
      <c r="BE2" s="294"/>
      <c r="BF2" s="294"/>
      <c r="BG2" s="294" t="s">
        <v>6</v>
      </c>
      <c r="BH2" s="294"/>
      <c r="BI2" s="294"/>
      <c r="BJ2" s="294" t="s">
        <v>7</v>
      </c>
      <c r="BK2" s="294"/>
      <c r="BL2" s="295"/>
      <c r="BM2" s="190"/>
      <c r="BN2" s="296" t="s">
        <v>1</v>
      </c>
      <c r="BO2" s="296"/>
      <c r="BP2" s="296"/>
      <c r="BQ2" s="296" t="s">
        <v>4</v>
      </c>
      <c r="BR2" s="296"/>
      <c r="BS2" s="296"/>
      <c r="BT2" s="296" t="s">
        <v>5</v>
      </c>
      <c r="BU2" s="296"/>
      <c r="BV2" s="296"/>
      <c r="BW2" s="296" t="s">
        <v>6</v>
      </c>
      <c r="BX2" s="296"/>
      <c r="BY2" s="296"/>
      <c r="BZ2" s="296" t="s">
        <v>7</v>
      </c>
      <c r="CA2" s="296"/>
      <c r="CB2" s="297"/>
    </row>
    <row r="3" spans="1:80" x14ac:dyDescent="0.2">
      <c r="A3" s="6" t="s">
        <v>600</v>
      </c>
      <c r="B3" s="7" t="s">
        <v>1</v>
      </c>
      <c r="C3" s="7" t="s">
        <v>497</v>
      </c>
      <c r="D3" s="7" t="s">
        <v>498</v>
      </c>
      <c r="E3" s="7" t="s">
        <v>1</v>
      </c>
      <c r="F3" s="7" t="s">
        <v>497</v>
      </c>
      <c r="G3" s="7" t="s">
        <v>498</v>
      </c>
      <c r="H3" s="7" t="s">
        <v>1</v>
      </c>
      <c r="I3" s="7" t="s">
        <v>497</v>
      </c>
      <c r="J3" s="7" t="s">
        <v>498</v>
      </c>
      <c r="K3" s="7" t="s">
        <v>1</v>
      </c>
      <c r="L3" s="7" t="s">
        <v>497</v>
      </c>
      <c r="M3" s="7" t="s">
        <v>498</v>
      </c>
      <c r="N3" s="7" t="s">
        <v>1</v>
      </c>
      <c r="O3" s="7" t="s">
        <v>497</v>
      </c>
      <c r="P3" s="8" t="s">
        <v>498</v>
      </c>
      <c r="Q3" s="6" t="s">
        <v>600</v>
      </c>
      <c r="R3" s="7" t="s">
        <v>1</v>
      </c>
      <c r="S3" s="7" t="s">
        <v>497</v>
      </c>
      <c r="T3" s="7" t="s">
        <v>498</v>
      </c>
      <c r="U3" s="7" t="s">
        <v>1</v>
      </c>
      <c r="V3" s="7" t="s">
        <v>497</v>
      </c>
      <c r="W3" s="7" t="s">
        <v>498</v>
      </c>
      <c r="X3" s="7" t="s">
        <v>1</v>
      </c>
      <c r="Y3" s="7" t="s">
        <v>497</v>
      </c>
      <c r="Z3" s="7" t="s">
        <v>498</v>
      </c>
      <c r="AA3" s="7" t="s">
        <v>1</v>
      </c>
      <c r="AB3" s="7" t="s">
        <v>497</v>
      </c>
      <c r="AC3" s="7" t="s">
        <v>498</v>
      </c>
      <c r="AD3" s="7" t="s">
        <v>1</v>
      </c>
      <c r="AE3" s="7" t="s">
        <v>497</v>
      </c>
      <c r="AF3" s="8" t="s">
        <v>498</v>
      </c>
      <c r="AG3" s="6" t="s">
        <v>600</v>
      </c>
      <c r="AH3" s="45" t="s">
        <v>1</v>
      </c>
      <c r="AI3" s="45" t="s">
        <v>497</v>
      </c>
      <c r="AJ3" s="45" t="s">
        <v>742</v>
      </c>
      <c r="AK3" s="45" t="s">
        <v>1</v>
      </c>
      <c r="AL3" s="45" t="s">
        <v>497</v>
      </c>
      <c r="AM3" s="45" t="s">
        <v>742</v>
      </c>
      <c r="AN3" s="45" t="s">
        <v>1</v>
      </c>
      <c r="AO3" s="45" t="s">
        <v>497</v>
      </c>
      <c r="AP3" s="45" t="s">
        <v>742</v>
      </c>
      <c r="AQ3" s="45" t="s">
        <v>1</v>
      </c>
      <c r="AR3" s="45" t="s">
        <v>497</v>
      </c>
      <c r="AS3" s="45" t="s">
        <v>742</v>
      </c>
      <c r="AT3" s="45" t="s">
        <v>1</v>
      </c>
      <c r="AU3" s="45" t="s">
        <v>497</v>
      </c>
      <c r="AV3" s="46" t="s">
        <v>742</v>
      </c>
      <c r="AW3" s="208" t="s">
        <v>600</v>
      </c>
      <c r="AX3" s="209" t="s">
        <v>1</v>
      </c>
      <c r="AY3" s="209" t="s">
        <v>497</v>
      </c>
      <c r="AZ3" s="209" t="s">
        <v>498</v>
      </c>
      <c r="BA3" s="209" t="s">
        <v>1</v>
      </c>
      <c r="BB3" s="209" t="s">
        <v>497</v>
      </c>
      <c r="BC3" s="209" t="s">
        <v>498</v>
      </c>
      <c r="BD3" s="209" t="s">
        <v>1</v>
      </c>
      <c r="BE3" s="209" t="s">
        <v>497</v>
      </c>
      <c r="BF3" s="209" t="s">
        <v>498</v>
      </c>
      <c r="BG3" s="209" t="s">
        <v>1</v>
      </c>
      <c r="BH3" s="209" t="s">
        <v>497</v>
      </c>
      <c r="BI3" s="209" t="s">
        <v>498</v>
      </c>
      <c r="BJ3" s="209" t="s">
        <v>1</v>
      </c>
      <c r="BK3" s="209" t="s">
        <v>497</v>
      </c>
      <c r="BL3" s="209" t="s">
        <v>498</v>
      </c>
      <c r="BM3" s="109" t="s">
        <v>600</v>
      </c>
      <c r="BN3" s="193" t="s">
        <v>1</v>
      </c>
      <c r="BO3" s="193" t="s">
        <v>497</v>
      </c>
      <c r="BP3" s="193" t="s">
        <v>601</v>
      </c>
      <c r="BQ3" s="193" t="s">
        <v>1</v>
      </c>
      <c r="BR3" s="193" t="s">
        <v>497</v>
      </c>
      <c r="BS3" s="193" t="s">
        <v>601</v>
      </c>
      <c r="BT3" s="193" t="s">
        <v>1</v>
      </c>
      <c r="BU3" s="193" t="s">
        <v>497</v>
      </c>
      <c r="BV3" s="193" t="s">
        <v>601</v>
      </c>
      <c r="BW3" s="193" t="s">
        <v>1</v>
      </c>
      <c r="BX3" s="193" t="s">
        <v>497</v>
      </c>
      <c r="BY3" s="193" t="s">
        <v>601</v>
      </c>
      <c r="BZ3" s="193" t="s">
        <v>1</v>
      </c>
      <c r="CA3" s="193" t="s">
        <v>497</v>
      </c>
      <c r="CB3" s="194" t="s">
        <v>601</v>
      </c>
    </row>
    <row r="4" spans="1:80" x14ac:dyDescent="0.2">
      <c r="A4" s="15" t="s">
        <v>465</v>
      </c>
      <c r="E4" s="25"/>
      <c r="F4" s="9"/>
      <c r="G4" s="5"/>
      <c r="K4" s="25"/>
      <c r="L4" s="9"/>
      <c r="M4" s="5"/>
      <c r="Q4" s="15" t="s">
        <v>465</v>
      </c>
      <c r="U4" s="25"/>
      <c r="V4" s="9"/>
      <c r="W4" s="5"/>
      <c r="AA4" s="25"/>
      <c r="AB4" s="9"/>
      <c r="AC4" s="5"/>
      <c r="AG4" s="15" t="s">
        <v>465</v>
      </c>
      <c r="AK4" s="25"/>
      <c r="AL4" s="9"/>
      <c r="AM4" s="5"/>
      <c r="AQ4" s="25"/>
      <c r="AR4" s="9"/>
      <c r="AS4" s="5"/>
      <c r="AW4" s="210" t="s">
        <v>465</v>
      </c>
      <c r="BA4" s="211"/>
      <c r="BB4" s="70"/>
      <c r="BC4" s="212"/>
      <c r="BG4" s="211"/>
      <c r="BH4" s="70"/>
      <c r="BI4" s="212"/>
      <c r="BM4" s="195" t="s">
        <v>465</v>
      </c>
      <c r="BN4" s="189"/>
      <c r="BO4" s="189"/>
      <c r="BP4" s="189"/>
      <c r="BQ4" s="196"/>
      <c r="BR4" s="197"/>
      <c r="BS4" s="190"/>
      <c r="BT4" s="189"/>
      <c r="BU4" s="189"/>
      <c r="BV4" s="189"/>
      <c r="BW4" s="196"/>
      <c r="BX4" s="197"/>
      <c r="BY4" s="190"/>
      <c r="BZ4" s="189"/>
      <c r="CA4" s="189"/>
      <c r="CB4" s="189"/>
    </row>
    <row r="5" spans="1:80" x14ac:dyDescent="0.2">
      <c r="A5" s="4" t="s">
        <v>1</v>
      </c>
      <c r="B5" s="10">
        <f t="shared" ref="B5" si="0">R5+AH5+AX5+BN5</f>
        <v>11187</v>
      </c>
      <c r="C5" s="10">
        <f t="shared" ref="C5" si="1">S5+AI5+AY5+BO5</f>
        <v>3745</v>
      </c>
      <c r="D5" s="10">
        <f t="shared" ref="D5" si="2">T5+AJ5+AZ5+BP5</f>
        <v>7441</v>
      </c>
      <c r="E5" s="10">
        <f t="shared" ref="E5" si="3">U5+AK5+BA5+BQ5</f>
        <v>6215</v>
      </c>
      <c r="F5" s="10">
        <f t="shared" ref="F5" si="4">V5+AL5+BB5+BR5</f>
        <v>2277</v>
      </c>
      <c r="G5" s="10">
        <f t="shared" ref="G5" si="5">W5+AM5+BC5+BS5</f>
        <v>3936</v>
      </c>
      <c r="H5" s="10">
        <f t="shared" ref="H5" si="6">X5+AN5+BD5+BT5</f>
        <v>2843</v>
      </c>
      <c r="I5" s="10">
        <f t="shared" ref="I5" si="7">Y5+AO5+BE5+BU5</f>
        <v>841</v>
      </c>
      <c r="J5" s="10">
        <f t="shared" ref="J5" si="8">Z5+AP5+BF5+BV5</f>
        <v>2001</v>
      </c>
      <c r="K5" s="10">
        <f t="shared" ref="K5" si="9">AA5+AQ5+BG5+BW5</f>
        <v>1241</v>
      </c>
      <c r="L5" s="10">
        <f t="shared" ref="L5" si="10">AB5+AR5+BH5+BX5</f>
        <v>388</v>
      </c>
      <c r="M5" s="10">
        <f t="shared" ref="M5" si="11">AC5+AS5+BI5+BY5</f>
        <v>851</v>
      </c>
      <c r="N5" s="10">
        <f t="shared" ref="N5" si="12">AD5+AT5+BJ5+BZ5</f>
        <v>891</v>
      </c>
      <c r="O5" s="10">
        <f t="shared" ref="O5" si="13">AE5+AU5+BK5+CA5</f>
        <v>237</v>
      </c>
      <c r="P5" s="10">
        <f t="shared" ref="P5" si="14">AF5+AV5+BL5+CB5</f>
        <v>654</v>
      </c>
      <c r="Q5" s="4" t="s">
        <v>1</v>
      </c>
      <c r="R5" s="10">
        <v>1883</v>
      </c>
      <c r="S5" s="10">
        <v>1244</v>
      </c>
      <c r="T5" s="10">
        <v>639</v>
      </c>
      <c r="U5" s="26">
        <v>1071</v>
      </c>
      <c r="V5" s="27">
        <v>882</v>
      </c>
      <c r="W5" s="28">
        <v>189</v>
      </c>
      <c r="X5" s="10">
        <v>485</v>
      </c>
      <c r="Y5" s="10">
        <v>242</v>
      </c>
      <c r="Z5" s="10">
        <v>242</v>
      </c>
      <c r="AA5" s="26">
        <v>73</v>
      </c>
      <c r="AB5" s="27">
        <v>38</v>
      </c>
      <c r="AC5" s="28">
        <v>35</v>
      </c>
      <c r="AD5" s="10">
        <v>255</v>
      </c>
      <c r="AE5" s="10">
        <v>81</v>
      </c>
      <c r="AF5" s="10">
        <v>174</v>
      </c>
      <c r="AG5" s="4" t="s">
        <v>1</v>
      </c>
      <c r="AH5" s="10">
        <v>5954</v>
      </c>
      <c r="AI5" s="10">
        <v>1421</v>
      </c>
      <c r="AJ5" s="10">
        <v>4532</v>
      </c>
      <c r="AK5" s="26">
        <v>2718</v>
      </c>
      <c r="AL5" s="27">
        <v>584</v>
      </c>
      <c r="AM5" s="28">
        <v>2134</v>
      </c>
      <c r="AN5" s="10">
        <v>1721</v>
      </c>
      <c r="AO5" s="10">
        <v>409</v>
      </c>
      <c r="AP5" s="10">
        <v>1312</v>
      </c>
      <c r="AQ5" s="26">
        <v>963</v>
      </c>
      <c r="AR5" s="27">
        <v>301</v>
      </c>
      <c r="AS5" s="28">
        <v>662</v>
      </c>
      <c r="AT5" s="10">
        <v>552</v>
      </c>
      <c r="AU5" s="10">
        <v>127</v>
      </c>
      <c r="AV5" s="10">
        <v>424</v>
      </c>
      <c r="AW5" s="204" t="s">
        <v>1</v>
      </c>
      <c r="AX5" s="71">
        <v>2512</v>
      </c>
      <c r="AY5" s="71">
        <v>961</v>
      </c>
      <c r="AZ5" s="71">
        <v>1551</v>
      </c>
      <c r="BA5" s="213">
        <v>1925</v>
      </c>
      <c r="BB5" s="214">
        <v>728</v>
      </c>
      <c r="BC5" s="215">
        <v>1196</v>
      </c>
      <c r="BD5" s="71">
        <v>434</v>
      </c>
      <c r="BE5" s="71">
        <v>173</v>
      </c>
      <c r="BF5" s="71">
        <v>261</v>
      </c>
      <c r="BG5" s="213">
        <v>100</v>
      </c>
      <c r="BH5" s="214">
        <v>34</v>
      </c>
      <c r="BI5" s="215">
        <v>65</v>
      </c>
      <c r="BJ5" s="71">
        <v>54</v>
      </c>
      <c r="BK5" s="71">
        <v>26</v>
      </c>
      <c r="BL5" s="71">
        <v>29</v>
      </c>
      <c r="BM5" s="189" t="s">
        <v>1</v>
      </c>
      <c r="BN5" s="189">
        <v>838</v>
      </c>
      <c r="BO5" s="189">
        <v>119</v>
      </c>
      <c r="BP5" s="189">
        <v>719</v>
      </c>
      <c r="BQ5" s="198">
        <v>501</v>
      </c>
      <c r="BR5" s="199">
        <v>83</v>
      </c>
      <c r="BS5" s="200">
        <v>417</v>
      </c>
      <c r="BT5" s="189">
        <v>203</v>
      </c>
      <c r="BU5" s="189">
        <v>17</v>
      </c>
      <c r="BV5" s="189">
        <v>186</v>
      </c>
      <c r="BW5" s="198">
        <v>105</v>
      </c>
      <c r="BX5" s="199">
        <v>15</v>
      </c>
      <c r="BY5" s="200">
        <v>89</v>
      </c>
      <c r="BZ5" s="189">
        <v>30</v>
      </c>
      <c r="CA5" s="189">
        <v>3</v>
      </c>
      <c r="CB5" s="189">
        <v>27</v>
      </c>
    </row>
    <row r="6" spans="1:80" x14ac:dyDescent="0.2">
      <c r="A6" s="4" t="s">
        <v>466</v>
      </c>
      <c r="B6" s="10">
        <f t="shared" ref="B6" si="15">R6+AH6+AX6+BN6</f>
        <v>7384</v>
      </c>
      <c r="C6" s="10">
        <f t="shared" ref="C6" si="16">S6+AI6+AY6+BO6</f>
        <v>2357</v>
      </c>
      <c r="D6" s="10">
        <f t="shared" ref="D6" si="17">T6+AJ6+AZ6+BP6</f>
        <v>5027</v>
      </c>
      <c r="E6" s="10">
        <f t="shared" ref="E6" si="18">U6+AK6+BA6+BQ6</f>
        <v>4344</v>
      </c>
      <c r="F6" s="10">
        <f t="shared" ref="F6" si="19">V6+AL6+BB6+BR6</f>
        <v>1482</v>
      </c>
      <c r="G6" s="10">
        <f t="shared" ref="G6" si="20">W6+AM6+BC6+BS6</f>
        <v>2861</v>
      </c>
      <c r="H6" s="10">
        <f t="shared" ref="H6" si="21">X6+AN6+BD6+BT6</f>
        <v>1647</v>
      </c>
      <c r="I6" s="10">
        <f t="shared" ref="I6" si="22">Y6+AO6+BE6+BU6</f>
        <v>427</v>
      </c>
      <c r="J6" s="10">
        <f t="shared" ref="J6" si="23">Z6+AP6+BF6+BV6</f>
        <v>1219</v>
      </c>
      <c r="K6" s="10">
        <f t="shared" ref="K6" si="24">AA6+AQ6+BG6+BW6</f>
        <v>679</v>
      </c>
      <c r="L6" s="10">
        <f t="shared" ref="L6" si="25">AB6+AR6+BH6+BX6</f>
        <v>269</v>
      </c>
      <c r="M6" s="10">
        <f t="shared" ref="M6" si="26">AC6+AS6+BI6+BY6</f>
        <v>410</v>
      </c>
      <c r="N6" s="10">
        <f t="shared" ref="N6" si="27">AD6+AT6+BJ6+BZ6</f>
        <v>713</v>
      </c>
      <c r="O6" s="10">
        <f t="shared" ref="O6" si="28">AE6+AU6+BK6+CA6</f>
        <v>177</v>
      </c>
      <c r="P6" s="10">
        <f t="shared" ref="P6" si="29">AF6+AV6+BL6+CB6</f>
        <v>537</v>
      </c>
      <c r="Q6" s="4" t="s">
        <v>466</v>
      </c>
      <c r="R6" s="10">
        <v>1296</v>
      </c>
      <c r="S6" s="10">
        <v>839</v>
      </c>
      <c r="T6" s="10">
        <v>457</v>
      </c>
      <c r="U6" s="26">
        <v>646</v>
      </c>
      <c r="V6" s="27">
        <v>543</v>
      </c>
      <c r="W6" s="28">
        <v>104</v>
      </c>
      <c r="X6" s="10">
        <v>358</v>
      </c>
      <c r="Y6" s="10">
        <v>190</v>
      </c>
      <c r="Z6" s="10">
        <v>167</v>
      </c>
      <c r="AA6" s="26">
        <v>55</v>
      </c>
      <c r="AB6" s="27">
        <v>31</v>
      </c>
      <c r="AC6" s="28">
        <v>24</v>
      </c>
      <c r="AD6" s="10">
        <v>237</v>
      </c>
      <c r="AE6" s="10">
        <v>75</v>
      </c>
      <c r="AF6" s="10">
        <v>162</v>
      </c>
      <c r="AG6" s="4" t="s">
        <v>466</v>
      </c>
      <c r="AH6" s="10">
        <v>3709</v>
      </c>
      <c r="AI6" s="10">
        <v>796</v>
      </c>
      <c r="AJ6" s="10">
        <v>2913</v>
      </c>
      <c r="AK6" s="26">
        <v>1842</v>
      </c>
      <c r="AL6" s="27">
        <v>359</v>
      </c>
      <c r="AM6" s="28">
        <v>1482</v>
      </c>
      <c r="AN6" s="10">
        <v>931</v>
      </c>
      <c r="AO6" s="10">
        <v>141</v>
      </c>
      <c r="AP6" s="10">
        <v>790</v>
      </c>
      <c r="AQ6" s="26">
        <v>512</v>
      </c>
      <c r="AR6" s="27">
        <v>211</v>
      </c>
      <c r="AS6" s="28">
        <v>301</v>
      </c>
      <c r="AT6" s="10">
        <v>424</v>
      </c>
      <c r="AU6" s="10">
        <v>85</v>
      </c>
      <c r="AV6" s="10">
        <v>340</v>
      </c>
      <c r="AW6" s="204" t="s">
        <v>466</v>
      </c>
      <c r="AX6" s="71">
        <v>1835</v>
      </c>
      <c r="AY6" s="71">
        <v>644</v>
      </c>
      <c r="AZ6" s="71">
        <v>1191</v>
      </c>
      <c r="BA6" s="213">
        <v>1508</v>
      </c>
      <c r="BB6" s="214">
        <v>520</v>
      </c>
      <c r="BC6" s="215">
        <v>988</v>
      </c>
      <c r="BD6" s="71">
        <v>223</v>
      </c>
      <c r="BE6" s="71">
        <v>88</v>
      </c>
      <c r="BF6" s="71">
        <v>135</v>
      </c>
      <c r="BG6" s="213">
        <v>69</v>
      </c>
      <c r="BH6" s="214">
        <v>21</v>
      </c>
      <c r="BI6" s="215">
        <v>48</v>
      </c>
      <c r="BJ6" s="71">
        <v>34</v>
      </c>
      <c r="BK6" s="71">
        <v>14</v>
      </c>
      <c r="BL6" s="71">
        <v>20</v>
      </c>
      <c r="BM6" s="189" t="s">
        <v>466</v>
      </c>
      <c r="BN6" s="189">
        <v>544</v>
      </c>
      <c r="BO6" s="189">
        <v>78</v>
      </c>
      <c r="BP6" s="189">
        <v>466</v>
      </c>
      <c r="BQ6" s="198">
        <v>348</v>
      </c>
      <c r="BR6" s="199">
        <v>60</v>
      </c>
      <c r="BS6" s="200">
        <v>287</v>
      </c>
      <c r="BT6" s="189">
        <v>135</v>
      </c>
      <c r="BU6" s="189">
        <v>8</v>
      </c>
      <c r="BV6" s="189">
        <v>127</v>
      </c>
      <c r="BW6" s="198">
        <v>43</v>
      </c>
      <c r="BX6" s="199">
        <v>6</v>
      </c>
      <c r="BY6" s="200">
        <v>37</v>
      </c>
      <c r="BZ6" s="189">
        <v>18</v>
      </c>
      <c r="CA6" s="189">
        <v>3</v>
      </c>
      <c r="CB6" s="189">
        <v>15</v>
      </c>
    </row>
    <row r="7" spans="1:80" x14ac:dyDescent="0.2">
      <c r="B7" s="13">
        <f>B6*100/B5</f>
        <v>66.005184589255393</v>
      </c>
      <c r="C7" s="13">
        <f t="shared" ref="C7:P7" si="30">C6*100/C5</f>
        <v>62.937249666221632</v>
      </c>
      <c r="D7" s="13">
        <f t="shared" si="30"/>
        <v>67.558123908076865</v>
      </c>
      <c r="E7" s="13">
        <f t="shared" si="30"/>
        <v>69.895414320193083</v>
      </c>
      <c r="F7" s="13">
        <f t="shared" si="30"/>
        <v>65.085638998682484</v>
      </c>
      <c r="G7" s="13">
        <f t="shared" si="30"/>
        <v>72.6880081300813</v>
      </c>
      <c r="H7" s="13">
        <f t="shared" si="30"/>
        <v>57.931762223003872</v>
      </c>
      <c r="I7" s="13">
        <f t="shared" si="30"/>
        <v>50.772889417360282</v>
      </c>
      <c r="J7" s="13">
        <f t="shared" si="30"/>
        <v>60.919540229885058</v>
      </c>
      <c r="K7" s="13">
        <f t="shared" si="30"/>
        <v>54.713940370668816</v>
      </c>
      <c r="L7" s="13">
        <f t="shared" si="30"/>
        <v>69.329896907216494</v>
      </c>
      <c r="M7" s="13">
        <f t="shared" si="30"/>
        <v>48.1786133960047</v>
      </c>
      <c r="N7" s="13">
        <f t="shared" si="30"/>
        <v>80.022446689113352</v>
      </c>
      <c r="O7" s="13">
        <f t="shared" si="30"/>
        <v>74.683544303797461</v>
      </c>
      <c r="P7" s="13">
        <f t="shared" si="30"/>
        <v>82.11009174311927</v>
      </c>
      <c r="AG7" s="4" t="s">
        <v>783</v>
      </c>
      <c r="AH7" s="110">
        <f>AH6*100/AH5</f>
        <v>62.29425596237823</v>
      </c>
      <c r="AI7" s="110">
        <f t="shared" ref="AI7:AV7" si="31">AI6*100/AI5</f>
        <v>56.01688951442646</v>
      </c>
      <c r="AJ7" s="110">
        <f t="shared" si="31"/>
        <v>64.276257722859668</v>
      </c>
      <c r="AK7" s="110">
        <f t="shared" si="31"/>
        <v>67.770419426048562</v>
      </c>
      <c r="AL7" s="110">
        <f t="shared" si="31"/>
        <v>61.472602739726028</v>
      </c>
      <c r="AM7" s="110">
        <f t="shared" si="31"/>
        <v>69.447047797563258</v>
      </c>
      <c r="AN7" s="110">
        <f t="shared" si="31"/>
        <v>54.09645554909936</v>
      </c>
      <c r="AO7" s="110">
        <f t="shared" si="31"/>
        <v>34.474327628361856</v>
      </c>
      <c r="AP7" s="110">
        <f t="shared" si="31"/>
        <v>60.213414634146339</v>
      </c>
      <c r="AQ7" s="110">
        <f t="shared" si="31"/>
        <v>53.167185877466252</v>
      </c>
      <c r="AR7" s="110">
        <f t="shared" si="31"/>
        <v>70.099667774086384</v>
      </c>
      <c r="AS7" s="110">
        <f t="shared" si="31"/>
        <v>45.468277945619334</v>
      </c>
      <c r="AT7" s="110">
        <f t="shared" si="31"/>
        <v>76.811594202898547</v>
      </c>
      <c r="AU7" s="110">
        <f t="shared" si="31"/>
        <v>66.929133858267718</v>
      </c>
      <c r="AV7" s="110">
        <f t="shared" si="31"/>
        <v>80.188679245283012</v>
      </c>
      <c r="AW7" s="204" t="s">
        <v>785</v>
      </c>
      <c r="AX7" s="71">
        <f>AX6*100/AX5</f>
        <v>73.04936305732484</v>
      </c>
      <c r="AY7" s="71">
        <f t="shared" ref="AY7:BJ7" si="32">AY6*100/AY5</f>
        <v>67.013527575442254</v>
      </c>
      <c r="AZ7" s="71">
        <f t="shared" si="32"/>
        <v>76.789168278529985</v>
      </c>
      <c r="BA7" s="71">
        <f t="shared" si="32"/>
        <v>78.337662337662337</v>
      </c>
      <c r="BB7" s="71">
        <f t="shared" si="32"/>
        <v>71.428571428571431</v>
      </c>
      <c r="BC7" s="71">
        <f t="shared" si="32"/>
        <v>82.608695652173907</v>
      </c>
      <c r="BD7" s="71">
        <f t="shared" si="32"/>
        <v>51.382488479262676</v>
      </c>
      <c r="BE7" s="71">
        <f t="shared" si="32"/>
        <v>50.867052023121389</v>
      </c>
      <c r="BF7" s="71">
        <f t="shared" si="32"/>
        <v>51.724137931034484</v>
      </c>
      <c r="BG7" s="71">
        <f t="shared" si="32"/>
        <v>69</v>
      </c>
      <c r="BH7" s="71">
        <f t="shared" si="32"/>
        <v>61.764705882352942</v>
      </c>
      <c r="BI7" s="71">
        <f t="shared" si="32"/>
        <v>73.84615384615384</v>
      </c>
      <c r="BJ7" s="71">
        <f t="shared" si="32"/>
        <v>62.962962962962962</v>
      </c>
      <c r="BK7" s="71">
        <f>BK6*100/BK5</f>
        <v>53.846153846153847</v>
      </c>
      <c r="BL7" s="71">
        <f t="shared" ref="BL7" si="33">BL6*100/BL5</f>
        <v>68.965517241379317</v>
      </c>
    </row>
    <row r="8" spans="1:80" x14ac:dyDescent="0.2">
      <c r="A8" s="4" t="s">
        <v>467</v>
      </c>
      <c r="B8" s="10">
        <f t="shared" ref="B8" si="34">R8+AH8+AX8+BN8</f>
        <v>3804</v>
      </c>
      <c r="C8" s="10">
        <f t="shared" ref="C8" si="35">S8+AI8+AY8+BO8</f>
        <v>1388</v>
      </c>
      <c r="D8" s="10">
        <f t="shared" ref="D8" si="36">T8+AJ8+AZ8+BP8</f>
        <v>2414</v>
      </c>
      <c r="E8" s="10">
        <f t="shared" ref="E8" si="37">U8+AK8+BA8+BQ8</f>
        <v>1870</v>
      </c>
      <c r="F8" s="10">
        <f t="shared" ref="F8" si="38">V8+AL8+BB8+BR8</f>
        <v>796</v>
      </c>
      <c r="G8" s="10">
        <f t="shared" ref="G8" si="39">W8+AM8+BC8+BS8</f>
        <v>1074</v>
      </c>
      <c r="H8" s="10">
        <f t="shared" ref="H8" si="40">X8+AN8+BD8+BT8</f>
        <v>1196</v>
      </c>
      <c r="I8" s="10">
        <f t="shared" ref="I8" si="41">Y8+AO8+BE8+BU8</f>
        <v>412</v>
      </c>
      <c r="J8" s="10">
        <f t="shared" ref="J8" si="42">Z8+AP8+BF8+BV8</f>
        <v>782</v>
      </c>
      <c r="K8" s="10">
        <f t="shared" ref="K8" si="43">AA8+AQ8+BG8+BW8</f>
        <v>562</v>
      </c>
      <c r="L8" s="10">
        <f t="shared" ref="L8" si="44">AB8+AR8+BH8+BX8</f>
        <v>120</v>
      </c>
      <c r="M8" s="10">
        <f t="shared" ref="M8" si="45">AC8+AS8+BI8+BY8</f>
        <v>441</v>
      </c>
      <c r="N8" s="10">
        <f t="shared" ref="N8" si="46">AD8+AT8+BJ8+BZ8</f>
        <v>176</v>
      </c>
      <c r="O8" s="10">
        <f t="shared" ref="O8" si="47">AE8+AU8+BK8+CA8</f>
        <v>59</v>
      </c>
      <c r="P8" s="10">
        <f t="shared" ref="P8" si="48">AF8+AV8+BL8+CB8</f>
        <v>118</v>
      </c>
      <c r="Q8" s="4" t="s">
        <v>467</v>
      </c>
      <c r="R8" s="10">
        <v>587</v>
      </c>
      <c r="S8" s="10">
        <v>405</v>
      </c>
      <c r="T8" s="10">
        <v>182</v>
      </c>
      <c r="U8" s="26">
        <v>425</v>
      </c>
      <c r="V8" s="27">
        <v>340</v>
      </c>
      <c r="W8" s="28">
        <v>85</v>
      </c>
      <c r="X8" s="10">
        <v>127</v>
      </c>
      <c r="Y8" s="10">
        <v>52</v>
      </c>
      <c r="Z8" s="10">
        <v>75</v>
      </c>
      <c r="AA8" s="26">
        <v>18</v>
      </c>
      <c r="AB8" s="27">
        <v>7</v>
      </c>
      <c r="AC8" s="28">
        <v>11</v>
      </c>
      <c r="AD8" s="10">
        <v>17</v>
      </c>
      <c r="AE8" s="10">
        <v>6</v>
      </c>
      <c r="AF8" s="10">
        <v>12</v>
      </c>
      <c r="AG8" s="4" t="s">
        <v>467</v>
      </c>
      <c r="AH8" s="10">
        <v>2245</v>
      </c>
      <c r="AI8" s="10">
        <v>625</v>
      </c>
      <c r="AJ8" s="10">
        <v>1619</v>
      </c>
      <c r="AK8" s="26">
        <v>876</v>
      </c>
      <c r="AL8" s="27">
        <v>225</v>
      </c>
      <c r="AM8" s="28">
        <v>651</v>
      </c>
      <c r="AN8" s="10">
        <v>790</v>
      </c>
      <c r="AO8" s="10">
        <v>268</v>
      </c>
      <c r="AP8" s="10">
        <v>522</v>
      </c>
      <c r="AQ8" s="26">
        <v>451</v>
      </c>
      <c r="AR8" s="27">
        <v>90</v>
      </c>
      <c r="AS8" s="28">
        <v>361</v>
      </c>
      <c r="AT8" s="10">
        <v>127</v>
      </c>
      <c r="AU8" s="10">
        <v>42</v>
      </c>
      <c r="AV8" s="10">
        <v>85</v>
      </c>
      <c r="AW8" s="204" t="s">
        <v>467</v>
      </c>
      <c r="AX8" s="71">
        <v>678</v>
      </c>
      <c r="AY8" s="71">
        <v>317</v>
      </c>
      <c r="AZ8" s="71">
        <v>360</v>
      </c>
      <c r="BA8" s="213">
        <v>416</v>
      </c>
      <c r="BB8" s="214">
        <v>208</v>
      </c>
      <c r="BC8" s="215">
        <v>208</v>
      </c>
      <c r="BD8" s="71">
        <v>211</v>
      </c>
      <c r="BE8" s="71">
        <v>84</v>
      </c>
      <c r="BF8" s="71">
        <v>126</v>
      </c>
      <c r="BG8" s="213">
        <v>31</v>
      </c>
      <c r="BH8" s="214">
        <v>14</v>
      </c>
      <c r="BI8" s="215">
        <v>17</v>
      </c>
      <c r="BJ8" s="71">
        <v>20</v>
      </c>
      <c r="BK8" s="71">
        <v>11</v>
      </c>
      <c r="BL8" s="71">
        <v>9</v>
      </c>
      <c r="BM8" s="189" t="s">
        <v>467</v>
      </c>
      <c r="BN8" s="189">
        <v>294</v>
      </c>
      <c r="BO8" s="189">
        <v>41</v>
      </c>
      <c r="BP8" s="189">
        <v>253</v>
      </c>
      <c r="BQ8" s="198">
        <v>153</v>
      </c>
      <c r="BR8" s="199">
        <v>23</v>
      </c>
      <c r="BS8" s="200">
        <v>130</v>
      </c>
      <c r="BT8" s="189">
        <v>68</v>
      </c>
      <c r="BU8" s="189">
        <v>8</v>
      </c>
      <c r="BV8" s="189">
        <v>59</v>
      </c>
      <c r="BW8" s="198">
        <v>62</v>
      </c>
      <c r="BX8" s="199">
        <v>9</v>
      </c>
      <c r="BY8" s="200">
        <v>52</v>
      </c>
      <c r="BZ8" s="189">
        <v>12</v>
      </c>
      <c r="CA8" s="189">
        <v>0</v>
      </c>
      <c r="CB8" s="189">
        <v>12</v>
      </c>
    </row>
    <row r="9" spans="1:80" x14ac:dyDescent="0.2">
      <c r="B9" s="10"/>
      <c r="C9" s="10"/>
      <c r="D9" s="10"/>
      <c r="E9" s="26"/>
      <c r="F9" s="27"/>
      <c r="G9" s="28"/>
      <c r="H9" s="10"/>
      <c r="I9" s="10"/>
      <c r="J9" s="10"/>
      <c r="K9" s="26"/>
      <c r="L9" s="27"/>
      <c r="M9" s="28"/>
      <c r="N9" s="10"/>
      <c r="O9" s="10"/>
      <c r="P9" s="10"/>
      <c r="R9" s="10"/>
      <c r="S9" s="10"/>
      <c r="T9" s="10"/>
      <c r="U9" s="26"/>
      <c r="V9" s="27"/>
      <c r="W9" s="28"/>
      <c r="X9" s="10"/>
      <c r="Y9" s="10"/>
      <c r="Z9" s="10"/>
      <c r="AA9" s="26"/>
      <c r="AB9" s="27"/>
      <c r="AC9" s="28"/>
      <c r="AD9" s="10"/>
      <c r="AE9" s="10"/>
      <c r="AF9" s="10"/>
      <c r="AH9" s="10"/>
      <c r="AI9" s="10"/>
      <c r="AJ9" s="10"/>
      <c r="AK9" s="26"/>
      <c r="AL9" s="27"/>
      <c r="AM9" s="28"/>
      <c r="AN9" s="10"/>
      <c r="AO9" s="10"/>
      <c r="AP9" s="10"/>
      <c r="AQ9" s="26"/>
      <c r="AR9" s="27"/>
      <c r="AS9" s="28"/>
      <c r="AT9" s="10"/>
      <c r="AU9" s="10"/>
      <c r="AV9" s="10"/>
      <c r="BA9" s="213"/>
      <c r="BB9" s="214"/>
      <c r="BC9" s="215"/>
      <c r="BG9" s="213"/>
      <c r="BH9" s="214"/>
      <c r="BI9" s="215"/>
      <c r="BM9" s="189"/>
      <c r="BN9" s="189"/>
      <c r="BO9" s="189"/>
      <c r="BP9" s="189"/>
      <c r="BQ9" s="198"/>
      <c r="BR9" s="199"/>
      <c r="BS9" s="200"/>
      <c r="BT9" s="189"/>
      <c r="BU9" s="189"/>
      <c r="BV9" s="189"/>
      <c r="BW9" s="198"/>
      <c r="BX9" s="199"/>
      <c r="BY9" s="200"/>
      <c r="BZ9" s="189"/>
      <c r="CA9" s="189"/>
      <c r="CB9" s="189"/>
    </row>
    <row r="10" spans="1:80" x14ac:dyDescent="0.2">
      <c r="A10" s="4" t="s">
        <v>922</v>
      </c>
      <c r="B10" s="273" t="s">
        <v>1</v>
      </c>
      <c r="C10" s="7" t="s">
        <v>497</v>
      </c>
      <c r="D10" s="7" t="s">
        <v>498</v>
      </c>
      <c r="E10" s="26"/>
      <c r="F10" s="27"/>
      <c r="G10" s="28"/>
      <c r="H10" s="10"/>
      <c r="I10" s="10"/>
      <c r="J10" s="10"/>
      <c r="K10" s="26"/>
      <c r="L10" s="27"/>
      <c r="M10" s="28"/>
      <c r="N10" s="10"/>
      <c r="O10" s="10"/>
      <c r="P10" s="10"/>
      <c r="R10" s="10"/>
      <c r="S10" s="10"/>
      <c r="T10" s="10"/>
      <c r="U10" s="26"/>
      <c r="V10" s="27"/>
      <c r="W10" s="28"/>
      <c r="X10" s="10"/>
      <c r="Y10" s="10"/>
      <c r="Z10" s="10"/>
      <c r="AA10" s="26"/>
      <c r="AB10" s="27"/>
      <c r="AC10" s="28"/>
      <c r="AD10" s="10"/>
      <c r="AE10" s="10"/>
      <c r="AF10" s="10"/>
      <c r="AH10" s="10"/>
      <c r="AI10" s="10"/>
      <c r="AJ10" s="10"/>
      <c r="AK10" s="26"/>
      <c r="AL10" s="27"/>
      <c r="AM10" s="28"/>
      <c r="AN10" s="10"/>
      <c r="AO10" s="10"/>
      <c r="AP10" s="10"/>
      <c r="AQ10" s="26"/>
      <c r="AR10" s="27"/>
      <c r="AS10" s="28"/>
      <c r="AT10" s="10"/>
      <c r="AU10" s="10"/>
      <c r="AV10" s="10"/>
      <c r="BA10" s="213"/>
      <c r="BB10" s="214"/>
      <c r="BC10" s="215"/>
      <c r="BG10" s="213"/>
      <c r="BH10" s="214"/>
      <c r="BI10" s="215"/>
      <c r="BM10" s="189"/>
      <c r="BN10" s="189"/>
      <c r="BO10" s="189"/>
      <c r="BP10" s="189"/>
      <c r="BQ10" s="198"/>
      <c r="BR10" s="199"/>
      <c r="BS10" s="200"/>
      <c r="BT10" s="189"/>
      <c r="BU10" s="189"/>
      <c r="BV10" s="189"/>
      <c r="BW10" s="198"/>
      <c r="BX10" s="199"/>
      <c r="BY10" s="200"/>
      <c r="BZ10" s="189"/>
      <c r="CA10" s="189"/>
      <c r="CB10" s="189"/>
    </row>
    <row r="11" spans="1:80" x14ac:dyDescent="0.2">
      <c r="A11" s="4" t="s">
        <v>1</v>
      </c>
      <c r="B11" s="110">
        <v>66.005184589255393</v>
      </c>
      <c r="C11" s="110">
        <v>62.937249666221632</v>
      </c>
      <c r="D11" s="110">
        <v>67.558123908076865</v>
      </c>
      <c r="R11" s="10"/>
      <c r="S11" s="10"/>
      <c r="T11" s="10"/>
      <c r="U11" s="26"/>
      <c r="V11" s="27"/>
      <c r="W11" s="28"/>
      <c r="X11" s="10"/>
      <c r="Y11" s="10"/>
      <c r="Z11" s="10"/>
      <c r="AA11" s="26"/>
      <c r="AB11" s="27"/>
      <c r="AC11" s="28"/>
      <c r="AD11" s="10"/>
      <c r="AE11" s="10"/>
      <c r="AF11" s="10"/>
      <c r="AH11" s="10"/>
      <c r="AI11" s="10"/>
      <c r="AJ11" s="10"/>
      <c r="AK11" s="26"/>
      <c r="AL11" s="27"/>
      <c r="AM11" s="28"/>
      <c r="AN11" s="10"/>
      <c r="AO11" s="10"/>
      <c r="AP11" s="10"/>
      <c r="AQ11" s="26"/>
      <c r="AR11" s="27"/>
      <c r="AS11" s="28"/>
      <c r="AT11" s="10"/>
      <c r="AU11" s="10"/>
      <c r="AV11" s="10"/>
      <c r="BA11" s="213"/>
      <c r="BB11" s="214"/>
      <c r="BC11" s="215"/>
      <c r="BG11" s="213"/>
      <c r="BH11" s="214"/>
      <c r="BI11" s="215"/>
      <c r="BM11" s="189"/>
      <c r="BN11" s="189"/>
      <c r="BO11" s="189"/>
      <c r="BP11" s="189"/>
      <c r="BQ11" s="198"/>
      <c r="BR11" s="199"/>
      <c r="BS11" s="200"/>
      <c r="BT11" s="189"/>
      <c r="BU11" s="189"/>
      <c r="BV11" s="189"/>
      <c r="BW11" s="198"/>
      <c r="BX11" s="199"/>
      <c r="BY11" s="200"/>
      <c r="BZ11" s="189"/>
      <c r="CA11" s="189"/>
      <c r="CB11" s="189"/>
    </row>
    <row r="12" spans="1:80" x14ac:dyDescent="0.2">
      <c r="A12" s="4" t="s">
        <v>4</v>
      </c>
      <c r="B12" s="123">
        <v>69.895414320193083</v>
      </c>
      <c r="C12" s="124">
        <v>65.085638998682484</v>
      </c>
      <c r="D12" s="125">
        <v>72.6880081300813</v>
      </c>
      <c r="E12" s="10"/>
      <c r="F12" s="10"/>
      <c r="G12" s="10"/>
      <c r="H12" s="26"/>
      <c r="I12" s="27"/>
      <c r="J12" s="28"/>
      <c r="K12" s="10"/>
      <c r="L12" s="10"/>
      <c r="M12" s="10"/>
      <c r="N12" s="10"/>
      <c r="O12" s="10"/>
      <c r="P12" s="10"/>
      <c r="R12" s="10"/>
      <c r="S12" s="10"/>
      <c r="T12" s="10"/>
      <c r="U12" s="26"/>
      <c r="V12" s="27"/>
      <c r="W12" s="28"/>
      <c r="X12" s="10"/>
      <c r="Y12" s="10"/>
      <c r="Z12" s="10"/>
      <c r="AA12" s="26"/>
      <c r="AB12" s="27"/>
      <c r="AC12" s="28"/>
      <c r="AD12" s="10"/>
      <c r="AE12" s="10"/>
      <c r="AF12" s="10"/>
      <c r="AH12" s="10"/>
      <c r="AI12" s="10"/>
      <c r="AJ12" s="10"/>
      <c r="AK12" s="26"/>
      <c r="AL12" s="27"/>
      <c r="AM12" s="28"/>
      <c r="AN12" s="10"/>
      <c r="AO12" s="10"/>
      <c r="AP12" s="10"/>
      <c r="AQ12" s="26"/>
      <c r="AR12" s="27"/>
      <c r="AS12" s="28"/>
      <c r="AT12" s="10"/>
      <c r="AU12" s="10"/>
      <c r="AV12" s="10"/>
      <c r="BA12" s="213"/>
      <c r="BB12" s="214"/>
      <c r="BC12" s="215"/>
      <c r="BG12" s="213"/>
      <c r="BH12" s="214"/>
      <c r="BI12" s="215"/>
      <c r="BM12" s="189"/>
      <c r="BN12" s="189"/>
      <c r="BO12" s="189"/>
      <c r="BP12" s="189"/>
      <c r="BQ12" s="198"/>
      <c r="BR12" s="199"/>
      <c r="BS12" s="200"/>
      <c r="BT12" s="189"/>
      <c r="BU12" s="189"/>
      <c r="BV12" s="189"/>
      <c r="BW12" s="198"/>
      <c r="BX12" s="199"/>
      <c r="BY12" s="200"/>
      <c r="BZ12" s="189"/>
      <c r="CA12" s="189"/>
      <c r="CB12" s="189"/>
    </row>
    <row r="13" spans="1:80" x14ac:dyDescent="0.2">
      <c r="A13" s="4" t="s">
        <v>5</v>
      </c>
      <c r="B13" s="110">
        <v>57.931762223003872</v>
      </c>
      <c r="C13" s="110">
        <v>50.772889417360282</v>
      </c>
      <c r="D13" s="110">
        <v>60.919540229885058</v>
      </c>
      <c r="K13" s="26"/>
      <c r="L13" s="27"/>
      <c r="M13" s="28"/>
      <c r="N13" s="10"/>
      <c r="O13" s="10"/>
      <c r="P13" s="10"/>
      <c r="R13" s="10"/>
      <c r="S13" s="10"/>
      <c r="T13" s="10"/>
      <c r="U13" s="26"/>
      <c r="V13" s="27"/>
      <c r="W13" s="28"/>
      <c r="X13" s="10"/>
      <c r="Y13" s="10"/>
      <c r="Z13" s="10"/>
      <c r="AA13" s="26"/>
      <c r="AB13" s="27"/>
      <c r="AC13" s="28"/>
      <c r="AD13" s="10"/>
      <c r="AE13" s="10"/>
      <c r="AF13" s="10"/>
      <c r="AH13" s="10"/>
      <c r="AI13" s="10"/>
      <c r="AJ13" s="10"/>
      <c r="AK13" s="26"/>
      <c r="AL13" s="27"/>
      <c r="AM13" s="28"/>
      <c r="AN13" s="10"/>
      <c r="AO13" s="10"/>
      <c r="AP13" s="10"/>
      <c r="AQ13" s="26"/>
      <c r="AR13" s="27"/>
      <c r="AS13" s="28"/>
      <c r="AT13" s="10"/>
      <c r="AU13" s="10"/>
      <c r="AV13" s="10"/>
      <c r="BA13" s="213"/>
      <c r="BB13" s="214"/>
      <c r="BC13" s="215"/>
      <c r="BG13" s="213"/>
      <c r="BH13" s="214"/>
      <c r="BI13" s="215"/>
      <c r="BM13" s="189"/>
      <c r="BN13" s="189"/>
      <c r="BO13" s="189"/>
      <c r="BP13" s="189"/>
      <c r="BQ13" s="198"/>
      <c r="BR13" s="199"/>
      <c r="BS13" s="200"/>
      <c r="BT13" s="189"/>
      <c r="BU13" s="189"/>
      <c r="BV13" s="189"/>
      <c r="BW13" s="198"/>
      <c r="BX13" s="199"/>
      <c r="BY13" s="200"/>
      <c r="BZ13" s="189"/>
      <c r="CA13" s="189"/>
      <c r="CB13" s="189"/>
    </row>
    <row r="14" spans="1:80" x14ac:dyDescent="0.2">
      <c r="A14" s="4" t="s">
        <v>6</v>
      </c>
      <c r="B14" s="123">
        <v>54.713940370668816</v>
      </c>
      <c r="C14" s="124">
        <v>69.329896907216494</v>
      </c>
      <c r="D14" s="125">
        <v>48.1786133960047</v>
      </c>
      <c r="H14" s="10"/>
      <c r="I14" s="10"/>
      <c r="J14" s="10"/>
      <c r="K14" s="26"/>
      <c r="L14" s="27"/>
      <c r="M14" s="28"/>
      <c r="N14" s="10"/>
      <c r="O14" s="10"/>
      <c r="P14" s="10"/>
      <c r="R14" s="10"/>
      <c r="S14" s="10"/>
      <c r="T14" s="10"/>
      <c r="U14" s="26"/>
      <c r="V14" s="27"/>
      <c r="W14" s="28"/>
      <c r="X14" s="10"/>
      <c r="Y14" s="10"/>
      <c r="Z14" s="10"/>
      <c r="AA14" s="26"/>
      <c r="AB14" s="27"/>
      <c r="AC14" s="28"/>
      <c r="AD14" s="10"/>
      <c r="AE14" s="10"/>
      <c r="AF14" s="10"/>
      <c r="AH14" s="10"/>
      <c r="AI14" s="10"/>
      <c r="AJ14" s="10"/>
      <c r="AK14" s="26"/>
      <c r="AL14" s="27"/>
      <c r="AM14" s="28"/>
      <c r="AN14" s="10"/>
      <c r="AO14" s="10"/>
      <c r="AP14" s="10"/>
      <c r="AQ14" s="26"/>
      <c r="AR14" s="27"/>
      <c r="AS14" s="28"/>
      <c r="AT14" s="10"/>
      <c r="AU14" s="10"/>
      <c r="AV14" s="10"/>
      <c r="BA14" s="213"/>
      <c r="BB14" s="214"/>
      <c r="BC14" s="215"/>
      <c r="BG14" s="213"/>
      <c r="BH14" s="214"/>
      <c r="BI14" s="215"/>
      <c r="BM14" s="189"/>
      <c r="BN14" s="189"/>
      <c r="BO14" s="189"/>
      <c r="BP14" s="189"/>
      <c r="BQ14" s="198"/>
      <c r="BR14" s="199"/>
      <c r="BS14" s="200"/>
      <c r="BT14" s="189"/>
      <c r="BU14" s="189"/>
      <c r="BV14" s="189"/>
      <c r="BW14" s="198"/>
      <c r="BX14" s="199"/>
      <c r="BY14" s="200"/>
      <c r="BZ14" s="189"/>
      <c r="CA14" s="189"/>
      <c r="CB14" s="189"/>
    </row>
    <row r="15" spans="1:80" x14ac:dyDescent="0.2">
      <c r="A15" s="4" t="s">
        <v>7</v>
      </c>
      <c r="B15" s="110">
        <v>80.022446689113352</v>
      </c>
      <c r="C15" s="110">
        <v>74.683544303797461</v>
      </c>
      <c r="D15" s="110">
        <v>82.11009174311927</v>
      </c>
      <c r="E15" s="26"/>
      <c r="F15" s="27"/>
      <c r="G15" s="28"/>
      <c r="H15" s="10"/>
      <c r="I15" s="10"/>
      <c r="J15" s="10"/>
      <c r="K15" s="26"/>
      <c r="L15" s="27"/>
      <c r="M15" s="28"/>
      <c r="N15" s="10"/>
      <c r="O15" s="10"/>
      <c r="P15" s="10"/>
      <c r="R15" s="10"/>
      <c r="S15" s="10"/>
      <c r="T15" s="10"/>
      <c r="U15" s="26"/>
      <c r="V15" s="27"/>
      <c r="W15" s="28"/>
      <c r="X15" s="10"/>
      <c r="Y15" s="10"/>
      <c r="Z15" s="10"/>
      <c r="AA15" s="26"/>
      <c r="AB15" s="27"/>
      <c r="AC15" s="28"/>
      <c r="AD15" s="10"/>
      <c r="AE15" s="10"/>
      <c r="AF15" s="10"/>
      <c r="AH15" s="10"/>
      <c r="AI15" s="10"/>
      <c r="AJ15" s="10"/>
      <c r="AK15" s="26"/>
      <c r="AL15" s="27"/>
      <c r="AM15" s="28"/>
      <c r="AN15" s="10"/>
      <c r="AO15" s="10"/>
      <c r="AP15" s="10"/>
      <c r="AQ15" s="26"/>
      <c r="AR15" s="27"/>
      <c r="AS15" s="28"/>
      <c r="AT15" s="10"/>
      <c r="AU15" s="10"/>
      <c r="AV15" s="10"/>
      <c r="BA15" s="213"/>
      <c r="BB15" s="214"/>
      <c r="BC15" s="215"/>
      <c r="BG15" s="213"/>
      <c r="BH15" s="214"/>
      <c r="BI15" s="215"/>
      <c r="BM15" s="189"/>
      <c r="BN15" s="189"/>
      <c r="BO15" s="189"/>
      <c r="BP15" s="189"/>
      <c r="BQ15" s="198"/>
      <c r="BR15" s="199"/>
      <c r="BS15" s="200"/>
      <c r="BT15" s="189"/>
      <c r="BU15" s="189"/>
      <c r="BV15" s="189"/>
      <c r="BW15" s="198"/>
      <c r="BX15" s="199"/>
      <c r="BY15" s="200"/>
      <c r="BZ15" s="189"/>
      <c r="CA15" s="189"/>
      <c r="CB15" s="189"/>
    </row>
    <row r="16" spans="1:80" x14ac:dyDescent="0.2">
      <c r="B16" s="10"/>
      <c r="C16" s="10"/>
      <c r="D16" s="10"/>
      <c r="E16" s="26"/>
      <c r="F16" s="27"/>
      <c r="G16" s="28"/>
      <c r="H16" s="10"/>
      <c r="I16" s="10"/>
      <c r="J16" s="10"/>
      <c r="K16" s="26"/>
      <c r="L16" s="27"/>
      <c r="M16" s="28"/>
      <c r="N16" s="10"/>
      <c r="O16" s="10"/>
      <c r="P16" s="10"/>
      <c r="R16" s="10"/>
      <c r="S16" s="10"/>
      <c r="T16" s="10"/>
      <c r="U16" s="26"/>
      <c r="V16" s="27"/>
      <c r="W16" s="28"/>
      <c r="X16" s="10"/>
      <c r="Y16" s="10"/>
      <c r="Z16" s="10"/>
      <c r="AA16" s="26"/>
      <c r="AB16" s="27"/>
      <c r="AC16" s="28"/>
      <c r="AD16" s="10"/>
      <c r="AE16" s="10"/>
      <c r="AF16" s="10"/>
      <c r="AH16" s="10"/>
      <c r="AI16" s="10"/>
      <c r="AJ16" s="10"/>
      <c r="AK16" s="26"/>
      <c r="AL16" s="27"/>
      <c r="AM16" s="28"/>
      <c r="AN16" s="10"/>
      <c r="AO16" s="10"/>
      <c r="AP16" s="10"/>
      <c r="AQ16" s="26"/>
      <c r="AR16" s="27"/>
      <c r="AS16" s="28"/>
      <c r="AT16" s="10"/>
      <c r="AU16" s="10"/>
      <c r="AV16" s="10"/>
      <c r="BA16" s="213"/>
      <c r="BB16" s="214"/>
      <c r="BC16" s="215"/>
      <c r="BG16" s="213"/>
      <c r="BH16" s="214"/>
      <c r="BI16" s="215"/>
      <c r="BM16" s="189"/>
      <c r="BN16" s="189"/>
      <c r="BO16" s="189"/>
      <c r="BP16" s="189"/>
      <c r="BQ16" s="198"/>
      <c r="BR16" s="199"/>
      <c r="BS16" s="200"/>
      <c r="BT16" s="189"/>
      <c r="BU16" s="189"/>
      <c r="BV16" s="189"/>
      <c r="BW16" s="198"/>
      <c r="BX16" s="199"/>
      <c r="BY16" s="200"/>
      <c r="BZ16" s="189"/>
      <c r="CA16" s="189"/>
      <c r="CB16" s="189"/>
    </row>
    <row r="17" spans="1:80" x14ac:dyDescent="0.2">
      <c r="A17" s="15" t="s">
        <v>468</v>
      </c>
      <c r="B17" s="10"/>
      <c r="C17" s="10"/>
      <c r="D17" s="10"/>
      <c r="E17" s="26"/>
      <c r="F17" s="27"/>
      <c r="G17" s="28"/>
      <c r="H17" s="10"/>
      <c r="I17" s="10"/>
      <c r="J17" s="10"/>
      <c r="K17" s="26"/>
      <c r="L17" s="27"/>
      <c r="M17" s="28"/>
      <c r="N17" s="10"/>
      <c r="O17" s="10"/>
      <c r="P17" s="10"/>
      <c r="Q17" s="15" t="s">
        <v>468</v>
      </c>
      <c r="R17" s="10"/>
      <c r="S17" s="10"/>
      <c r="T17" s="10"/>
      <c r="U17" s="26"/>
      <c r="V17" s="27"/>
      <c r="W17" s="28"/>
      <c r="X17" s="10"/>
      <c r="Y17" s="10"/>
      <c r="Z17" s="10"/>
      <c r="AA17" s="26"/>
      <c r="AB17" s="27"/>
      <c r="AC17" s="28"/>
      <c r="AD17" s="10"/>
      <c r="AE17" s="10"/>
      <c r="AF17" s="10"/>
      <c r="AG17" s="15" t="s">
        <v>468</v>
      </c>
      <c r="AH17" s="10"/>
      <c r="AI17" s="10"/>
      <c r="AJ17" s="10"/>
      <c r="AK17" s="26"/>
      <c r="AL17" s="27"/>
      <c r="AM17" s="28"/>
      <c r="AN17" s="10"/>
      <c r="AO17" s="10"/>
      <c r="AP17" s="10"/>
      <c r="AQ17" s="26"/>
      <c r="AR17" s="27"/>
      <c r="AS17" s="28"/>
      <c r="AT17" s="10"/>
      <c r="AU17" s="10"/>
      <c r="AV17" s="10"/>
      <c r="AW17" s="210" t="s">
        <v>468</v>
      </c>
      <c r="BA17" s="213"/>
      <c r="BB17" s="214"/>
      <c r="BC17" s="215"/>
      <c r="BG17" s="213"/>
      <c r="BH17" s="214"/>
      <c r="BI17" s="215"/>
      <c r="BM17" s="195" t="s">
        <v>468</v>
      </c>
      <c r="BN17" s="189"/>
      <c r="BO17" s="189"/>
      <c r="BP17" s="189"/>
      <c r="BQ17" s="198"/>
      <c r="BR17" s="199"/>
      <c r="BS17" s="200"/>
      <c r="BT17" s="189"/>
      <c r="BU17" s="189"/>
      <c r="BV17" s="189"/>
      <c r="BW17" s="198"/>
      <c r="BX17" s="199"/>
      <c r="BY17" s="200"/>
      <c r="BZ17" s="189"/>
      <c r="CA17" s="189"/>
      <c r="CB17" s="189"/>
    </row>
    <row r="18" spans="1:80" x14ac:dyDescent="0.2">
      <c r="A18" s="4" t="s">
        <v>1</v>
      </c>
      <c r="B18" s="10">
        <f t="shared" ref="B18" si="49">R18+AH18+AX18+BN18</f>
        <v>2965</v>
      </c>
      <c r="C18" s="10">
        <f t="shared" ref="C18" si="50">S18+AI18+AY18+BO18</f>
        <v>1071</v>
      </c>
      <c r="D18" s="10">
        <f t="shared" ref="D18" si="51">T18+AJ18+AZ18+BP18</f>
        <v>1892</v>
      </c>
      <c r="E18" s="10">
        <f t="shared" ref="E18" si="52">U18+AK18+BA18+BQ18</f>
        <v>1937</v>
      </c>
      <c r="F18" s="10">
        <f t="shared" ref="F18" si="53">V18+AL18+BB18+BR18</f>
        <v>745</v>
      </c>
      <c r="G18" s="10">
        <f t="shared" ref="G18" si="54">W18+AM18+BC18+BS18</f>
        <v>1192</v>
      </c>
      <c r="H18" s="10">
        <f t="shared" ref="H18" si="55">X18+AN18+BD18+BT18</f>
        <v>599</v>
      </c>
      <c r="I18" s="10">
        <f t="shared" ref="I18" si="56">Y18+AO18+BE18+BU18</f>
        <v>196</v>
      </c>
      <c r="J18" s="10">
        <f t="shared" ref="J18" si="57">Z18+AP18+BF18+BV18</f>
        <v>403</v>
      </c>
      <c r="K18" s="10">
        <f t="shared" ref="K18" si="58">AA18+AQ18+BG18+BW18</f>
        <v>120</v>
      </c>
      <c r="L18" s="10">
        <f t="shared" ref="L18" si="59">AB18+AR18+BH18+BX18</f>
        <v>40</v>
      </c>
      <c r="M18" s="10">
        <f t="shared" ref="M18" si="60">AC18+AS18+BI18+BY18</f>
        <v>81</v>
      </c>
      <c r="N18" s="10">
        <f t="shared" ref="N18" si="61">AD18+AT18+BJ18+BZ18</f>
        <v>307</v>
      </c>
      <c r="O18" s="10">
        <f t="shared" ref="O18" si="62">AE18+AU18+BK18+CA18</f>
        <v>91</v>
      </c>
      <c r="P18" s="10">
        <f t="shared" ref="P18" si="63">AF18+AV18+BL18+CB18</f>
        <v>217</v>
      </c>
      <c r="Q18" s="4" t="s">
        <v>1</v>
      </c>
      <c r="R18" s="10">
        <v>564</v>
      </c>
      <c r="S18" s="10">
        <v>417</v>
      </c>
      <c r="T18" s="10">
        <v>146</v>
      </c>
      <c r="U18" s="26">
        <v>344</v>
      </c>
      <c r="V18" s="27">
        <v>293</v>
      </c>
      <c r="W18" s="28">
        <v>52</v>
      </c>
      <c r="X18" s="10">
        <v>144</v>
      </c>
      <c r="Y18" s="10">
        <v>87</v>
      </c>
      <c r="Z18" s="10">
        <v>58</v>
      </c>
      <c r="AA18" s="26">
        <v>5</v>
      </c>
      <c r="AB18" s="27">
        <v>4</v>
      </c>
      <c r="AC18" s="28">
        <v>2</v>
      </c>
      <c r="AD18" s="10">
        <v>69</v>
      </c>
      <c r="AE18" s="10">
        <v>35</v>
      </c>
      <c r="AF18" s="10">
        <v>35</v>
      </c>
      <c r="AG18" s="4" t="s">
        <v>1</v>
      </c>
      <c r="AH18" s="10">
        <v>1306</v>
      </c>
      <c r="AI18" s="10">
        <v>250</v>
      </c>
      <c r="AJ18" s="10">
        <v>1056</v>
      </c>
      <c r="AK18" s="26">
        <v>764</v>
      </c>
      <c r="AL18" s="27">
        <v>135</v>
      </c>
      <c r="AM18" s="28">
        <v>629</v>
      </c>
      <c r="AN18" s="10">
        <v>240</v>
      </c>
      <c r="AO18" s="10">
        <v>42</v>
      </c>
      <c r="AP18" s="10">
        <v>197</v>
      </c>
      <c r="AQ18" s="26">
        <v>90</v>
      </c>
      <c r="AR18" s="27">
        <v>30</v>
      </c>
      <c r="AS18" s="28">
        <v>60</v>
      </c>
      <c r="AT18" s="10">
        <v>212</v>
      </c>
      <c r="AU18" s="10">
        <v>42</v>
      </c>
      <c r="AV18" s="10">
        <v>170</v>
      </c>
      <c r="AW18" s="204" t="s">
        <v>1</v>
      </c>
      <c r="AX18" s="71">
        <v>809</v>
      </c>
      <c r="AY18" s="71">
        <v>358</v>
      </c>
      <c r="AZ18" s="71">
        <v>451</v>
      </c>
      <c r="BA18" s="213">
        <v>657</v>
      </c>
      <c r="BB18" s="214">
        <v>280</v>
      </c>
      <c r="BC18" s="215">
        <v>377</v>
      </c>
      <c r="BD18" s="71">
        <v>122</v>
      </c>
      <c r="BE18" s="71">
        <v>67</v>
      </c>
      <c r="BF18" s="71">
        <v>55</v>
      </c>
      <c r="BG18" s="213">
        <v>10</v>
      </c>
      <c r="BH18" s="214">
        <v>0</v>
      </c>
      <c r="BI18" s="215">
        <v>10</v>
      </c>
      <c r="BJ18" s="71">
        <v>20</v>
      </c>
      <c r="BK18" s="71">
        <v>11</v>
      </c>
      <c r="BL18" s="71">
        <v>9</v>
      </c>
      <c r="BM18" s="189" t="s">
        <v>1</v>
      </c>
      <c r="BN18" s="189">
        <v>286</v>
      </c>
      <c r="BO18" s="189">
        <v>46</v>
      </c>
      <c r="BP18" s="189">
        <v>239</v>
      </c>
      <c r="BQ18" s="198">
        <v>172</v>
      </c>
      <c r="BR18" s="199">
        <v>37</v>
      </c>
      <c r="BS18" s="200">
        <v>134</v>
      </c>
      <c r="BT18" s="189">
        <v>93</v>
      </c>
      <c r="BU18" s="189">
        <v>0</v>
      </c>
      <c r="BV18" s="189">
        <v>93</v>
      </c>
      <c r="BW18" s="198">
        <v>15</v>
      </c>
      <c r="BX18" s="199">
        <v>6</v>
      </c>
      <c r="BY18" s="200">
        <v>9</v>
      </c>
      <c r="BZ18" s="189">
        <v>6</v>
      </c>
      <c r="CA18" s="189">
        <v>3</v>
      </c>
      <c r="CB18" s="189">
        <v>3</v>
      </c>
    </row>
    <row r="19" spans="1:80" x14ac:dyDescent="0.2">
      <c r="B19" s="10">
        <f>B18*100/B5</f>
        <v>26.503977831411461</v>
      </c>
      <c r="C19" s="10">
        <f t="shared" ref="C19:P19" si="64">C18*100/C5</f>
        <v>28.598130841121495</v>
      </c>
      <c r="D19" s="10">
        <f t="shared" si="64"/>
        <v>25.426689961026742</v>
      </c>
      <c r="E19" s="10">
        <f t="shared" si="64"/>
        <v>31.166532582461787</v>
      </c>
      <c r="F19" s="10">
        <f t="shared" si="64"/>
        <v>32.718489240228372</v>
      </c>
      <c r="G19" s="10">
        <f t="shared" si="64"/>
        <v>30.284552845528456</v>
      </c>
      <c r="H19" s="10">
        <f t="shared" si="64"/>
        <v>21.069293000351742</v>
      </c>
      <c r="I19" s="10">
        <f t="shared" si="64"/>
        <v>23.305588585017837</v>
      </c>
      <c r="J19" s="10">
        <f t="shared" si="64"/>
        <v>20.139930034982509</v>
      </c>
      <c r="K19" s="10">
        <f t="shared" si="64"/>
        <v>9.6696212731668005</v>
      </c>
      <c r="L19" s="10">
        <f t="shared" si="64"/>
        <v>10.309278350515465</v>
      </c>
      <c r="M19" s="10">
        <f t="shared" si="64"/>
        <v>9.5182138660399538</v>
      </c>
      <c r="N19" s="10">
        <f t="shared" si="64"/>
        <v>34.455667789001126</v>
      </c>
      <c r="O19" s="10">
        <f t="shared" si="64"/>
        <v>38.396624472573841</v>
      </c>
      <c r="P19" s="10">
        <f t="shared" si="64"/>
        <v>33.180428134556578</v>
      </c>
      <c r="Q19" s="10"/>
      <c r="R19" s="10"/>
      <c r="S19" s="10"/>
      <c r="T19" s="10"/>
      <c r="U19" s="26"/>
      <c r="V19" s="27"/>
      <c r="W19" s="28"/>
      <c r="X19" s="10"/>
      <c r="Y19" s="10"/>
      <c r="Z19" s="10"/>
      <c r="AA19" s="26"/>
      <c r="AB19" s="27"/>
      <c r="AC19" s="28"/>
      <c r="AD19" s="10"/>
      <c r="AE19" s="10"/>
      <c r="AF19" s="10"/>
      <c r="AG19" s="4" t="s">
        <v>785</v>
      </c>
      <c r="AH19" s="110">
        <f t="shared" ref="AH19:AV19" si="65">AH18*100/AH5</f>
        <v>21.934833725226738</v>
      </c>
      <c r="AI19" s="110">
        <f t="shared" si="65"/>
        <v>17.593244194229417</v>
      </c>
      <c r="AJ19" s="110">
        <f t="shared" si="65"/>
        <v>23.300970873786408</v>
      </c>
      <c r="AK19" s="110">
        <f t="shared" si="65"/>
        <v>28.108903605592346</v>
      </c>
      <c r="AL19" s="110">
        <f t="shared" si="65"/>
        <v>23.116438356164384</v>
      </c>
      <c r="AM19" s="110">
        <f t="shared" si="65"/>
        <v>29.475164011246484</v>
      </c>
      <c r="AN19" s="110">
        <f t="shared" si="65"/>
        <v>13.945380592678676</v>
      </c>
      <c r="AO19" s="110">
        <f t="shared" si="65"/>
        <v>10.268948655256724</v>
      </c>
      <c r="AP19" s="110">
        <f t="shared" si="65"/>
        <v>15.015243902439025</v>
      </c>
      <c r="AQ19" s="110">
        <f t="shared" si="65"/>
        <v>9.3457943925233646</v>
      </c>
      <c r="AR19" s="110">
        <f t="shared" si="65"/>
        <v>9.9667774086378742</v>
      </c>
      <c r="AS19" s="110">
        <f t="shared" si="65"/>
        <v>9.0634441087613293</v>
      </c>
      <c r="AT19" s="110">
        <f t="shared" si="65"/>
        <v>38.405797101449274</v>
      </c>
      <c r="AU19" s="110">
        <f t="shared" si="65"/>
        <v>33.070866141732282</v>
      </c>
      <c r="AV19" s="110">
        <f t="shared" si="65"/>
        <v>40.094339622641506</v>
      </c>
      <c r="BA19" s="213"/>
      <c r="BB19" s="214"/>
      <c r="BC19" s="215"/>
      <c r="BG19" s="213"/>
      <c r="BH19" s="214"/>
      <c r="BI19" s="215"/>
      <c r="BM19" s="189"/>
      <c r="BN19" s="189"/>
      <c r="BO19" s="189"/>
      <c r="BP19" s="189"/>
      <c r="BQ19" s="198"/>
      <c r="BR19" s="199"/>
      <c r="BS19" s="200"/>
      <c r="BT19" s="189"/>
      <c r="BU19" s="189"/>
      <c r="BV19" s="189"/>
      <c r="BW19" s="198"/>
      <c r="BX19" s="199"/>
      <c r="BY19" s="200"/>
      <c r="BZ19" s="189"/>
      <c r="CA19" s="189"/>
      <c r="CB19" s="189"/>
    </row>
    <row r="20" spans="1:80" x14ac:dyDescent="0.2">
      <c r="B20" s="10"/>
      <c r="C20" s="10"/>
      <c r="D20" s="10"/>
      <c r="E20" s="26"/>
      <c r="F20" s="27"/>
      <c r="G20" s="28"/>
      <c r="H20" s="10"/>
      <c r="I20" s="10"/>
      <c r="J20" s="10"/>
      <c r="K20" s="26"/>
      <c r="L20" s="27"/>
      <c r="M20" s="28"/>
      <c r="N20" s="10"/>
      <c r="O20" s="10"/>
      <c r="P20" s="10"/>
      <c r="R20" s="10"/>
      <c r="S20" s="10"/>
      <c r="T20" s="10"/>
      <c r="U20" s="26"/>
      <c r="V20" s="27"/>
      <c r="W20" s="28"/>
      <c r="X20" s="10"/>
      <c r="Y20" s="10"/>
      <c r="Z20" s="10"/>
      <c r="AA20" s="26"/>
      <c r="AB20" s="27"/>
      <c r="AC20" s="28"/>
      <c r="AD20" s="10"/>
      <c r="AE20" s="10"/>
      <c r="AF20" s="10"/>
      <c r="AH20" s="110"/>
      <c r="AI20" s="110"/>
      <c r="AJ20" s="110"/>
      <c r="AK20" s="110"/>
      <c r="AL20" s="110"/>
      <c r="AM20" s="110"/>
      <c r="AN20" s="110"/>
      <c r="AO20" s="110"/>
      <c r="AP20" s="110"/>
      <c r="AQ20" s="110"/>
      <c r="AR20" s="110"/>
      <c r="AS20" s="110"/>
      <c r="AT20" s="110"/>
      <c r="AU20" s="110"/>
      <c r="AV20" s="110"/>
      <c r="BA20" s="213"/>
      <c r="BB20" s="214"/>
      <c r="BC20" s="215"/>
      <c r="BG20" s="213"/>
      <c r="BH20" s="214"/>
      <c r="BI20" s="215"/>
      <c r="BM20" s="189"/>
      <c r="BN20" s="189"/>
      <c r="BO20" s="189"/>
      <c r="BP20" s="189"/>
      <c r="BQ20" s="198"/>
      <c r="BR20" s="199"/>
      <c r="BS20" s="200"/>
      <c r="BT20" s="189"/>
      <c r="BU20" s="189"/>
      <c r="BV20" s="189"/>
      <c r="BW20" s="198"/>
      <c r="BX20" s="199"/>
      <c r="BY20" s="200"/>
      <c r="BZ20" s="189"/>
      <c r="CA20" s="189"/>
      <c r="CB20" s="189"/>
    </row>
    <row r="21" spans="1:80" x14ac:dyDescent="0.2">
      <c r="A21" s="4" t="s">
        <v>794</v>
      </c>
      <c r="B21" s="273" t="s">
        <v>1</v>
      </c>
      <c r="C21" s="7" t="s">
        <v>497</v>
      </c>
      <c r="D21" s="7" t="s">
        <v>498</v>
      </c>
      <c r="E21" s="26"/>
      <c r="F21" s="27"/>
      <c r="G21" s="28"/>
      <c r="H21" s="10"/>
      <c r="I21" s="10"/>
      <c r="J21" s="10"/>
      <c r="K21" s="26"/>
      <c r="L21" s="27"/>
      <c r="M21" s="28"/>
      <c r="N21" s="10"/>
      <c r="O21" s="10"/>
      <c r="P21" s="10"/>
      <c r="R21" s="10"/>
      <c r="S21" s="10"/>
      <c r="T21" s="10"/>
      <c r="U21" s="26"/>
      <c r="V21" s="27"/>
      <c r="W21" s="28"/>
      <c r="X21" s="10"/>
      <c r="Y21" s="10"/>
      <c r="Z21" s="10"/>
      <c r="AA21" s="26"/>
      <c r="AB21" s="27"/>
      <c r="AC21" s="28"/>
      <c r="AD21" s="10"/>
      <c r="AE21" s="10"/>
      <c r="AF21" s="10"/>
      <c r="AH21" s="110"/>
      <c r="AI21" s="110"/>
      <c r="AJ21" s="110"/>
      <c r="AK21" s="110"/>
      <c r="AL21" s="110"/>
      <c r="AM21" s="110"/>
      <c r="AN21" s="110"/>
      <c r="AO21" s="110"/>
      <c r="AP21" s="110"/>
      <c r="AQ21" s="110"/>
      <c r="AR21" s="110"/>
      <c r="AS21" s="110"/>
      <c r="AT21" s="110"/>
      <c r="AU21" s="110"/>
      <c r="AV21" s="110"/>
      <c r="BA21" s="213"/>
      <c r="BB21" s="214"/>
      <c r="BC21" s="215"/>
      <c r="BG21" s="213"/>
      <c r="BH21" s="214"/>
      <c r="BI21" s="215"/>
      <c r="BM21" s="189"/>
      <c r="BN21" s="189"/>
      <c r="BO21" s="189"/>
      <c r="BP21" s="189"/>
      <c r="BQ21" s="198"/>
      <c r="BR21" s="199"/>
      <c r="BS21" s="200"/>
      <c r="BT21" s="189"/>
      <c r="BU21" s="189"/>
      <c r="BV21" s="189"/>
      <c r="BW21" s="198"/>
      <c r="BX21" s="199"/>
      <c r="BY21" s="200"/>
      <c r="BZ21" s="189"/>
      <c r="CA21" s="189"/>
      <c r="CB21" s="189"/>
    </row>
    <row r="22" spans="1:80" x14ac:dyDescent="0.2">
      <c r="A22" s="4" t="s">
        <v>1</v>
      </c>
      <c r="B22" s="110">
        <v>26.503977831411461</v>
      </c>
      <c r="C22" s="110">
        <v>28.598130841121495</v>
      </c>
      <c r="D22" s="110">
        <v>25.426689961026742</v>
      </c>
      <c r="R22" s="10"/>
      <c r="S22" s="10"/>
      <c r="T22" s="10"/>
      <c r="U22" s="26"/>
      <c r="V22" s="27"/>
      <c r="W22" s="28"/>
      <c r="X22" s="10"/>
      <c r="Y22" s="10"/>
      <c r="Z22" s="10"/>
      <c r="AA22" s="26"/>
      <c r="AB22" s="27"/>
      <c r="AC22" s="28"/>
      <c r="AD22" s="10"/>
      <c r="AE22" s="10"/>
      <c r="AF22" s="10"/>
      <c r="AH22" s="110"/>
      <c r="AI22" s="110"/>
      <c r="AJ22" s="110"/>
      <c r="AK22" s="110"/>
      <c r="AL22" s="110"/>
      <c r="AM22" s="110"/>
      <c r="AN22" s="110"/>
      <c r="AO22" s="110"/>
      <c r="AP22" s="110"/>
      <c r="AQ22" s="110"/>
      <c r="AR22" s="110"/>
      <c r="AS22" s="110"/>
      <c r="AT22" s="110"/>
      <c r="AU22" s="110"/>
      <c r="AV22" s="110"/>
      <c r="BA22" s="213"/>
      <c r="BB22" s="214"/>
      <c r="BC22" s="215"/>
      <c r="BG22" s="213"/>
      <c r="BH22" s="214"/>
      <c r="BI22" s="215"/>
      <c r="BM22" s="189"/>
      <c r="BN22" s="189"/>
      <c r="BO22" s="189"/>
      <c r="BP22" s="189"/>
      <c r="BQ22" s="198"/>
      <c r="BR22" s="199"/>
      <c r="BS22" s="200"/>
      <c r="BT22" s="189"/>
      <c r="BU22" s="189"/>
      <c r="BV22" s="189"/>
      <c r="BW22" s="198"/>
      <c r="BX22" s="199"/>
      <c r="BY22" s="200"/>
      <c r="BZ22" s="189"/>
      <c r="CA22" s="189"/>
      <c r="CB22" s="189"/>
    </row>
    <row r="23" spans="1:80" x14ac:dyDescent="0.2">
      <c r="A23" s="4" t="s">
        <v>4</v>
      </c>
      <c r="B23" s="123">
        <v>31.166532582461787</v>
      </c>
      <c r="C23" s="124">
        <v>32.718489240228372</v>
      </c>
      <c r="D23" s="125">
        <v>30.284552845528456</v>
      </c>
      <c r="N23" s="10"/>
      <c r="O23" s="10"/>
      <c r="P23" s="10"/>
      <c r="R23" s="10"/>
      <c r="S23" s="10"/>
      <c r="T23" s="10"/>
      <c r="U23" s="26"/>
      <c r="V23" s="27"/>
      <c r="W23" s="28"/>
      <c r="X23" s="10"/>
      <c r="Y23" s="10"/>
      <c r="Z23" s="10"/>
      <c r="AA23" s="26"/>
      <c r="AB23" s="27"/>
      <c r="AC23" s="28"/>
      <c r="AD23" s="10"/>
      <c r="AE23" s="10"/>
      <c r="AF23" s="10"/>
      <c r="AH23" s="110"/>
      <c r="AI23" s="110"/>
      <c r="AJ23" s="110"/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BA23" s="213"/>
      <c r="BB23" s="214"/>
      <c r="BC23" s="215"/>
      <c r="BG23" s="213"/>
      <c r="BH23" s="214"/>
      <c r="BI23" s="215"/>
      <c r="BM23" s="189"/>
      <c r="BN23" s="189"/>
      <c r="BO23" s="189"/>
      <c r="BP23" s="189"/>
      <c r="BQ23" s="198"/>
      <c r="BR23" s="199"/>
      <c r="BS23" s="200"/>
      <c r="BT23" s="189"/>
      <c r="BU23" s="189"/>
      <c r="BV23" s="189"/>
      <c r="BW23" s="198"/>
      <c r="BX23" s="199"/>
      <c r="BY23" s="200"/>
      <c r="BZ23" s="189"/>
      <c r="CA23" s="189"/>
      <c r="CB23" s="189"/>
    </row>
    <row r="24" spans="1:80" x14ac:dyDescent="0.2">
      <c r="A24" s="4" t="s">
        <v>5</v>
      </c>
      <c r="B24" s="110">
        <v>21.069293000351742</v>
      </c>
      <c r="C24" s="110">
        <v>23.305588585017837</v>
      </c>
      <c r="D24" s="110">
        <v>20.139930034982509</v>
      </c>
      <c r="K24" s="26"/>
      <c r="L24" s="27"/>
      <c r="M24" s="28"/>
      <c r="N24" s="10"/>
      <c r="O24" s="10"/>
      <c r="P24" s="10"/>
      <c r="R24" s="10"/>
      <c r="S24" s="10"/>
      <c r="T24" s="10"/>
      <c r="U24" s="26"/>
      <c r="V24" s="27"/>
      <c r="W24" s="28"/>
      <c r="X24" s="10"/>
      <c r="Y24" s="10"/>
      <c r="Z24" s="10"/>
      <c r="AA24" s="26"/>
      <c r="AB24" s="27"/>
      <c r="AC24" s="28"/>
      <c r="AD24" s="10"/>
      <c r="AE24" s="10"/>
      <c r="AF24" s="10"/>
      <c r="AH24" s="110"/>
      <c r="AI24" s="110"/>
      <c r="AJ24" s="110"/>
      <c r="AK24" s="110"/>
      <c r="AL24" s="110"/>
      <c r="AM24" s="110"/>
      <c r="AN24" s="110"/>
      <c r="AO24" s="110"/>
      <c r="AP24" s="110"/>
      <c r="AQ24" s="110"/>
      <c r="AR24" s="110"/>
      <c r="AS24" s="110"/>
      <c r="AT24" s="110"/>
      <c r="AU24" s="110"/>
      <c r="AV24" s="110"/>
      <c r="BA24" s="213"/>
      <c r="BB24" s="214"/>
      <c r="BC24" s="215"/>
      <c r="BG24" s="213"/>
      <c r="BH24" s="214"/>
      <c r="BI24" s="215"/>
      <c r="BM24" s="189"/>
      <c r="BN24" s="189"/>
      <c r="BO24" s="189"/>
      <c r="BP24" s="189"/>
      <c r="BQ24" s="198"/>
      <c r="BR24" s="199"/>
      <c r="BS24" s="200"/>
      <c r="BT24" s="189"/>
      <c r="BU24" s="189"/>
      <c r="BV24" s="189"/>
      <c r="BW24" s="198"/>
      <c r="BX24" s="199"/>
      <c r="BY24" s="200"/>
      <c r="BZ24" s="189"/>
      <c r="CA24" s="189"/>
      <c r="CB24" s="189"/>
    </row>
    <row r="25" spans="1:80" x14ac:dyDescent="0.2">
      <c r="A25" s="4" t="s">
        <v>6</v>
      </c>
      <c r="B25" s="123">
        <v>9.6696212731668005</v>
      </c>
      <c r="C25" s="124">
        <v>10.309278350515465</v>
      </c>
      <c r="D25" s="125">
        <v>9.5182138660399538</v>
      </c>
      <c r="H25" s="10"/>
      <c r="I25" s="10"/>
      <c r="J25" s="10"/>
      <c r="K25" s="26"/>
      <c r="L25" s="27"/>
      <c r="M25" s="28"/>
      <c r="N25" s="10"/>
      <c r="O25" s="10"/>
      <c r="P25" s="10"/>
      <c r="R25" s="10"/>
      <c r="S25" s="10"/>
      <c r="T25" s="10"/>
      <c r="U25" s="26"/>
      <c r="V25" s="27"/>
      <c r="W25" s="28"/>
      <c r="X25" s="10"/>
      <c r="Y25" s="10"/>
      <c r="Z25" s="10"/>
      <c r="AA25" s="26"/>
      <c r="AB25" s="27"/>
      <c r="AC25" s="28"/>
      <c r="AD25" s="10"/>
      <c r="AE25" s="10"/>
      <c r="AF25" s="10"/>
      <c r="AH25" s="110"/>
      <c r="AI25" s="110"/>
      <c r="AJ25" s="110"/>
      <c r="AK25" s="110"/>
      <c r="AL25" s="110"/>
      <c r="AM25" s="110"/>
      <c r="AN25" s="110"/>
      <c r="AO25" s="110"/>
      <c r="AP25" s="110"/>
      <c r="AQ25" s="110"/>
      <c r="AR25" s="110"/>
      <c r="AS25" s="110"/>
      <c r="AT25" s="110"/>
      <c r="AU25" s="110"/>
      <c r="AV25" s="110"/>
      <c r="BA25" s="213"/>
      <c r="BB25" s="214"/>
      <c r="BC25" s="215"/>
      <c r="BG25" s="213"/>
      <c r="BH25" s="214"/>
      <c r="BI25" s="215"/>
      <c r="BM25" s="189"/>
      <c r="BN25" s="189"/>
      <c r="BO25" s="189"/>
      <c r="BP25" s="189"/>
      <c r="BQ25" s="198"/>
      <c r="BR25" s="199"/>
      <c r="BS25" s="200"/>
      <c r="BT25" s="189"/>
      <c r="BU25" s="189"/>
      <c r="BV25" s="189"/>
      <c r="BW25" s="198"/>
      <c r="BX25" s="199"/>
      <c r="BY25" s="200"/>
      <c r="BZ25" s="189"/>
      <c r="CA25" s="189"/>
      <c r="CB25" s="189"/>
    </row>
    <row r="26" spans="1:80" x14ac:dyDescent="0.2">
      <c r="A26" s="4" t="s">
        <v>7</v>
      </c>
      <c r="B26" s="110">
        <v>34.455667789001126</v>
      </c>
      <c r="C26" s="110">
        <v>38.396624472573841</v>
      </c>
      <c r="D26" s="110">
        <v>33.180428134556578</v>
      </c>
      <c r="E26" s="26"/>
      <c r="F26" s="27"/>
      <c r="G26" s="28"/>
      <c r="H26" s="10"/>
      <c r="I26" s="10"/>
      <c r="J26" s="10"/>
      <c r="K26" s="26"/>
      <c r="L26" s="27"/>
      <c r="M26" s="28"/>
      <c r="N26" s="10"/>
      <c r="O26" s="10"/>
      <c r="P26" s="10"/>
      <c r="R26" s="10"/>
      <c r="S26" s="10"/>
      <c r="T26" s="10"/>
      <c r="U26" s="26"/>
      <c r="V26" s="27"/>
      <c r="W26" s="28"/>
      <c r="X26" s="10"/>
      <c r="Y26" s="10"/>
      <c r="Z26" s="10"/>
      <c r="AA26" s="26"/>
      <c r="AB26" s="27"/>
      <c r="AC26" s="28"/>
      <c r="AD26" s="10"/>
      <c r="AE26" s="10"/>
      <c r="AF26" s="10"/>
      <c r="AH26" s="110"/>
      <c r="AI26" s="110"/>
      <c r="AJ26" s="110"/>
      <c r="AK26" s="110"/>
      <c r="AL26" s="110"/>
      <c r="AM26" s="110"/>
      <c r="AN26" s="110"/>
      <c r="AO26" s="110"/>
      <c r="AP26" s="110"/>
      <c r="AQ26" s="110"/>
      <c r="AR26" s="110"/>
      <c r="AS26" s="110"/>
      <c r="AT26" s="110"/>
      <c r="AU26" s="110"/>
      <c r="AV26" s="110"/>
      <c r="BA26" s="213"/>
      <c r="BB26" s="214"/>
      <c r="BC26" s="215"/>
      <c r="BG26" s="213"/>
      <c r="BH26" s="214"/>
      <c r="BI26" s="215"/>
      <c r="BM26" s="189"/>
      <c r="BN26" s="189"/>
      <c r="BO26" s="189"/>
      <c r="BP26" s="189"/>
      <c r="BQ26" s="198"/>
      <c r="BR26" s="199"/>
      <c r="BS26" s="200"/>
      <c r="BT26" s="189"/>
      <c r="BU26" s="189"/>
      <c r="BV26" s="189"/>
      <c r="BW26" s="198"/>
      <c r="BX26" s="199"/>
      <c r="BY26" s="200"/>
      <c r="BZ26" s="189"/>
      <c r="CA26" s="189"/>
      <c r="CB26" s="189"/>
    </row>
    <row r="27" spans="1:80" x14ac:dyDescent="0.2">
      <c r="B27" s="10"/>
      <c r="C27" s="10"/>
      <c r="D27" s="10"/>
      <c r="E27" s="26"/>
      <c r="F27" s="27"/>
      <c r="G27" s="28"/>
      <c r="H27" s="10"/>
      <c r="I27" s="10"/>
      <c r="J27" s="10"/>
      <c r="K27" s="26"/>
      <c r="L27" s="27"/>
      <c r="M27" s="28"/>
      <c r="N27" s="10"/>
      <c r="O27" s="10"/>
      <c r="P27" s="10"/>
      <c r="R27" s="10"/>
      <c r="S27" s="10"/>
      <c r="T27" s="10"/>
      <c r="U27" s="26"/>
      <c r="V27" s="27"/>
      <c r="W27" s="28"/>
      <c r="X27" s="10"/>
      <c r="Y27" s="10"/>
      <c r="Z27" s="10"/>
      <c r="AA27" s="26"/>
      <c r="AB27" s="27"/>
      <c r="AC27" s="28"/>
      <c r="AD27" s="10"/>
      <c r="AE27" s="10"/>
      <c r="AF27" s="10"/>
      <c r="AH27" s="110"/>
      <c r="AI27" s="110"/>
      <c r="AJ27" s="110"/>
      <c r="AK27" s="110"/>
      <c r="AL27" s="110"/>
      <c r="AM27" s="110"/>
      <c r="AN27" s="110"/>
      <c r="AO27" s="110"/>
      <c r="AP27" s="110"/>
      <c r="AQ27" s="110"/>
      <c r="AR27" s="110"/>
      <c r="AS27" s="110"/>
      <c r="AT27" s="110"/>
      <c r="AU27" s="110"/>
      <c r="AV27" s="110"/>
      <c r="BA27" s="213"/>
      <c r="BB27" s="214"/>
      <c r="BC27" s="215"/>
      <c r="BG27" s="213"/>
      <c r="BH27" s="214"/>
      <c r="BI27" s="215"/>
      <c r="BM27" s="189"/>
      <c r="BN27" s="189"/>
      <c r="BO27" s="189"/>
      <c r="BP27" s="189"/>
      <c r="BQ27" s="198"/>
      <c r="BR27" s="199"/>
      <c r="BS27" s="200"/>
      <c r="BT27" s="189"/>
      <c r="BU27" s="189"/>
      <c r="BV27" s="189"/>
      <c r="BW27" s="198"/>
      <c r="BX27" s="199"/>
      <c r="BY27" s="200"/>
      <c r="BZ27" s="189"/>
      <c r="CA27" s="189"/>
      <c r="CB27" s="189"/>
    </row>
    <row r="28" spans="1:80" x14ac:dyDescent="0.2">
      <c r="A28" s="15" t="s">
        <v>469</v>
      </c>
      <c r="B28" s="10"/>
      <c r="C28" s="10"/>
      <c r="D28" s="10"/>
      <c r="E28" s="26"/>
      <c r="F28" s="27"/>
      <c r="G28" s="28"/>
      <c r="H28" s="10"/>
      <c r="I28" s="10"/>
      <c r="J28" s="10"/>
      <c r="K28" s="26"/>
      <c r="L28" s="27"/>
      <c r="M28" s="28"/>
      <c r="N28" s="10"/>
      <c r="O28" s="10"/>
      <c r="P28" s="10"/>
      <c r="Q28" s="15" t="s">
        <v>469</v>
      </c>
      <c r="R28" s="10"/>
      <c r="S28" s="10"/>
      <c r="T28" s="10"/>
      <c r="U28" s="26"/>
      <c r="V28" s="27"/>
      <c r="W28" s="28"/>
      <c r="X28" s="10"/>
      <c r="Y28" s="10"/>
      <c r="Z28" s="10"/>
      <c r="AA28" s="26"/>
      <c r="AB28" s="27"/>
      <c r="AC28" s="28"/>
      <c r="AD28" s="10"/>
      <c r="AE28" s="10"/>
      <c r="AF28" s="10"/>
      <c r="AG28" s="15" t="s">
        <v>469</v>
      </c>
      <c r="AH28" s="10"/>
      <c r="AI28" s="10"/>
      <c r="AJ28" s="10"/>
      <c r="AK28" s="26"/>
      <c r="AL28" s="27"/>
      <c r="AM28" s="28"/>
      <c r="AN28" s="10"/>
      <c r="AO28" s="10"/>
      <c r="AP28" s="10"/>
      <c r="AQ28" s="26"/>
      <c r="AR28" s="27"/>
      <c r="AS28" s="28"/>
      <c r="AT28" s="10"/>
      <c r="AU28" s="10"/>
      <c r="AV28" s="10"/>
      <c r="AW28" s="210" t="s">
        <v>469</v>
      </c>
      <c r="BA28" s="213"/>
      <c r="BB28" s="214"/>
      <c r="BC28" s="215"/>
      <c r="BG28" s="213"/>
      <c r="BH28" s="214"/>
      <c r="BI28" s="215"/>
      <c r="BM28" s="195" t="s">
        <v>469</v>
      </c>
      <c r="BN28" s="189"/>
      <c r="BO28" s="189"/>
      <c r="BP28" s="189"/>
      <c r="BQ28" s="198"/>
      <c r="BR28" s="199"/>
      <c r="BS28" s="200"/>
      <c r="BT28" s="189"/>
      <c r="BU28" s="189"/>
      <c r="BV28" s="189"/>
      <c r="BW28" s="198"/>
      <c r="BX28" s="199"/>
      <c r="BY28" s="200"/>
      <c r="BZ28" s="189"/>
      <c r="CA28" s="189"/>
      <c r="CB28" s="189"/>
    </row>
    <row r="29" spans="1:80" x14ac:dyDescent="0.2">
      <c r="A29" s="4" t="s">
        <v>1</v>
      </c>
      <c r="B29" s="10">
        <f t="shared" ref="B29" si="66">R29+AH29+AX29+BN29</f>
        <v>4109</v>
      </c>
      <c r="C29" s="10">
        <f t="shared" ref="C29" si="67">S29+AI29+AY29+BO29</f>
        <v>1200</v>
      </c>
      <c r="D29" s="10">
        <f t="shared" ref="D29" si="68">T29+AJ29+AZ29+BP29</f>
        <v>2909</v>
      </c>
      <c r="E29" s="10">
        <f t="shared" ref="E29" si="69">U29+AK29+BA29+BQ29</f>
        <v>2397</v>
      </c>
      <c r="F29" s="10">
        <f t="shared" ref="F29" si="70">V29+AL29+BB29+BR29</f>
        <v>776</v>
      </c>
      <c r="G29" s="10">
        <f t="shared" ref="G29" si="71">W29+AM29+BC29+BS29</f>
        <v>1622</v>
      </c>
      <c r="H29" s="10">
        <f t="shared" ref="H29" si="72">X29+AN29+BD29+BT29</f>
        <v>999</v>
      </c>
      <c r="I29" s="10">
        <f t="shared" ref="I29" si="73">Y29+AO29+BE29+BU29</f>
        <v>232</v>
      </c>
      <c r="J29" s="10">
        <f t="shared" ref="J29" si="74">Z29+AP29+BF29+BV29</f>
        <v>765</v>
      </c>
      <c r="K29" s="10">
        <f t="shared" ref="K29" si="75">AA29+AQ29+BG29+BW29</f>
        <v>303</v>
      </c>
      <c r="L29" s="10">
        <f t="shared" ref="L29" si="76">AB29+AR29+BH29+BX29</f>
        <v>87</v>
      </c>
      <c r="M29" s="10">
        <f t="shared" ref="M29" si="77">AC29+AS29+BI29+BY29</f>
        <v>215</v>
      </c>
      <c r="N29" s="10">
        <f t="shared" ref="N29" si="78">AD29+AT29+BJ29+BZ29</f>
        <v>412</v>
      </c>
      <c r="O29" s="10">
        <f t="shared" ref="O29" si="79">AE29+AU29+BK29+CA29</f>
        <v>102</v>
      </c>
      <c r="P29" s="10">
        <f t="shared" ref="P29" si="80">AF29+AV29+BL29+CB29</f>
        <v>307</v>
      </c>
      <c r="Q29" s="4" t="s">
        <v>1</v>
      </c>
      <c r="R29" s="10">
        <v>625</v>
      </c>
      <c r="S29" s="10">
        <v>380</v>
      </c>
      <c r="T29" s="10">
        <v>245</v>
      </c>
      <c r="U29" s="26">
        <v>255</v>
      </c>
      <c r="V29" s="27">
        <v>208</v>
      </c>
      <c r="W29" s="28">
        <v>47</v>
      </c>
      <c r="X29" s="10">
        <v>225</v>
      </c>
      <c r="Y29" s="10">
        <v>115</v>
      </c>
      <c r="Z29" s="10">
        <v>110</v>
      </c>
      <c r="AA29" s="26">
        <v>24</v>
      </c>
      <c r="AB29" s="27">
        <v>11</v>
      </c>
      <c r="AC29" s="28">
        <v>13</v>
      </c>
      <c r="AD29" s="10">
        <v>122</v>
      </c>
      <c r="AE29" s="10">
        <v>46</v>
      </c>
      <c r="AF29" s="10">
        <v>75</v>
      </c>
      <c r="AG29" s="4" t="s">
        <v>1</v>
      </c>
      <c r="AH29" s="10">
        <v>2049</v>
      </c>
      <c r="AI29" s="10">
        <v>370</v>
      </c>
      <c r="AJ29" s="10">
        <v>1679</v>
      </c>
      <c r="AK29" s="26">
        <v>1033</v>
      </c>
      <c r="AL29" s="27">
        <v>225</v>
      </c>
      <c r="AM29" s="28">
        <v>809</v>
      </c>
      <c r="AN29" s="10">
        <v>550</v>
      </c>
      <c r="AO29" s="10">
        <v>42</v>
      </c>
      <c r="AP29" s="10">
        <v>508</v>
      </c>
      <c r="AQ29" s="26">
        <v>211</v>
      </c>
      <c r="AR29" s="27">
        <v>60</v>
      </c>
      <c r="AS29" s="28">
        <v>150</v>
      </c>
      <c r="AT29" s="10">
        <v>255</v>
      </c>
      <c r="AU29" s="10">
        <v>42</v>
      </c>
      <c r="AV29" s="10">
        <v>212</v>
      </c>
      <c r="AW29" s="204" t="s">
        <v>1</v>
      </c>
      <c r="AX29" s="71">
        <v>1078</v>
      </c>
      <c r="AY29" s="71">
        <v>398</v>
      </c>
      <c r="AZ29" s="71">
        <v>680</v>
      </c>
      <c r="BA29" s="213">
        <v>891</v>
      </c>
      <c r="BB29" s="214">
        <v>306</v>
      </c>
      <c r="BC29" s="215">
        <v>585</v>
      </c>
      <c r="BD29" s="71">
        <v>131</v>
      </c>
      <c r="BE29" s="71">
        <v>67</v>
      </c>
      <c r="BF29" s="71">
        <v>63</v>
      </c>
      <c r="BG29" s="213">
        <v>31</v>
      </c>
      <c r="BH29" s="214">
        <v>10</v>
      </c>
      <c r="BI29" s="215">
        <v>21</v>
      </c>
      <c r="BJ29" s="71">
        <v>26</v>
      </c>
      <c r="BK29" s="71">
        <v>14</v>
      </c>
      <c r="BL29" s="71">
        <v>11</v>
      </c>
      <c r="BM29" s="189" t="s">
        <v>1</v>
      </c>
      <c r="BN29" s="189">
        <v>357</v>
      </c>
      <c r="BO29" s="189">
        <v>52</v>
      </c>
      <c r="BP29" s="189">
        <v>305</v>
      </c>
      <c r="BQ29" s="198">
        <v>218</v>
      </c>
      <c r="BR29" s="199">
        <v>37</v>
      </c>
      <c r="BS29" s="200">
        <v>181</v>
      </c>
      <c r="BT29" s="189">
        <v>93</v>
      </c>
      <c r="BU29" s="189">
        <v>8</v>
      </c>
      <c r="BV29" s="189">
        <v>84</v>
      </c>
      <c r="BW29" s="198">
        <v>37</v>
      </c>
      <c r="BX29" s="199">
        <v>6</v>
      </c>
      <c r="BY29" s="200">
        <v>31</v>
      </c>
      <c r="BZ29" s="189">
        <v>9</v>
      </c>
      <c r="CA29" s="189">
        <v>0</v>
      </c>
      <c r="CB29" s="189">
        <v>9</v>
      </c>
    </row>
    <row r="30" spans="1:80" x14ac:dyDescent="0.2">
      <c r="B30" s="10">
        <f>B29*100/B5</f>
        <v>36.730133190310184</v>
      </c>
      <c r="C30" s="10">
        <f t="shared" ref="C30:P30" si="81">C29*100/C5</f>
        <v>32.042723631508679</v>
      </c>
      <c r="D30" s="10">
        <f t="shared" si="81"/>
        <v>39.094207767773149</v>
      </c>
      <c r="E30" s="10">
        <f t="shared" si="81"/>
        <v>38.567980691874496</v>
      </c>
      <c r="F30" s="10">
        <f t="shared" si="81"/>
        <v>34.079929732103643</v>
      </c>
      <c r="G30" s="10">
        <f t="shared" si="81"/>
        <v>41.209349593495936</v>
      </c>
      <c r="H30" s="10">
        <f t="shared" si="81"/>
        <v>35.138937741822019</v>
      </c>
      <c r="I30" s="10">
        <f t="shared" si="81"/>
        <v>27.586206896551722</v>
      </c>
      <c r="J30" s="10">
        <f t="shared" si="81"/>
        <v>38.23088455772114</v>
      </c>
      <c r="K30" s="10">
        <f t="shared" si="81"/>
        <v>24.415793714746172</v>
      </c>
      <c r="L30" s="10">
        <f t="shared" si="81"/>
        <v>22.422680412371133</v>
      </c>
      <c r="M30" s="10">
        <f t="shared" si="81"/>
        <v>25.264394829612222</v>
      </c>
      <c r="N30" s="10">
        <f t="shared" si="81"/>
        <v>46.240179573512904</v>
      </c>
      <c r="O30" s="10">
        <f t="shared" si="81"/>
        <v>43.037974683544306</v>
      </c>
      <c r="P30" s="10">
        <f t="shared" si="81"/>
        <v>46.941896024464832</v>
      </c>
      <c r="R30" s="10"/>
      <c r="S30" s="10"/>
      <c r="T30" s="10"/>
      <c r="U30" s="26"/>
      <c r="V30" s="27"/>
      <c r="W30" s="28"/>
      <c r="X30" s="10"/>
      <c r="Y30" s="10"/>
      <c r="Z30" s="10"/>
      <c r="AA30" s="26"/>
      <c r="AB30" s="27"/>
      <c r="AC30" s="28"/>
      <c r="AD30" s="10"/>
      <c r="AE30" s="10"/>
      <c r="AF30" s="10"/>
      <c r="AH30" s="10">
        <f t="shared" ref="AH30:AV30" si="82">AH29*100/AH5</f>
        <v>34.413839435673495</v>
      </c>
      <c r="AI30" s="10">
        <f t="shared" si="82"/>
        <v>26.038001407459536</v>
      </c>
      <c r="AJ30" s="10">
        <f t="shared" si="82"/>
        <v>37.047661076787293</v>
      </c>
      <c r="AK30" s="10">
        <f t="shared" si="82"/>
        <v>38.005886681383373</v>
      </c>
      <c r="AL30" s="10">
        <f t="shared" si="82"/>
        <v>38.527397260273972</v>
      </c>
      <c r="AM30" s="10">
        <f t="shared" si="82"/>
        <v>37.910028116213681</v>
      </c>
      <c r="AN30" s="10">
        <f t="shared" si="82"/>
        <v>31.958163858221965</v>
      </c>
      <c r="AO30" s="10">
        <f t="shared" si="82"/>
        <v>10.268948655256724</v>
      </c>
      <c r="AP30" s="10">
        <f t="shared" si="82"/>
        <v>38.719512195121951</v>
      </c>
      <c r="AQ30" s="10">
        <f t="shared" si="82"/>
        <v>21.910695742471443</v>
      </c>
      <c r="AR30" s="10">
        <f t="shared" si="82"/>
        <v>19.933554817275748</v>
      </c>
      <c r="AS30" s="10">
        <f t="shared" si="82"/>
        <v>22.658610271903324</v>
      </c>
      <c r="AT30" s="10">
        <f t="shared" si="82"/>
        <v>46.195652173913047</v>
      </c>
      <c r="AU30" s="10">
        <f t="shared" si="82"/>
        <v>33.070866141732282</v>
      </c>
      <c r="AV30" s="10">
        <f t="shared" si="82"/>
        <v>50</v>
      </c>
      <c r="BA30" s="213"/>
      <c r="BB30" s="214"/>
      <c r="BC30" s="215"/>
      <c r="BG30" s="213"/>
      <c r="BH30" s="214"/>
      <c r="BI30" s="215"/>
      <c r="BM30" s="189"/>
      <c r="BN30" s="189"/>
      <c r="BO30" s="189"/>
      <c r="BP30" s="189"/>
      <c r="BQ30" s="198"/>
      <c r="BR30" s="199"/>
      <c r="BS30" s="200"/>
      <c r="BT30" s="189"/>
      <c r="BU30" s="189"/>
      <c r="BV30" s="189"/>
      <c r="BW30" s="198"/>
      <c r="BX30" s="199"/>
      <c r="BY30" s="200"/>
      <c r="BZ30" s="189"/>
      <c r="CA30" s="189"/>
      <c r="CB30" s="189"/>
    </row>
    <row r="31" spans="1:80" x14ac:dyDescent="0.2">
      <c r="B31" s="10"/>
      <c r="C31" s="10"/>
      <c r="D31" s="10"/>
      <c r="E31" s="26"/>
      <c r="F31" s="27"/>
      <c r="G31" s="28"/>
      <c r="H31" s="10"/>
      <c r="I31" s="10"/>
      <c r="J31" s="10"/>
      <c r="K31" s="26"/>
      <c r="L31" s="27"/>
      <c r="M31" s="28"/>
      <c r="N31" s="10"/>
      <c r="O31" s="10"/>
      <c r="P31" s="10"/>
      <c r="R31" s="10"/>
      <c r="S31" s="10"/>
      <c r="T31" s="10"/>
      <c r="U31" s="26"/>
      <c r="V31" s="27"/>
      <c r="W31" s="28"/>
      <c r="X31" s="10"/>
      <c r="Y31" s="10"/>
      <c r="Z31" s="10"/>
      <c r="AA31" s="26"/>
      <c r="AB31" s="27"/>
      <c r="AC31" s="28"/>
      <c r="AD31" s="10"/>
      <c r="AE31" s="10"/>
      <c r="AF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BA31" s="213"/>
      <c r="BB31" s="214"/>
      <c r="BC31" s="215"/>
      <c r="BG31" s="213"/>
      <c r="BH31" s="214"/>
      <c r="BI31" s="215"/>
      <c r="BM31" s="189"/>
      <c r="BN31" s="189"/>
      <c r="BO31" s="189"/>
      <c r="BP31" s="189"/>
      <c r="BQ31" s="198"/>
      <c r="BR31" s="199"/>
      <c r="BS31" s="200"/>
      <c r="BT31" s="189"/>
      <c r="BU31" s="189"/>
      <c r="BV31" s="189"/>
      <c r="BW31" s="198"/>
      <c r="BX31" s="199"/>
      <c r="BY31" s="200"/>
      <c r="BZ31" s="189"/>
      <c r="CA31" s="189"/>
      <c r="CB31" s="189"/>
    </row>
    <row r="32" spans="1:80" x14ac:dyDescent="0.2">
      <c r="B32" s="273" t="s">
        <v>1</v>
      </c>
      <c r="C32" s="7" t="s">
        <v>497</v>
      </c>
      <c r="D32" s="7" t="s">
        <v>498</v>
      </c>
      <c r="E32" s="26"/>
      <c r="F32" s="27"/>
      <c r="G32" s="28"/>
      <c r="H32" s="10"/>
      <c r="I32" s="10"/>
      <c r="J32" s="10"/>
      <c r="K32" s="26"/>
      <c r="L32" s="27"/>
      <c r="M32" s="28"/>
      <c r="N32" s="10"/>
      <c r="O32" s="10"/>
      <c r="P32" s="10"/>
      <c r="R32" s="10"/>
      <c r="S32" s="10"/>
      <c r="T32" s="10"/>
      <c r="U32" s="26"/>
      <c r="V32" s="27"/>
      <c r="W32" s="28"/>
      <c r="X32" s="10"/>
      <c r="Y32" s="10"/>
      <c r="Z32" s="10"/>
      <c r="AA32" s="26"/>
      <c r="AB32" s="27"/>
      <c r="AC32" s="28"/>
      <c r="AD32" s="10"/>
      <c r="AE32" s="10"/>
      <c r="AF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BA32" s="213"/>
      <c r="BB32" s="214"/>
      <c r="BC32" s="215"/>
      <c r="BG32" s="213"/>
      <c r="BH32" s="214"/>
      <c r="BI32" s="215"/>
      <c r="BM32" s="189"/>
      <c r="BN32" s="189"/>
      <c r="BO32" s="189"/>
      <c r="BP32" s="189"/>
      <c r="BQ32" s="198"/>
      <c r="BR32" s="199"/>
      <c r="BS32" s="200"/>
      <c r="BT32" s="189"/>
      <c r="BU32" s="189"/>
      <c r="BV32" s="189"/>
      <c r="BW32" s="198"/>
      <c r="BX32" s="199"/>
      <c r="BY32" s="200"/>
      <c r="BZ32" s="189"/>
      <c r="CA32" s="189"/>
      <c r="CB32" s="189"/>
    </row>
    <row r="33" spans="1:80" x14ac:dyDescent="0.2">
      <c r="A33" s="4" t="s">
        <v>1</v>
      </c>
      <c r="B33" s="110">
        <v>36.730133190310184</v>
      </c>
      <c r="C33" s="110">
        <v>32.042723631508679</v>
      </c>
      <c r="D33" s="110">
        <v>39.094207767773149</v>
      </c>
      <c r="R33" s="10"/>
      <c r="S33" s="10"/>
      <c r="T33" s="10"/>
      <c r="U33" s="26"/>
      <c r="V33" s="27"/>
      <c r="W33" s="28"/>
      <c r="X33" s="10"/>
      <c r="Y33" s="10"/>
      <c r="Z33" s="10"/>
      <c r="AA33" s="26"/>
      <c r="AB33" s="27"/>
      <c r="AC33" s="28"/>
      <c r="AD33" s="10"/>
      <c r="AE33" s="10"/>
      <c r="AF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BA33" s="213"/>
      <c r="BB33" s="214"/>
      <c r="BC33" s="215"/>
      <c r="BG33" s="213"/>
      <c r="BH33" s="214"/>
      <c r="BI33" s="215"/>
      <c r="BM33" s="189"/>
      <c r="BN33" s="189"/>
      <c r="BO33" s="189"/>
      <c r="BP33" s="189"/>
      <c r="BQ33" s="198"/>
      <c r="BR33" s="199"/>
      <c r="BS33" s="200"/>
      <c r="BT33" s="189"/>
      <c r="BU33" s="189"/>
      <c r="BV33" s="189"/>
      <c r="BW33" s="198"/>
      <c r="BX33" s="199"/>
      <c r="BY33" s="200"/>
      <c r="BZ33" s="189"/>
      <c r="CA33" s="189"/>
      <c r="CB33" s="189"/>
    </row>
    <row r="34" spans="1:80" x14ac:dyDescent="0.2">
      <c r="A34" s="4" t="s">
        <v>4</v>
      </c>
      <c r="B34" s="123">
        <v>38.567980691874496</v>
      </c>
      <c r="C34" s="124">
        <v>34.079929732103643</v>
      </c>
      <c r="D34" s="125">
        <v>41.209349593495936</v>
      </c>
      <c r="N34" s="10"/>
      <c r="O34" s="10"/>
      <c r="P34" s="10"/>
      <c r="R34" s="10"/>
      <c r="S34" s="10"/>
      <c r="T34" s="10"/>
      <c r="U34" s="26"/>
      <c r="V34" s="27"/>
      <c r="W34" s="28"/>
      <c r="X34" s="10"/>
      <c r="Y34" s="10"/>
      <c r="Z34" s="10"/>
      <c r="AA34" s="26"/>
      <c r="AB34" s="27"/>
      <c r="AC34" s="28"/>
      <c r="AD34" s="10"/>
      <c r="AE34" s="10"/>
      <c r="AF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BA34" s="213"/>
      <c r="BB34" s="214"/>
      <c r="BC34" s="215"/>
      <c r="BG34" s="213"/>
      <c r="BH34" s="214"/>
      <c r="BI34" s="215"/>
      <c r="BM34" s="189"/>
      <c r="BN34" s="189"/>
      <c r="BO34" s="189"/>
      <c r="BP34" s="189"/>
      <c r="BQ34" s="198"/>
      <c r="BR34" s="199"/>
      <c r="BS34" s="200"/>
      <c r="BT34" s="189"/>
      <c r="BU34" s="189"/>
      <c r="BV34" s="189"/>
      <c r="BW34" s="198"/>
      <c r="BX34" s="199"/>
      <c r="BY34" s="200"/>
      <c r="BZ34" s="189"/>
      <c r="CA34" s="189"/>
      <c r="CB34" s="189"/>
    </row>
    <row r="35" spans="1:80" x14ac:dyDescent="0.2">
      <c r="A35" s="4" t="s">
        <v>5</v>
      </c>
      <c r="B35" s="110">
        <v>35.138937741822019</v>
      </c>
      <c r="C35" s="110">
        <v>27.586206896551722</v>
      </c>
      <c r="D35" s="110">
        <v>38.23088455772114</v>
      </c>
      <c r="K35" s="26"/>
      <c r="L35" s="27"/>
      <c r="M35" s="28"/>
      <c r="N35" s="10"/>
      <c r="O35" s="10"/>
      <c r="P35" s="10"/>
      <c r="R35" s="10"/>
      <c r="S35" s="10"/>
      <c r="T35" s="10"/>
      <c r="U35" s="26"/>
      <c r="V35" s="27"/>
      <c r="W35" s="28"/>
      <c r="X35" s="10"/>
      <c r="Y35" s="10"/>
      <c r="Z35" s="10"/>
      <c r="AA35" s="26"/>
      <c r="AB35" s="27"/>
      <c r="AC35" s="28"/>
      <c r="AD35" s="10"/>
      <c r="AE35" s="10"/>
      <c r="AF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BA35" s="213"/>
      <c r="BB35" s="214"/>
      <c r="BC35" s="215"/>
      <c r="BG35" s="213"/>
      <c r="BH35" s="214"/>
      <c r="BI35" s="215"/>
      <c r="BM35" s="189"/>
      <c r="BN35" s="189"/>
      <c r="BO35" s="189"/>
      <c r="BP35" s="189"/>
      <c r="BQ35" s="198"/>
      <c r="BR35" s="199"/>
      <c r="BS35" s="200"/>
      <c r="BT35" s="189"/>
      <c r="BU35" s="189"/>
      <c r="BV35" s="189"/>
      <c r="BW35" s="198"/>
      <c r="BX35" s="199"/>
      <c r="BY35" s="200"/>
      <c r="BZ35" s="189"/>
      <c r="CA35" s="189"/>
      <c r="CB35" s="189"/>
    </row>
    <row r="36" spans="1:80" x14ac:dyDescent="0.2">
      <c r="A36" s="4" t="s">
        <v>6</v>
      </c>
      <c r="B36" s="123">
        <v>24.415793714746172</v>
      </c>
      <c r="C36" s="124">
        <v>22.422680412371133</v>
      </c>
      <c r="D36" s="125">
        <v>25.264394829612222</v>
      </c>
      <c r="H36" s="10"/>
      <c r="I36" s="10"/>
      <c r="J36" s="10"/>
      <c r="K36" s="26"/>
      <c r="L36" s="27"/>
      <c r="M36" s="28"/>
      <c r="N36" s="10"/>
      <c r="O36" s="10"/>
      <c r="P36" s="10"/>
      <c r="R36" s="10"/>
      <c r="S36" s="10"/>
      <c r="T36" s="10"/>
      <c r="U36" s="26"/>
      <c r="V36" s="27"/>
      <c r="W36" s="28"/>
      <c r="X36" s="10"/>
      <c r="Y36" s="10"/>
      <c r="Z36" s="10"/>
      <c r="AA36" s="26"/>
      <c r="AB36" s="27"/>
      <c r="AC36" s="28"/>
      <c r="AD36" s="10"/>
      <c r="AE36" s="10"/>
      <c r="AF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BA36" s="213"/>
      <c r="BB36" s="214"/>
      <c r="BC36" s="215"/>
      <c r="BG36" s="213"/>
      <c r="BH36" s="214"/>
      <c r="BI36" s="215"/>
      <c r="BM36" s="189"/>
      <c r="BN36" s="189"/>
      <c r="BO36" s="189"/>
      <c r="BP36" s="189"/>
      <c r="BQ36" s="198"/>
      <c r="BR36" s="199"/>
      <c r="BS36" s="200"/>
      <c r="BT36" s="189"/>
      <c r="BU36" s="189"/>
      <c r="BV36" s="189"/>
      <c r="BW36" s="198"/>
      <c r="BX36" s="199"/>
      <c r="BY36" s="200"/>
      <c r="BZ36" s="189"/>
      <c r="CA36" s="189"/>
      <c r="CB36" s="189"/>
    </row>
    <row r="37" spans="1:80" x14ac:dyDescent="0.2">
      <c r="A37" s="4" t="s">
        <v>7</v>
      </c>
      <c r="B37" s="110">
        <v>46.240179573512904</v>
      </c>
      <c r="C37" s="110">
        <v>43.037974683544306</v>
      </c>
      <c r="D37" s="110">
        <v>46.941896024464832</v>
      </c>
      <c r="E37" s="26"/>
      <c r="F37" s="27"/>
      <c r="G37" s="28"/>
      <c r="H37" s="10"/>
      <c r="I37" s="10"/>
      <c r="J37" s="10"/>
      <c r="K37" s="26"/>
      <c r="L37" s="27"/>
      <c r="M37" s="28"/>
      <c r="N37" s="10"/>
      <c r="O37" s="10"/>
      <c r="P37" s="10"/>
      <c r="R37" s="10"/>
      <c r="S37" s="10"/>
      <c r="T37" s="10"/>
      <c r="U37" s="26"/>
      <c r="V37" s="27"/>
      <c r="W37" s="28"/>
      <c r="X37" s="10"/>
      <c r="Y37" s="10"/>
      <c r="Z37" s="10"/>
      <c r="AA37" s="26"/>
      <c r="AB37" s="27"/>
      <c r="AC37" s="28"/>
      <c r="AD37" s="10"/>
      <c r="AE37" s="10"/>
      <c r="AF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BA37" s="213"/>
      <c r="BB37" s="214"/>
      <c r="BC37" s="215"/>
      <c r="BG37" s="213"/>
      <c r="BH37" s="214"/>
      <c r="BI37" s="215"/>
      <c r="BM37" s="189"/>
      <c r="BN37" s="189"/>
      <c r="BO37" s="189"/>
      <c r="BP37" s="189"/>
      <c r="BQ37" s="198"/>
      <c r="BR37" s="199"/>
      <c r="BS37" s="200"/>
      <c r="BT37" s="189"/>
      <c r="BU37" s="189"/>
      <c r="BV37" s="189"/>
      <c r="BW37" s="198"/>
      <c r="BX37" s="199"/>
      <c r="BY37" s="200"/>
      <c r="BZ37" s="189"/>
      <c r="CA37" s="189"/>
      <c r="CB37" s="189"/>
    </row>
    <row r="38" spans="1:80" x14ac:dyDescent="0.2">
      <c r="A38" s="15" t="s">
        <v>470</v>
      </c>
      <c r="B38" s="10"/>
      <c r="C38" s="10"/>
      <c r="D38" s="10"/>
      <c r="E38" s="26"/>
      <c r="F38" s="27"/>
      <c r="G38" s="28"/>
      <c r="H38" s="10"/>
      <c r="I38" s="10"/>
      <c r="J38" s="10"/>
      <c r="K38" s="26"/>
      <c r="L38" s="27"/>
      <c r="M38" s="28"/>
      <c r="N38" s="10"/>
      <c r="O38" s="10"/>
      <c r="P38" s="10"/>
      <c r="Q38" s="15" t="s">
        <v>470</v>
      </c>
      <c r="R38" s="10"/>
      <c r="S38" s="10"/>
      <c r="T38" s="10"/>
      <c r="U38" s="26"/>
      <c r="V38" s="27"/>
      <c r="W38" s="28"/>
      <c r="X38" s="10"/>
      <c r="Y38" s="10"/>
      <c r="Z38" s="10"/>
      <c r="AA38" s="26"/>
      <c r="AB38" s="27"/>
      <c r="AC38" s="28"/>
      <c r="AD38" s="10"/>
      <c r="AE38" s="10"/>
      <c r="AF38" s="10"/>
      <c r="AG38" s="15" t="s">
        <v>470</v>
      </c>
      <c r="AH38" s="10"/>
      <c r="AI38" s="10"/>
      <c r="AJ38" s="10"/>
      <c r="AK38" s="26"/>
      <c r="AL38" s="27"/>
      <c r="AM38" s="28"/>
      <c r="AN38" s="10"/>
      <c r="AO38" s="10"/>
      <c r="AP38" s="10"/>
      <c r="AQ38" s="26"/>
      <c r="AR38" s="27"/>
      <c r="AS38" s="28"/>
      <c r="AT38" s="10"/>
      <c r="AU38" s="10"/>
      <c r="AV38" s="10"/>
      <c r="AW38" s="210" t="s">
        <v>470</v>
      </c>
      <c r="BA38" s="213"/>
      <c r="BB38" s="214"/>
      <c r="BC38" s="215"/>
      <c r="BG38" s="213"/>
      <c r="BH38" s="214"/>
      <c r="BI38" s="215"/>
      <c r="BM38" s="195" t="s">
        <v>470</v>
      </c>
      <c r="BN38" s="189"/>
      <c r="BO38" s="189"/>
      <c r="BP38" s="189"/>
      <c r="BQ38" s="198"/>
      <c r="BR38" s="199"/>
      <c r="BS38" s="200"/>
      <c r="BT38" s="189"/>
      <c r="BU38" s="189"/>
      <c r="BV38" s="189"/>
      <c r="BW38" s="198"/>
      <c r="BX38" s="199"/>
      <c r="BY38" s="200"/>
      <c r="BZ38" s="189"/>
      <c r="CA38" s="189"/>
      <c r="CB38" s="189"/>
    </row>
    <row r="39" spans="1:80" x14ac:dyDescent="0.2">
      <c r="A39" s="4" t="s">
        <v>1</v>
      </c>
      <c r="B39" s="10">
        <f t="shared" ref="B39" si="83">R39+AH39+AX39+BN39</f>
        <v>2968</v>
      </c>
      <c r="C39" s="10">
        <f t="shared" ref="C39" si="84">S39+AI39+AY39+BO39</f>
        <v>969</v>
      </c>
      <c r="D39" s="10">
        <f t="shared" ref="D39" si="85">T39+AJ39+AZ39+BP39</f>
        <v>2000</v>
      </c>
      <c r="E39" s="10">
        <f t="shared" ref="E39" si="86">U39+AK39+BA39+BQ39</f>
        <v>1729</v>
      </c>
      <c r="F39" s="10">
        <f t="shared" ref="F39" si="87">V39+AL39+BB39+BR39</f>
        <v>645</v>
      </c>
      <c r="G39" s="10">
        <f t="shared" ref="G39" si="88">W39+AM39+BC39+BS39</f>
        <v>1084</v>
      </c>
      <c r="H39" s="10">
        <f t="shared" ref="H39" si="89">X39+AN39+BD39+BT39</f>
        <v>871</v>
      </c>
      <c r="I39" s="10">
        <f t="shared" ref="I39" si="90">Y39+AO39+BE39+BU39</f>
        <v>230</v>
      </c>
      <c r="J39" s="10">
        <f t="shared" ref="J39" si="91">Z39+AP39+BF39+BV39</f>
        <v>640</v>
      </c>
      <c r="K39" s="10">
        <f t="shared" ref="K39" si="92">AA39+AQ39+BG39+BW39</f>
        <v>170</v>
      </c>
      <c r="L39" s="10">
        <f t="shared" ref="L39" si="93">AB39+AR39+BH39+BX39</f>
        <v>70</v>
      </c>
      <c r="M39" s="10">
        <f t="shared" ref="M39" si="94">AC39+AS39+BI39+BY39</f>
        <v>100</v>
      </c>
      <c r="N39" s="10">
        <f t="shared" ref="N39" si="95">AD39+AT39+BJ39+BZ39</f>
        <v>199</v>
      </c>
      <c r="O39" s="10">
        <f t="shared" ref="O39" si="96">AE39+AU39+BK39+CA39</f>
        <v>23</v>
      </c>
      <c r="P39" s="10">
        <f t="shared" ref="P39" si="97">AF39+AV39+BL39+CB39</f>
        <v>176</v>
      </c>
      <c r="Q39" s="4" t="s">
        <v>1</v>
      </c>
      <c r="R39" s="10">
        <v>488</v>
      </c>
      <c r="S39" s="10">
        <v>352</v>
      </c>
      <c r="T39" s="10">
        <v>136</v>
      </c>
      <c r="U39" s="26">
        <v>236</v>
      </c>
      <c r="V39" s="27">
        <v>198</v>
      </c>
      <c r="W39" s="28">
        <v>38</v>
      </c>
      <c r="X39" s="10">
        <v>237</v>
      </c>
      <c r="Y39" s="10">
        <v>139</v>
      </c>
      <c r="Z39" s="10">
        <v>98</v>
      </c>
      <c r="AA39" s="26">
        <v>4</v>
      </c>
      <c r="AB39" s="27">
        <v>4</v>
      </c>
      <c r="AC39" s="28">
        <v>0</v>
      </c>
      <c r="AD39" s="10">
        <v>12</v>
      </c>
      <c r="AE39" s="10">
        <v>12</v>
      </c>
      <c r="AF39" s="10">
        <v>0</v>
      </c>
      <c r="AG39" s="4" t="s">
        <v>1</v>
      </c>
      <c r="AH39" s="10">
        <v>1075</v>
      </c>
      <c r="AI39" s="10">
        <v>201</v>
      </c>
      <c r="AJ39" s="10">
        <v>875</v>
      </c>
      <c r="AK39" s="26">
        <v>404</v>
      </c>
      <c r="AL39" s="27">
        <v>112</v>
      </c>
      <c r="AM39" s="28">
        <v>292</v>
      </c>
      <c r="AN39" s="10">
        <v>381</v>
      </c>
      <c r="AO39" s="10">
        <v>28</v>
      </c>
      <c r="AP39" s="10">
        <v>353</v>
      </c>
      <c r="AQ39" s="26">
        <v>120</v>
      </c>
      <c r="AR39" s="27">
        <v>60</v>
      </c>
      <c r="AS39" s="28">
        <v>60</v>
      </c>
      <c r="AT39" s="10">
        <v>170</v>
      </c>
      <c r="AU39" s="10">
        <v>0</v>
      </c>
      <c r="AV39" s="10">
        <v>170</v>
      </c>
      <c r="AW39" s="204" t="s">
        <v>1</v>
      </c>
      <c r="AX39" s="71">
        <v>1103</v>
      </c>
      <c r="AY39" s="71">
        <v>390</v>
      </c>
      <c r="AZ39" s="71">
        <v>713</v>
      </c>
      <c r="BA39" s="213">
        <v>904</v>
      </c>
      <c r="BB39" s="214">
        <v>312</v>
      </c>
      <c r="BC39" s="215">
        <v>592</v>
      </c>
      <c r="BD39" s="71">
        <v>152</v>
      </c>
      <c r="BE39" s="71">
        <v>63</v>
      </c>
      <c r="BF39" s="71">
        <v>88</v>
      </c>
      <c r="BG39" s="213">
        <v>31</v>
      </c>
      <c r="BH39" s="214">
        <v>3</v>
      </c>
      <c r="BI39" s="215">
        <v>28</v>
      </c>
      <c r="BJ39" s="71">
        <v>17</v>
      </c>
      <c r="BK39" s="71">
        <v>11</v>
      </c>
      <c r="BL39" s="71">
        <v>6</v>
      </c>
      <c r="BM39" s="189" t="s">
        <v>1</v>
      </c>
      <c r="BN39" s="189">
        <v>302</v>
      </c>
      <c r="BO39" s="189">
        <v>26</v>
      </c>
      <c r="BP39" s="189">
        <v>276</v>
      </c>
      <c r="BQ39" s="198">
        <v>185</v>
      </c>
      <c r="BR39" s="199">
        <v>23</v>
      </c>
      <c r="BS39" s="200">
        <v>162</v>
      </c>
      <c r="BT39" s="189">
        <v>101</v>
      </c>
      <c r="BU39" s="189">
        <v>0</v>
      </c>
      <c r="BV39" s="189">
        <v>101</v>
      </c>
      <c r="BW39" s="198">
        <v>15</v>
      </c>
      <c r="BX39" s="199">
        <v>3</v>
      </c>
      <c r="BY39" s="200">
        <v>12</v>
      </c>
      <c r="BZ39" s="189">
        <v>0</v>
      </c>
      <c r="CA39" s="189">
        <v>0</v>
      </c>
      <c r="CB39" s="189">
        <v>0</v>
      </c>
    </row>
    <row r="40" spans="1:80" x14ac:dyDescent="0.2">
      <c r="B40" s="10"/>
      <c r="C40" s="10"/>
      <c r="D40" s="10"/>
      <c r="E40" s="26"/>
      <c r="F40" s="27"/>
      <c r="G40" s="28"/>
      <c r="H40" s="10"/>
      <c r="I40" s="10"/>
      <c r="J40" s="10"/>
      <c r="K40" s="26"/>
      <c r="L40" s="27"/>
      <c r="M40" s="28"/>
      <c r="N40" s="10"/>
      <c r="O40" s="10"/>
      <c r="P40" s="10"/>
      <c r="R40" s="10"/>
      <c r="S40" s="10"/>
      <c r="T40" s="10"/>
      <c r="U40" s="26"/>
      <c r="V40" s="27"/>
      <c r="W40" s="28"/>
      <c r="X40" s="10"/>
      <c r="Y40" s="10"/>
      <c r="Z40" s="10"/>
      <c r="AA40" s="26"/>
      <c r="AB40" s="27"/>
      <c r="AC40" s="28"/>
      <c r="AD40" s="10"/>
      <c r="AE40" s="10"/>
      <c r="AF40" s="10"/>
      <c r="AH40" s="10">
        <f t="shared" ref="AH40:AV40" si="98">AH39*100/AH5</f>
        <v>18.055089015787704</v>
      </c>
      <c r="AI40" s="10">
        <f t="shared" si="98"/>
        <v>14.144968332160451</v>
      </c>
      <c r="AJ40" s="10">
        <f t="shared" si="98"/>
        <v>19.307149161518094</v>
      </c>
      <c r="AK40" s="10">
        <f t="shared" si="98"/>
        <v>14.863870493009566</v>
      </c>
      <c r="AL40" s="10">
        <f t="shared" si="98"/>
        <v>19.17808219178082</v>
      </c>
      <c r="AM40" s="10">
        <f t="shared" si="98"/>
        <v>13.683223992502343</v>
      </c>
      <c r="AN40" s="10">
        <f t="shared" si="98"/>
        <v>22.138291690877399</v>
      </c>
      <c r="AO40" s="10">
        <f t="shared" si="98"/>
        <v>6.8459657701711487</v>
      </c>
      <c r="AP40" s="10">
        <f t="shared" si="98"/>
        <v>26.905487804878049</v>
      </c>
      <c r="AQ40" s="10">
        <f t="shared" si="98"/>
        <v>12.461059190031152</v>
      </c>
      <c r="AR40" s="10">
        <f t="shared" si="98"/>
        <v>19.933554817275748</v>
      </c>
      <c r="AS40" s="10">
        <f t="shared" si="98"/>
        <v>9.0634441087613293</v>
      </c>
      <c r="AT40" s="10">
        <f t="shared" si="98"/>
        <v>30.797101449275363</v>
      </c>
      <c r="AU40" s="10">
        <f t="shared" si="98"/>
        <v>0</v>
      </c>
      <c r="AV40" s="10">
        <f t="shared" si="98"/>
        <v>40.094339622641506</v>
      </c>
      <c r="BA40" s="213"/>
      <c r="BB40" s="214"/>
      <c r="BC40" s="215"/>
      <c r="BG40" s="213"/>
      <c r="BH40" s="214"/>
      <c r="BI40" s="215"/>
      <c r="BM40" s="189"/>
      <c r="BN40" s="189"/>
      <c r="BO40" s="189"/>
      <c r="BP40" s="189"/>
      <c r="BQ40" s="198"/>
      <c r="BR40" s="199"/>
      <c r="BS40" s="200"/>
      <c r="BT40" s="189"/>
      <c r="BU40" s="189"/>
      <c r="BV40" s="189"/>
      <c r="BW40" s="198"/>
      <c r="BX40" s="199"/>
      <c r="BY40" s="200"/>
      <c r="BZ40" s="189"/>
      <c r="CA40" s="189"/>
      <c r="CB40" s="189"/>
    </row>
    <row r="41" spans="1:80" x14ac:dyDescent="0.2">
      <c r="A41" s="15" t="s">
        <v>471</v>
      </c>
      <c r="B41" s="10"/>
      <c r="C41" s="10"/>
      <c r="D41" s="10"/>
      <c r="E41" s="26"/>
      <c r="F41" s="27"/>
      <c r="G41" s="28"/>
      <c r="H41" s="10"/>
      <c r="I41" s="10"/>
      <c r="J41" s="10"/>
      <c r="K41" s="26"/>
      <c r="L41" s="27"/>
      <c r="M41" s="28"/>
      <c r="N41" s="10"/>
      <c r="O41" s="10"/>
      <c r="P41" s="10"/>
      <c r="Q41" s="15" t="s">
        <v>471</v>
      </c>
      <c r="R41" s="10"/>
      <c r="S41" s="10"/>
      <c r="T41" s="10"/>
      <c r="U41" s="26"/>
      <c r="V41" s="27"/>
      <c r="W41" s="28"/>
      <c r="X41" s="10"/>
      <c r="Y41" s="10"/>
      <c r="Z41" s="10"/>
      <c r="AA41" s="26"/>
      <c r="AB41" s="27"/>
      <c r="AC41" s="28"/>
      <c r="AD41" s="10"/>
      <c r="AE41" s="10"/>
      <c r="AF41" s="10"/>
      <c r="AG41" s="15" t="s">
        <v>471</v>
      </c>
      <c r="AH41" s="10"/>
      <c r="AI41" s="10"/>
      <c r="AJ41" s="10"/>
      <c r="AK41" s="26"/>
      <c r="AL41" s="27"/>
      <c r="AM41" s="28"/>
      <c r="AN41" s="10"/>
      <c r="AO41" s="10"/>
      <c r="AP41" s="10"/>
      <c r="AQ41" s="26"/>
      <c r="AR41" s="27"/>
      <c r="AS41" s="28"/>
      <c r="AT41" s="10"/>
      <c r="AU41" s="10"/>
      <c r="AV41" s="10"/>
      <c r="AW41" s="210" t="s">
        <v>471</v>
      </c>
      <c r="BA41" s="213"/>
      <c r="BB41" s="214"/>
      <c r="BC41" s="215"/>
      <c r="BG41" s="213"/>
      <c r="BH41" s="214"/>
      <c r="BI41" s="215"/>
      <c r="BM41" s="195" t="s">
        <v>471</v>
      </c>
      <c r="BN41" s="189"/>
      <c r="BO41" s="189"/>
      <c r="BP41" s="189"/>
      <c r="BQ41" s="198"/>
      <c r="BR41" s="199"/>
      <c r="BS41" s="200"/>
      <c r="BT41" s="189"/>
      <c r="BU41" s="189"/>
      <c r="BV41" s="189"/>
      <c r="BW41" s="198"/>
      <c r="BX41" s="199"/>
      <c r="BY41" s="200"/>
      <c r="BZ41" s="189"/>
      <c r="CA41" s="189"/>
      <c r="CB41" s="189"/>
    </row>
    <row r="42" spans="1:80" x14ac:dyDescent="0.2">
      <c r="A42" s="4" t="s">
        <v>1</v>
      </c>
      <c r="B42" s="10">
        <f t="shared" ref="B42" si="99">R42+AH42+AX42+BN42</f>
        <v>3685</v>
      </c>
      <c r="C42" s="10">
        <f t="shared" ref="C42" si="100">S42+AI42+AY42+BO42</f>
        <v>1300</v>
      </c>
      <c r="D42" s="10">
        <f t="shared" ref="D42" si="101">T42+AJ42+AZ42+BP42</f>
        <v>2385</v>
      </c>
      <c r="E42" s="10">
        <f t="shared" ref="E42" si="102">U42+AK42+BA42+BQ42</f>
        <v>1975</v>
      </c>
      <c r="F42" s="10">
        <f t="shared" ref="F42" si="103">V42+AL42+BB42+BR42</f>
        <v>756</v>
      </c>
      <c r="G42" s="10">
        <f t="shared" ref="G42" si="104">W42+AM42+BC42+BS42</f>
        <v>1220</v>
      </c>
      <c r="H42" s="10">
        <f t="shared" ref="H42" si="105">X42+AN42+BD42+BT42</f>
        <v>930</v>
      </c>
      <c r="I42" s="10">
        <f t="shared" ref="I42" si="106">Y42+AO42+BE42+BU42</f>
        <v>272</v>
      </c>
      <c r="J42" s="10">
        <f t="shared" ref="J42" si="107">Z42+AP42+BF42+BV42</f>
        <v>657</v>
      </c>
      <c r="K42" s="10">
        <f t="shared" ref="K42" si="108">AA42+AQ42+BG42+BW42</f>
        <v>292</v>
      </c>
      <c r="L42" s="10">
        <f t="shared" ref="L42" si="109">AB42+AR42+BH42+BX42</f>
        <v>176</v>
      </c>
      <c r="M42" s="10">
        <f t="shared" ref="M42" si="110">AC42+AS42+BI42+BY42</f>
        <v>114</v>
      </c>
      <c r="N42" s="10">
        <f t="shared" ref="N42" si="111">AD42+AT42+BJ42+BZ42</f>
        <v>491</v>
      </c>
      <c r="O42" s="10">
        <f t="shared" ref="O42" si="112">AE42+AU42+BK42+CA42</f>
        <v>97</v>
      </c>
      <c r="P42" s="10">
        <f t="shared" ref="P42" si="113">AF42+AV42+BL42+CB42</f>
        <v>392</v>
      </c>
      <c r="Q42" s="4" t="s">
        <v>1</v>
      </c>
      <c r="R42" s="10">
        <v>800</v>
      </c>
      <c r="S42" s="10">
        <v>521</v>
      </c>
      <c r="T42" s="10">
        <v>279</v>
      </c>
      <c r="U42" s="26">
        <v>434</v>
      </c>
      <c r="V42" s="27">
        <v>349</v>
      </c>
      <c r="W42" s="28">
        <v>85</v>
      </c>
      <c r="X42" s="10">
        <v>214</v>
      </c>
      <c r="Y42" s="10">
        <v>110</v>
      </c>
      <c r="Z42" s="10">
        <v>104</v>
      </c>
      <c r="AA42" s="26">
        <v>31</v>
      </c>
      <c r="AB42" s="27">
        <v>16</v>
      </c>
      <c r="AC42" s="28">
        <v>15</v>
      </c>
      <c r="AD42" s="10">
        <v>122</v>
      </c>
      <c r="AE42" s="10">
        <v>46</v>
      </c>
      <c r="AF42" s="10">
        <v>75</v>
      </c>
      <c r="AG42" s="4" t="s">
        <v>1</v>
      </c>
      <c r="AH42" s="10">
        <v>1993</v>
      </c>
      <c r="AI42" s="10">
        <v>516</v>
      </c>
      <c r="AJ42" s="10">
        <v>1477</v>
      </c>
      <c r="AK42" s="26">
        <v>921</v>
      </c>
      <c r="AL42" s="27">
        <v>225</v>
      </c>
      <c r="AM42" s="28">
        <v>696</v>
      </c>
      <c r="AN42" s="10">
        <v>522</v>
      </c>
      <c r="AO42" s="10">
        <v>99</v>
      </c>
      <c r="AP42" s="10">
        <v>423</v>
      </c>
      <c r="AQ42" s="26">
        <v>211</v>
      </c>
      <c r="AR42" s="27">
        <v>150</v>
      </c>
      <c r="AS42" s="28">
        <v>60</v>
      </c>
      <c r="AT42" s="10">
        <v>340</v>
      </c>
      <c r="AU42" s="10">
        <v>42</v>
      </c>
      <c r="AV42" s="10">
        <v>297</v>
      </c>
      <c r="AW42" s="204" t="s">
        <v>1</v>
      </c>
      <c r="AX42" s="71">
        <v>603</v>
      </c>
      <c r="AY42" s="71">
        <v>233</v>
      </c>
      <c r="AZ42" s="71">
        <v>370</v>
      </c>
      <c r="BA42" s="213">
        <v>449</v>
      </c>
      <c r="BB42" s="214">
        <v>163</v>
      </c>
      <c r="BC42" s="215">
        <v>286</v>
      </c>
      <c r="BD42" s="71">
        <v>101</v>
      </c>
      <c r="BE42" s="71">
        <v>55</v>
      </c>
      <c r="BF42" s="71">
        <v>46</v>
      </c>
      <c r="BG42" s="213">
        <v>28</v>
      </c>
      <c r="BH42" s="214">
        <v>7</v>
      </c>
      <c r="BI42" s="215">
        <v>21</v>
      </c>
      <c r="BJ42" s="71">
        <v>26</v>
      </c>
      <c r="BK42" s="71">
        <v>9</v>
      </c>
      <c r="BL42" s="71">
        <v>17</v>
      </c>
      <c r="BM42" s="189" t="s">
        <v>1</v>
      </c>
      <c r="BN42" s="189">
        <v>289</v>
      </c>
      <c r="BO42" s="189">
        <v>30</v>
      </c>
      <c r="BP42" s="189">
        <v>259</v>
      </c>
      <c r="BQ42" s="198">
        <v>171</v>
      </c>
      <c r="BR42" s="199">
        <v>19</v>
      </c>
      <c r="BS42" s="200">
        <v>153</v>
      </c>
      <c r="BT42" s="189">
        <v>93</v>
      </c>
      <c r="BU42" s="189">
        <v>8</v>
      </c>
      <c r="BV42" s="189">
        <v>84</v>
      </c>
      <c r="BW42" s="198">
        <v>22</v>
      </c>
      <c r="BX42" s="199">
        <v>3</v>
      </c>
      <c r="BY42" s="200">
        <v>18</v>
      </c>
      <c r="BZ42" s="189">
        <v>3</v>
      </c>
      <c r="CA42" s="189">
        <v>0</v>
      </c>
      <c r="CB42" s="189">
        <v>3</v>
      </c>
    </row>
    <row r="43" spans="1:80" x14ac:dyDescent="0.2">
      <c r="B43" s="10"/>
      <c r="C43" s="10"/>
      <c r="D43" s="10"/>
      <c r="E43" s="26"/>
      <c r="F43" s="27"/>
      <c r="G43" s="28"/>
      <c r="H43" s="10"/>
      <c r="I43" s="10"/>
      <c r="J43" s="10"/>
      <c r="K43" s="26"/>
      <c r="L43" s="27"/>
      <c r="M43" s="28"/>
      <c r="N43" s="10"/>
      <c r="O43" s="10"/>
      <c r="P43" s="10"/>
      <c r="R43" s="10"/>
      <c r="S43" s="10"/>
      <c r="T43" s="10"/>
      <c r="U43" s="26"/>
      <c r="V43" s="27"/>
      <c r="W43" s="28"/>
      <c r="X43" s="10"/>
      <c r="Y43" s="10"/>
      <c r="Z43" s="10"/>
      <c r="AA43" s="26"/>
      <c r="AB43" s="27"/>
      <c r="AC43" s="28"/>
      <c r="AD43" s="10"/>
      <c r="AE43" s="10"/>
      <c r="AF43" s="10"/>
      <c r="AH43" s="10">
        <f t="shared" ref="AH43:AV43" si="114">AH42*100/AH5</f>
        <v>33.473295263688279</v>
      </c>
      <c r="AI43" s="10">
        <f t="shared" si="114"/>
        <v>36.312456016889513</v>
      </c>
      <c r="AJ43" s="10">
        <f t="shared" si="114"/>
        <v>32.590467784642541</v>
      </c>
      <c r="AK43" s="10">
        <f t="shared" si="114"/>
        <v>33.885209713024281</v>
      </c>
      <c r="AL43" s="10">
        <f t="shared" si="114"/>
        <v>38.527397260273972</v>
      </c>
      <c r="AM43" s="10">
        <f t="shared" si="114"/>
        <v>32.614807872539828</v>
      </c>
      <c r="AN43" s="10">
        <f t="shared" si="114"/>
        <v>30.331202789076119</v>
      </c>
      <c r="AO43" s="10">
        <f t="shared" si="114"/>
        <v>24.205378973105134</v>
      </c>
      <c r="AP43" s="10">
        <f t="shared" si="114"/>
        <v>32.240853658536587</v>
      </c>
      <c r="AQ43" s="10">
        <f t="shared" si="114"/>
        <v>21.910695742471443</v>
      </c>
      <c r="AR43" s="10">
        <f t="shared" si="114"/>
        <v>49.833887043189371</v>
      </c>
      <c r="AS43" s="10">
        <f t="shared" si="114"/>
        <v>9.0634441087613293</v>
      </c>
      <c r="AT43" s="10">
        <f t="shared" si="114"/>
        <v>61.594202898550726</v>
      </c>
      <c r="AU43" s="10">
        <f t="shared" si="114"/>
        <v>33.070866141732282</v>
      </c>
      <c r="AV43" s="10">
        <f t="shared" si="114"/>
        <v>70.047169811320757</v>
      </c>
      <c r="BA43" s="213"/>
      <c r="BB43" s="214"/>
      <c r="BC43" s="215"/>
      <c r="BG43" s="213"/>
      <c r="BH43" s="214"/>
      <c r="BI43" s="215"/>
      <c r="BM43" s="189"/>
      <c r="BN43" s="189"/>
      <c r="BO43" s="189"/>
      <c r="BP43" s="189"/>
      <c r="BQ43" s="198"/>
      <c r="BR43" s="199"/>
      <c r="BS43" s="200"/>
      <c r="BT43" s="189"/>
      <c r="BU43" s="189"/>
      <c r="BV43" s="189"/>
      <c r="BW43" s="198"/>
      <c r="BX43" s="199"/>
      <c r="BY43" s="200"/>
      <c r="BZ43" s="189"/>
      <c r="CA43" s="189"/>
      <c r="CB43" s="189"/>
    </row>
    <row r="44" spans="1:80" x14ac:dyDescent="0.2">
      <c r="A44" s="15" t="s">
        <v>472</v>
      </c>
      <c r="B44" s="10"/>
      <c r="C44" s="10"/>
      <c r="D44" s="10"/>
      <c r="E44" s="26"/>
      <c r="F44" s="27"/>
      <c r="G44" s="28"/>
      <c r="H44" s="10"/>
      <c r="I44" s="10"/>
      <c r="J44" s="10"/>
      <c r="K44" s="26"/>
      <c r="L44" s="27"/>
      <c r="M44" s="28"/>
      <c r="N44" s="10"/>
      <c r="O44" s="10"/>
      <c r="P44" s="10"/>
      <c r="Q44" s="15" t="s">
        <v>472</v>
      </c>
      <c r="R44" s="10"/>
      <c r="S44" s="10"/>
      <c r="T44" s="10"/>
      <c r="U44" s="26"/>
      <c r="V44" s="27"/>
      <c r="W44" s="28"/>
      <c r="X44" s="10"/>
      <c r="Y44" s="10"/>
      <c r="Z44" s="10"/>
      <c r="AA44" s="26"/>
      <c r="AB44" s="27"/>
      <c r="AC44" s="28"/>
      <c r="AD44" s="10"/>
      <c r="AE44" s="10"/>
      <c r="AF44" s="10"/>
      <c r="AG44" s="15" t="s">
        <v>472</v>
      </c>
      <c r="AH44" s="10"/>
      <c r="AI44" s="10"/>
      <c r="AJ44" s="10"/>
      <c r="AK44" s="26"/>
      <c r="AL44" s="27"/>
      <c r="AM44" s="28"/>
      <c r="AN44" s="10"/>
      <c r="AO44" s="10"/>
      <c r="AP44" s="10"/>
      <c r="AQ44" s="26"/>
      <c r="AR44" s="27"/>
      <c r="AS44" s="28"/>
      <c r="AT44" s="10"/>
      <c r="AU44" s="10"/>
      <c r="AV44" s="10"/>
      <c r="AW44" s="210" t="s">
        <v>472</v>
      </c>
      <c r="BA44" s="213"/>
      <c r="BB44" s="214"/>
      <c r="BC44" s="215"/>
      <c r="BG44" s="213"/>
      <c r="BH44" s="214"/>
      <c r="BI44" s="215"/>
      <c r="BM44" s="195" t="s">
        <v>472</v>
      </c>
      <c r="BN44" s="189"/>
      <c r="BO44" s="189"/>
      <c r="BP44" s="189"/>
      <c r="BQ44" s="198"/>
      <c r="BR44" s="199"/>
      <c r="BS44" s="200"/>
      <c r="BT44" s="189"/>
      <c r="BU44" s="189"/>
      <c r="BV44" s="189"/>
      <c r="BW44" s="198"/>
      <c r="BX44" s="199"/>
      <c r="BY44" s="200"/>
      <c r="BZ44" s="189"/>
      <c r="CA44" s="189"/>
      <c r="CB44" s="189"/>
    </row>
    <row r="45" spans="1:80" x14ac:dyDescent="0.2">
      <c r="A45" s="4" t="s">
        <v>1</v>
      </c>
      <c r="B45" s="10">
        <f t="shared" ref="B45" si="115">R45+AH45+AX45+BN45</f>
        <v>4355</v>
      </c>
      <c r="C45" s="10">
        <f t="shared" ref="C45" si="116">S45+AI45+AY45+BO45</f>
        <v>1324</v>
      </c>
      <c r="D45" s="10">
        <f t="shared" ref="D45" si="117">T45+AJ45+AZ45+BP45</f>
        <v>3031</v>
      </c>
      <c r="E45" s="10">
        <f t="shared" ref="E45" si="118">U45+AK45+BA45+BQ45</f>
        <v>2415</v>
      </c>
      <c r="F45" s="10">
        <f t="shared" ref="F45" si="119">V45+AL45+BB45+BR45</f>
        <v>813</v>
      </c>
      <c r="G45" s="10">
        <f t="shared" ref="G45" si="120">W45+AM45+BC45+BS45</f>
        <v>1602</v>
      </c>
      <c r="H45" s="10">
        <f t="shared" ref="H45" si="121">X45+AN45+BD45+BT45</f>
        <v>1050</v>
      </c>
      <c r="I45" s="10">
        <f t="shared" ref="I45" si="122">Y45+AO45+BE45+BU45</f>
        <v>265</v>
      </c>
      <c r="J45" s="10">
        <f t="shared" ref="J45" si="123">Z45+AP45+BF45+BV45</f>
        <v>784</v>
      </c>
      <c r="K45" s="10">
        <f t="shared" ref="K45" si="124">AA45+AQ45+BG45+BW45</f>
        <v>398</v>
      </c>
      <c r="L45" s="10">
        <f t="shared" ref="L45" si="125">AB45+AR45+BH45+BX45</f>
        <v>147</v>
      </c>
      <c r="M45" s="10">
        <f t="shared" ref="M45" si="126">AC45+AS45+BI45+BY45</f>
        <v>251</v>
      </c>
      <c r="N45" s="10">
        <f t="shared" ref="N45" si="127">AD45+AT45+BJ45+BZ45</f>
        <v>493</v>
      </c>
      <c r="O45" s="10">
        <f t="shared" ref="O45" si="128">AE45+AU45+BK45+CA45</f>
        <v>99</v>
      </c>
      <c r="P45" s="10">
        <f t="shared" ref="P45" si="129">AF45+AV45+BL45+CB45</f>
        <v>394</v>
      </c>
      <c r="Q45" s="4" t="s">
        <v>1</v>
      </c>
      <c r="R45" s="10">
        <v>942</v>
      </c>
      <c r="S45" s="10">
        <v>550</v>
      </c>
      <c r="T45" s="10">
        <v>392</v>
      </c>
      <c r="U45" s="26">
        <v>477</v>
      </c>
      <c r="V45" s="27">
        <v>359</v>
      </c>
      <c r="W45" s="28">
        <v>118</v>
      </c>
      <c r="X45" s="10">
        <v>260</v>
      </c>
      <c r="Y45" s="10">
        <v>121</v>
      </c>
      <c r="Z45" s="10">
        <v>139</v>
      </c>
      <c r="AA45" s="26">
        <v>44</v>
      </c>
      <c r="AB45" s="27">
        <v>24</v>
      </c>
      <c r="AC45" s="28">
        <v>20</v>
      </c>
      <c r="AD45" s="10">
        <v>162</v>
      </c>
      <c r="AE45" s="10">
        <v>46</v>
      </c>
      <c r="AF45" s="10">
        <v>116</v>
      </c>
      <c r="AG45" s="4" t="s">
        <v>1</v>
      </c>
      <c r="AH45" s="10">
        <v>2574</v>
      </c>
      <c r="AI45" s="10">
        <v>539</v>
      </c>
      <c r="AJ45" s="10">
        <v>2035</v>
      </c>
      <c r="AK45" s="26">
        <v>1325</v>
      </c>
      <c r="AL45" s="27">
        <v>292</v>
      </c>
      <c r="AM45" s="28">
        <v>1033</v>
      </c>
      <c r="AN45" s="10">
        <v>621</v>
      </c>
      <c r="AO45" s="10">
        <v>85</v>
      </c>
      <c r="AP45" s="10">
        <v>536</v>
      </c>
      <c r="AQ45" s="26">
        <v>331</v>
      </c>
      <c r="AR45" s="27">
        <v>120</v>
      </c>
      <c r="AS45" s="28">
        <v>211</v>
      </c>
      <c r="AT45" s="10">
        <v>297</v>
      </c>
      <c r="AU45" s="10">
        <v>42</v>
      </c>
      <c r="AV45" s="10">
        <v>255</v>
      </c>
      <c r="AW45" s="204" t="s">
        <v>1</v>
      </c>
      <c r="AX45" s="71">
        <v>544</v>
      </c>
      <c r="AY45" s="71">
        <v>205</v>
      </c>
      <c r="AZ45" s="71">
        <v>339</v>
      </c>
      <c r="BA45" s="213">
        <v>423</v>
      </c>
      <c r="BB45" s="214">
        <v>143</v>
      </c>
      <c r="BC45" s="215">
        <v>280</v>
      </c>
      <c r="BD45" s="71">
        <v>76</v>
      </c>
      <c r="BE45" s="71">
        <v>51</v>
      </c>
      <c r="BF45" s="71">
        <v>25</v>
      </c>
      <c r="BG45" s="213">
        <v>14</v>
      </c>
      <c r="BH45" s="214">
        <v>0</v>
      </c>
      <c r="BI45" s="215">
        <v>14</v>
      </c>
      <c r="BJ45" s="71">
        <v>31</v>
      </c>
      <c r="BK45" s="71">
        <v>11</v>
      </c>
      <c r="BL45" s="71">
        <v>20</v>
      </c>
      <c r="BM45" s="189" t="s">
        <v>1</v>
      </c>
      <c r="BN45" s="189">
        <v>295</v>
      </c>
      <c r="BO45" s="189">
        <v>30</v>
      </c>
      <c r="BP45" s="189">
        <v>265</v>
      </c>
      <c r="BQ45" s="198">
        <v>190</v>
      </c>
      <c r="BR45" s="199">
        <v>19</v>
      </c>
      <c r="BS45" s="200">
        <v>171</v>
      </c>
      <c r="BT45" s="189">
        <v>93</v>
      </c>
      <c r="BU45" s="189">
        <v>8</v>
      </c>
      <c r="BV45" s="189">
        <v>84</v>
      </c>
      <c r="BW45" s="198">
        <v>9</v>
      </c>
      <c r="BX45" s="199">
        <v>3</v>
      </c>
      <c r="BY45" s="200">
        <v>6</v>
      </c>
      <c r="BZ45" s="189">
        <v>3</v>
      </c>
      <c r="CA45" s="189">
        <v>0</v>
      </c>
      <c r="CB45" s="189">
        <v>3</v>
      </c>
    </row>
    <row r="46" spans="1:80" x14ac:dyDescent="0.2">
      <c r="B46" s="10"/>
      <c r="C46" s="10"/>
      <c r="D46" s="10"/>
      <c r="E46" s="26"/>
      <c r="F46" s="27"/>
      <c r="G46" s="28"/>
      <c r="H46" s="10"/>
      <c r="I46" s="10"/>
      <c r="J46" s="10"/>
      <c r="K46" s="26"/>
      <c r="L46" s="27"/>
      <c r="M46" s="28"/>
      <c r="N46" s="10"/>
      <c r="O46" s="10"/>
      <c r="P46" s="10"/>
      <c r="R46" s="10"/>
      <c r="S46" s="10"/>
      <c r="T46" s="10"/>
      <c r="U46" s="26"/>
      <c r="V46" s="27"/>
      <c r="W46" s="28"/>
      <c r="X46" s="10"/>
      <c r="Y46" s="10"/>
      <c r="Z46" s="10"/>
      <c r="AA46" s="26"/>
      <c r="AB46" s="27"/>
      <c r="AC46" s="28"/>
      <c r="AD46" s="10"/>
      <c r="AE46" s="10"/>
      <c r="AF46" s="10"/>
      <c r="AH46" s="10">
        <f t="shared" ref="AH46:AV46" si="130">AH45*100/AH5</f>
        <v>43.231441048034938</v>
      </c>
      <c r="AI46" s="10">
        <f t="shared" si="130"/>
        <v>37.931034482758619</v>
      </c>
      <c r="AJ46" s="10">
        <f t="shared" si="130"/>
        <v>44.902912621359221</v>
      </c>
      <c r="AK46" s="10">
        <f t="shared" si="130"/>
        <v>48.749080206033845</v>
      </c>
      <c r="AL46" s="10">
        <f t="shared" si="130"/>
        <v>50</v>
      </c>
      <c r="AM46" s="10">
        <f t="shared" si="130"/>
        <v>48.40674789128397</v>
      </c>
      <c r="AN46" s="10">
        <f t="shared" si="130"/>
        <v>36.083672283556069</v>
      </c>
      <c r="AO46" s="10">
        <f t="shared" si="130"/>
        <v>20.78239608801956</v>
      </c>
      <c r="AP46" s="10">
        <f t="shared" si="130"/>
        <v>40.853658536585364</v>
      </c>
      <c r="AQ46" s="10">
        <f t="shared" si="130"/>
        <v>34.371754932502597</v>
      </c>
      <c r="AR46" s="10">
        <f t="shared" si="130"/>
        <v>39.867109634551497</v>
      </c>
      <c r="AS46" s="10">
        <f t="shared" si="130"/>
        <v>31.873111782477341</v>
      </c>
      <c r="AT46" s="10">
        <f t="shared" si="130"/>
        <v>53.804347826086953</v>
      </c>
      <c r="AU46" s="10">
        <f t="shared" si="130"/>
        <v>33.070866141732282</v>
      </c>
      <c r="AV46" s="10">
        <f t="shared" si="130"/>
        <v>60.141509433962263</v>
      </c>
      <c r="BA46" s="213"/>
      <c r="BB46" s="214"/>
      <c r="BC46" s="215"/>
      <c r="BG46" s="213"/>
      <c r="BH46" s="214"/>
      <c r="BI46" s="215"/>
      <c r="BM46" s="189"/>
      <c r="BN46" s="189"/>
      <c r="BO46" s="189"/>
      <c r="BP46" s="189"/>
      <c r="BQ46" s="198"/>
      <c r="BR46" s="199"/>
      <c r="BS46" s="200"/>
      <c r="BT46" s="189"/>
      <c r="BU46" s="189"/>
      <c r="BV46" s="189"/>
      <c r="BW46" s="198"/>
      <c r="BX46" s="199"/>
      <c r="BY46" s="200"/>
      <c r="BZ46" s="189"/>
      <c r="CA46" s="189"/>
      <c r="CB46" s="189"/>
    </row>
    <row r="47" spans="1:80" x14ac:dyDescent="0.2">
      <c r="A47" s="15" t="s">
        <v>473</v>
      </c>
      <c r="B47" s="10"/>
      <c r="C47" s="10"/>
      <c r="D47" s="10"/>
      <c r="E47" s="26"/>
      <c r="F47" s="27"/>
      <c r="G47" s="28"/>
      <c r="H47" s="10"/>
      <c r="I47" s="10"/>
      <c r="J47" s="10"/>
      <c r="K47" s="26"/>
      <c r="L47" s="27"/>
      <c r="M47" s="28"/>
      <c r="N47" s="10"/>
      <c r="O47" s="10"/>
      <c r="P47" s="10"/>
      <c r="Q47" s="15" t="s">
        <v>473</v>
      </c>
      <c r="R47" s="10"/>
      <c r="S47" s="10"/>
      <c r="T47" s="10"/>
      <c r="U47" s="26"/>
      <c r="V47" s="27"/>
      <c r="W47" s="28"/>
      <c r="X47" s="10"/>
      <c r="Y47" s="10"/>
      <c r="Z47" s="10"/>
      <c r="AA47" s="26"/>
      <c r="AB47" s="27"/>
      <c r="AC47" s="28"/>
      <c r="AD47" s="10"/>
      <c r="AE47" s="10"/>
      <c r="AF47" s="10"/>
      <c r="AG47" s="15" t="s">
        <v>473</v>
      </c>
      <c r="AH47" s="10"/>
      <c r="AI47" s="10"/>
      <c r="AJ47" s="10"/>
      <c r="AK47" s="26"/>
      <c r="AL47" s="27"/>
      <c r="AM47" s="28"/>
      <c r="AN47" s="10"/>
      <c r="AO47" s="10"/>
      <c r="AP47" s="10"/>
      <c r="AQ47" s="26"/>
      <c r="AR47" s="27"/>
      <c r="AS47" s="28"/>
      <c r="AT47" s="10"/>
      <c r="AU47" s="10"/>
      <c r="AV47" s="10"/>
      <c r="AW47" s="210" t="s">
        <v>473</v>
      </c>
      <c r="BA47" s="213"/>
      <c r="BB47" s="214"/>
      <c r="BC47" s="215"/>
      <c r="BG47" s="213"/>
      <c r="BH47" s="214"/>
      <c r="BI47" s="215"/>
      <c r="BM47" s="195" t="s">
        <v>473</v>
      </c>
      <c r="BN47" s="189"/>
      <c r="BO47" s="189"/>
      <c r="BP47" s="189"/>
      <c r="BQ47" s="198"/>
      <c r="BR47" s="199"/>
      <c r="BS47" s="200"/>
      <c r="BT47" s="189"/>
      <c r="BU47" s="189"/>
      <c r="BV47" s="189"/>
      <c r="BW47" s="198"/>
      <c r="BX47" s="199"/>
      <c r="BY47" s="200"/>
      <c r="BZ47" s="189"/>
      <c r="CA47" s="189"/>
      <c r="CB47" s="189"/>
    </row>
    <row r="48" spans="1:80" x14ac:dyDescent="0.2">
      <c r="A48" s="4" t="s">
        <v>1</v>
      </c>
      <c r="B48" s="10">
        <f t="shared" ref="B48" si="131">R48+AH48+AX48+BN48</f>
        <v>2382</v>
      </c>
      <c r="C48" s="10">
        <f t="shared" ref="C48" si="132">S48+AI48+AY48+BO48</f>
        <v>751</v>
      </c>
      <c r="D48" s="10">
        <f t="shared" ref="D48" si="133">T48+AJ48+AZ48+BP48</f>
        <v>1630</v>
      </c>
      <c r="E48" s="10">
        <f t="shared" ref="E48" si="134">U48+AK48+BA48+BQ48</f>
        <v>1165</v>
      </c>
      <c r="F48" s="10">
        <f t="shared" ref="F48" si="135">V48+AL48+BB48+BR48</f>
        <v>408</v>
      </c>
      <c r="G48" s="10">
        <f t="shared" ref="G48" si="136">W48+AM48+BC48+BS48</f>
        <v>758</v>
      </c>
      <c r="H48" s="10">
        <f t="shared" ref="H48" si="137">X48+AN48+BD48+BT48</f>
        <v>769</v>
      </c>
      <c r="I48" s="10">
        <f t="shared" ref="I48" si="138">Y48+AO48+BE48+BU48</f>
        <v>247</v>
      </c>
      <c r="J48" s="10">
        <f t="shared" ref="J48" si="139">Z48+AP48+BF48+BV48</f>
        <v>524</v>
      </c>
      <c r="K48" s="10">
        <f t="shared" ref="K48" si="140">AA48+AQ48+BG48+BW48</f>
        <v>98</v>
      </c>
      <c r="L48" s="10">
        <f t="shared" ref="L48" si="141">AB48+AR48+BH48+BX48</f>
        <v>51</v>
      </c>
      <c r="M48" s="10">
        <f t="shared" ref="M48" si="142">AC48+AS48+BI48+BY48</f>
        <v>47</v>
      </c>
      <c r="N48" s="10">
        <f t="shared" ref="N48" si="143">AD48+AT48+BJ48+BZ48</f>
        <v>347</v>
      </c>
      <c r="O48" s="10">
        <f t="shared" ref="O48" si="144">AE48+AU48+BK48+CA48</f>
        <v>46</v>
      </c>
      <c r="P48" s="10">
        <f t="shared" ref="P48" si="145">AF48+AV48+BL48+CB48</f>
        <v>301</v>
      </c>
      <c r="Q48" s="4" t="s">
        <v>1</v>
      </c>
      <c r="R48" s="10">
        <v>559</v>
      </c>
      <c r="S48" s="10">
        <v>351</v>
      </c>
      <c r="T48" s="10">
        <v>208</v>
      </c>
      <c r="U48" s="26">
        <v>217</v>
      </c>
      <c r="V48" s="27">
        <v>184</v>
      </c>
      <c r="W48" s="28">
        <v>33</v>
      </c>
      <c r="X48" s="10">
        <v>219</v>
      </c>
      <c r="Y48" s="10">
        <v>121</v>
      </c>
      <c r="Z48" s="10">
        <v>98</v>
      </c>
      <c r="AA48" s="26">
        <v>18</v>
      </c>
      <c r="AB48" s="27">
        <v>11</v>
      </c>
      <c r="AC48" s="28">
        <v>7</v>
      </c>
      <c r="AD48" s="10">
        <v>104</v>
      </c>
      <c r="AE48" s="10">
        <v>35</v>
      </c>
      <c r="AF48" s="10">
        <v>69</v>
      </c>
      <c r="AG48" s="4" t="s">
        <v>1</v>
      </c>
      <c r="AH48" s="10">
        <v>1204</v>
      </c>
      <c r="AI48" s="10">
        <v>190</v>
      </c>
      <c r="AJ48" s="10">
        <v>1013</v>
      </c>
      <c r="AK48" s="26">
        <v>494</v>
      </c>
      <c r="AL48" s="27">
        <v>90</v>
      </c>
      <c r="AM48" s="28">
        <v>404</v>
      </c>
      <c r="AN48" s="10">
        <v>437</v>
      </c>
      <c r="AO48" s="10">
        <v>71</v>
      </c>
      <c r="AP48" s="10">
        <v>367</v>
      </c>
      <c r="AQ48" s="26">
        <v>60</v>
      </c>
      <c r="AR48" s="27">
        <v>30</v>
      </c>
      <c r="AS48" s="28">
        <v>30</v>
      </c>
      <c r="AT48" s="10">
        <v>212</v>
      </c>
      <c r="AU48" s="10">
        <v>0</v>
      </c>
      <c r="AV48" s="10">
        <v>212</v>
      </c>
      <c r="AW48" s="204" t="s">
        <v>1</v>
      </c>
      <c r="AX48" s="71">
        <v>407</v>
      </c>
      <c r="AY48" s="71">
        <v>184</v>
      </c>
      <c r="AZ48" s="71">
        <v>223</v>
      </c>
      <c r="BA48" s="213">
        <v>273</v>
      </c>
      <c r="BB48" s="214">
        <v>111</v>
      </c>
      <c r="BC48" s="215">
        <v>163</v>
      </c>
      <c r="BD48" s="71">
        <v>88</v>
      </c>
      <c r="BE48" s="71">
        <v>55</v>
      </c>
      <c r="BF48" s="71">
        <v>34</v>
      </c>
      <c r="BG48" s="213">
        <v>14</v>
      </c>
      <c r="BH48" s="214">
        <v>7</v>
      </c>
      <c r="BI48" s="215">
        <v>7</v>
      </c>
      <c r="BJ48" s="71">
        <v>31</v>
      </c>
      <c r="BK48" s="71">
        <v>11</v>
      </c>
      <c r="BL48" s="71">
        <v>20</v>
      </c>
      <c r="BM48" s="189" t="s">
        <v>1</v>
      </c>
      <c r="BN48" s="189">
        <v>212</v>
      </c>
      <c r="BO48" s="189">
        <v>26</v>
      </c>
      <c r="BP48" s="189">
        <v>186</v>
      </c>
      <c r="BQ48" s="198">
        <v>181</v>
      </c>
      <c r="BR48" s="199">
        <v>23</v>
      </c>
      <c r="BS48" s="200">
        <v>158</v>
      </c>
      <c r="BT48" s="189">
        <v>25</v>
      </c>
      <c r="BU48" s="189">
        <v>0</v>
      </c>
      <c r="BV48" s="189">
        <v>25</v>
      </c>
      <c r="BW48" s="198">
        <v>6</v>
      </c>
      <c r="BX48" s="199">
        <v>3</v>
      </c>
      <c r="BY48" s="200">
        <v>3</v>
      </c>
      <c r="BZ48" s="189">
        <v>0</v>
      </c>
      <c r="CA48" s="189">
        <v>0</v>
      </c>
      <c r="CB48" s="189">
        <v>0</v>
      </c>
    </row>
    <row r="49" spans="1:80" x14ac:dyDescent="0.2">
      <c r="B49" s="10"/>
      <c r="C49" s="10"/>
      <c r="D49" s="10"/>
      <c r="E49" s="26"/>
      <c r="F49" s="27"/>
      <c r="G49" s="28"/>
      <c r="H49" s="10"/>
      <c r="I49" s="10"/>
      <c r="J49" s="10"/>
      <c r="K49" s="26"/>
      <c r="L49" s="27"/>
      <c r="M49" s="28"/>
      <c r="N49" s="10"/>
      <c r="O49" s="10"/>
      <c r="P49" s="10"/>
      <c r="R49" s="10"/>
      <c r="S49" s="10"/>
      <c r="T49" s="10"/>
      <c r="U49" s="26"/>
      <c r="V49" s="27"/>
      <c r="W49" s="28"/>
      <c r="X49" s="10"/>
      <c r="Y49" s="10"/>
      <c r="Z49" s="10"/>
      <c r="AA49" s="26"/>
      <c r="AB49" s="27"/>
      <c r="AC49" s="28"/>
      <c r="AD49" s="10"/>
      <c r="AE49" s="10"/>
      <c r="AF49" s="10"/>
      <c r="AH49" s="10">
        <f t="shared" ref="AH49:AV49" si="146">AH48*100/AH5</f>
        <v>20.221699697682229</v>
      </c>
      <c r="AI49" s="10">
        <f t="shared" si="146"/>
        <v>13.370865587614356</v>
      </c>
      <c r="AJ49" s="10">
        <f t="shared" si="146"/>
        <v>22.352162400706089</v>
      </c>
      <c r="AK49" s="10">
        <f t="shared" si="146"/>
        <v>18.175128771155261</v>
      </c>
      <c r="AL49" s="10">
        <f t="shared" si="146"/>
        <v>15.41095890410959</v>
      </c>
      <c r="AM49" s="10">
        <f t="shared" si="146"/>
        <v>18.93158388003749</v>
      </c>
      <c r="AN49" s="10">
        <f t="shared" si="146"/>
        <v>25.392213829169087</v>
      </c>
      <c r="AO49" s="10">
        <f t="shared" si="146"/>
        <v>17.359413202933986</v>
      </c>
      <c r="AP49" s="10">
        <f t="shared" si="146"/>
        <v>27.972560975609756</v>
      </c>
      <c r="AQ49" s="10">
        <f t="shared" si="146"/>
        <v>6.2305295950155761</v>
      </c>
      <c r="AR49" s="10">
        <f t="shared" si="146"/>
        <v>9.9667774086378742</v>
      </c>
      <c r="AS49" s="10">
        <f t="shared" si="146"/>
        <v>4.5317220543806647</v>
      </c>
      <c r="AT49" s="10">
        <f t="shared" si="146"/>
        <v>38.405797101449274</v>
      </c>
      <c r="AU49" s="10">
        <f t="shared" si="146"/>
        <v>0</v>
      </c>
      <c r="AV49" s="10">
        <f t="shared" si="146"/>
        <v>50</v>
      </c>
      <c r="BA49" s="213"/>
      <c r="BB49" s="214"/>
      <c r="BC49" s="215"/>
      <c r="BG49" s="213"/>
      <c r="BH49" s="214"/>
      <c r="BI49" s="215"/>
      <c r="BM49" s="189"/>
      <c r="BN49" s="189"/>
      <c r="BO49" s="189"/>
      <c r="BP49" s="189"/>
      <c r="BQ49" s="198"/>
      <c r="BR49" s="199"/>
      <c r="BS49" s="200"/>
      <c r="BT49" s="189"/>
      <c r="BU49" s="189"/>
      <c r="BV49" s="189"/>
      <c r="BW49" s="198"/>
      <c r="BX49" s="199"/>
      <c r="BY49" s="200"/>
      <c r="BZ49" s="189"/>
      <c r="CA49" s="189"/>
      <c r="CB49" s="189"/>
    </row>
    <row r="50" spans="1:80" x14ac:dyDescent="0.2">
      <c r="A50" s="15" t="s">
        <v>474</v>
      </c>
      <c r="B50" s="10"/>
      <c r="C50" s="10"/>
      <c r="D50" s="10"/>
      <c r="E50" s="26"/>
      <c r="F50" s="27"/>
      <c r="G50" s="28"/>
      <c r="H50" s="10"/>
      <c r="I50" s="10"/>
      <c r="J50" s="10"/>
      <c r="K50" s="26"/>
      <c r="L50" s="27"/>
      <c r="M50" s="28"/>
      <c r="N50" s="10"/>
      <c r="O50" s="10"/>
      <c r="P50" s="10"/>
      <c r="Q50" s="15" t="s">
        <v>474</v>
      </c>
      <c r="R50" s="10"/>
      <c r="S50" s="10"/>
      <c r="T50" s="10"/>
      <c r="U50" s="26"/>
      <c r="V50" s="27"/>
      <c r="W50" s="28"/>
      <c r="X50" s="10"/>
      <c r="Y50" s="10"/>
      <c r="Z50" s="10"/>
      <c r="AA50" s="26"/>
      <c r="AB50" s="27"/>
      <c r="AC50" s="28"/>
      <c r="AD50" s="10"/>
      <c r="AE50" s="10"/>
      <c r="AF50" s="10"/>
      <c r="AG50" s="15" t="s">
        <v>474</v>
      </c>
      <c r="AH50" s="10"/>
      <c r="AI50" s="10"/>
      <c r="AJ50" s="10"/>
      <c r="AK50" s="26"/>
      <c r="AL50" s="27"/>
      <c r="AM50" s="28"/>
      <c r="AN50" s="10"/>
      <c r="AO50" s="10"/>
      <c r="AP50" s="10"/>
      <c r="AQ50" s="26"/>
      <c r="AR50" s="27"/>
      <c r="AS50" s="28"/>
      <c r="AT50" s="10"/>
      <c r="AU50" s="10"/>
      <c r="AV50" s="10"/>
      <c r="AW50" s="210" t="s">
        <v>474</v>
      </c>
      <c r="BA50" s="213"/>
      <c r="BB50" s="214"/>
      <c r="BC50" s="215"/>
      <c r="BG50" s="213"/>
      <c r="BH50" s="214"/>
      <c r="BI50" s="215"/>
      <c r="BM50" s="195" t="s">
        <v>474</v>
      </c>
      <c r="BN50" s="189"/>
      <c r="BO50" s="189"/>
      <c r="BP50" s="189"/>
      <c r="BQ50" s="198"/>
      <c r="BR50" s="199"/>
      <c r="BS50" s="200"/>
      <c r="BT50" s="189"/>
      <c r="BU50" s="189"/>
      <c r="BV50" s="189"/>
      <c r="BW50" s="198"/>
      <c r="BX50" s="199"/>
      <c r="BY50" s="200"/>
      <c r="BZ50" s="189"/>
      <c r="CA50" s="189"/>
      <c r="CB50" s="189"/>
    </row>
    <row r="51" spans="1:80" x14ac:dyDescent="0.2">
      <c r="A51" s="4" t="s">
        <v>1</v>
      </c>
      <c r="B51" s="10">
        <f t="shared" ref="B51" si="147">R51+AH51+AX51+BN51</f>
        <v>2097</v>
      </c>
      <c r="C51" s="10">
        <f t="shared" ref="C51" si="148">S51+AI51+AY51+BO51</f>
        <v>755</v>
      </c>
      <c r="D51" s="10">
        <f t="shared" ref="D51" si="149">T51+AJ51+AZ51+BP51</f>
        <v>1341</v>
      </c>
      <c r="E51" s="10">
        <f t="shared" ref="E51" si="150">U51+AK51+BA51+BQ51</f>
        <v>1318</v>
      </c>
      <c r="F51" s="10">
        <f t="shared" ref="F51" si="151">V51+AL51+BB51+BR51</f>
        <v>525</v>
      </c>
      <c r="G51" s="10">
        <f t="shared" ref="G51" si="152">W51+AM51+BC51+BS51</f>
        <v>793</v>
      </c>
      <c r="H51" s="10">
        <f t="shared" ref="H51" si="153">X51+AN51+BD51+BT51</f>
        <v>389</v>
      </c>
      <c r="I51" s="10">
        <f t="shared" ref="I51" si="154">Y51+AO51+BE51+BU51</f>
        <v>143</v>
      </c>
      <c r="J51" s="10">
        <f t="shared" ref="J51" si="155">Z51+AP51+BF51+BV51</f>
        <v>245</v>
      </c>
      <c r="K51" s="10">
        <f t="shared" ref="K51" si="156">AA51+AQ51+BG51+BW51</f>
        <v>56</v>
      </c>
      <c r="L51" s="10">
        <f t="shared" ref="L51" si="157">AB51+AR51+BH51+BX51</f>
        <v>2</v>
      </c>
      <c r="M51" s="10">
        <f t="shared" ref="M51" si="158">AC51+AS51+BI51+BY51</f>
        <v>54</v>
      </c>
      <c r="N51" s="10">
        <f t="shared" ref="N51" si="159">AD51+AT51+BJ51+BZ51</f>
        <v>333</v>
      </c>
      <c r="O51" s="10">
        <f t="shared" ref="O51" si="160">AE51+AU51+BK51+CA51</f>
        <v>86</v>
      </c>
      <c r="P51" s="10">
        <f t="shared" ref="P51" si="161">AF51+AV51+BL51+CB51</f>
        <v>248</v>
      </c>
      <c r="Q51" s="4" t="s">
        <v>1</v>
      </c>
      <c r="R51" s="10">
        <v>416</v>
      </c>
      <c r="S51" s="10">
        <v>261</v>
      </c>
      <c r="T51" s="10">
        <v>155</v>
      </c>
      <c r="U51" s="26">
        <v>170</v>
      </c>
      <c r="V51" s="27">
        <v>156</v>
      </c>
      <c r="W51" s="28">
        <v>14</v>
      </c>
      <c r="X51" s="10">
        <v>144</v>
      </c>
      <c r="Y51" s="10">
        <v>69</v>
      </c>
      <c r="Z51" s="10">
        <v>75</v>
      </c>
      <c r="AA51" s="26">
        <v>4</v>
      </c>
      <c r="AB51" s="27">
        <v>2</v>
      </c>
      <c r="AC51" s="28">
        <v>2</v>
      </c>
      <c r="AD51" s="10">
        <v>98</v>
      </c>
      <c r="AE51" s="10">
        <v>35</v>
      </c>
      <c r="AF51" s="10">
        <v>64</v>
      </c>
      <c r="AG51" s="4" t="s">
        <v>1</v>
      </c>
      <c r="AH51" s="10">
        <v>906</v>
      </c>
      <c r="AI51" s="10">
        <v>205</v>
      </c>
      <c r="AJ51" s="10">
        <v>700</v>
      </c>
      <c r="AK51" s="26">
        <v>494</v>
      </c>
      <c r="AL51" s="27">
        <v>135</v>
      </c>
      <c r="AM51" s="28">
        <v>359</v>
      </c>
      <c r="AN51" s="10">
        <v>169</v>
      </c>
      <c r="AO51" s="10">
        <v>28</v>
      </c>
      <c r="AP51" s="10">
        <v>141</v>
      </c>
      <c r="AQ51" s="26">
        <v>30</v>
      </c>
      <c r="AR51" s="27">
        <v>0</v>
      </c>
      <c r="AS51" s="28">
        <v>30</v>
      </c>
      <c r="AT51" s="10">
        <v>212</v>
      </c>
      <c r="AU51" s="10">
        <v>42</v>
      </c>
      <c r="AV51" s="10">
        <v>170</v>
      </c>
      <c r="AW51" s="204" t="s">
        <v>1</v>
      </c>
      <c r="AX51" s="71">
        <v>690</v>
      </c>
      <c r="AY51" s="71">
        <v>281</v>
      </c>
      <c r="AZ51" s="71">
        <v>410</v>
      </c>
      <c r="BA51" s="213">
        <v>598</v>
      </c>
      <c r="BB51" s="214">
        <v>234</v>
      </c>
      <c r="BC51" s="215">
        <v>364</v>
      </c>
      <c r="BD51" s="71">
        <v>59</v>
      </c>
      <c r="BE51" s="71">
        <v>38</v>
      </c>
      <c r="BF51" s="71">
        <v>21</v>
      </c>
      <c r="BG51" s="213">
        <v>10</v>
      </c>
      <c r="BH51" s="214">
        <v>0</v>
      </c>
      <c r="BI51" s="215">
        <v>10</v>
      </c>
      <c r="BJ51" s="71">
        <v>23</v>
      </c>
      <c r="BK51" s="71">
        <v>9</v>
      </c>
      <c r="BL51" s="71">
        <v>14</v>
      </c>
      <c r="BM51" s="189" t="s">
        <v>1</v>
      </c>
      <c r="BN51" s="189">
        <v>85</v>
      </c>
      <c r="BO51" s="189">
        <v>8</v>
      </c>
      <c r="BP51" s="189">
        <v>76</v>
      </c>
      <c r="BQ51" s="198">
        <v>56</v>
      </c>
      <c r="BR51" s="199">
        <v>0</v>
      </c>
      <c r="BS51" s="200">
        <v>56</v>
      </c>
      <c r="BT51" s="189">
        <v>17</v>
      </c>
      <c r="BU51" s="189">
        <v>8</v>
      </c>
      <c r="BV51" s="189">
        <v>8</v>
      </c>
      <c r="BW51" s="198">
        <v>12</v>
      </c>
      <c r="BX51" s="199">
        <v>0</v>
      </c>
      <c r="BY51" s="200">
        <v>12</v>
      </c>
      <c r="BZ51" s="189">
        <v>0</v>
      </c>
      <c r="CA51" s="189">
        <v>0</v>
      </c>
      <c r="CB51" s="189">
        <v>0</v>
      </c>
    </row>
    <row r="52" spans="1:80" x14ac:dyDescent="0.2">
      <c r="B52" s="10"/>
      <c r="C52" s="10"/>
      <c r="D52" s="10"/>
      <c r="E52" s="26"/>
      <c r="F52" s="27"/>
      <c r="G52" s="28"/>
      <c r="H52" s="10"/>
      <c r="I52" s="10"/>
      <c r="J52" s="10"/>
      <c r="K52" s="26"/>
      <c r="L52" s="27"/>
      <c r="M52" s="28"/>
      <c r="N52" s="10"/>
      <c r="O52" s="10"/>
      <c r="P52" s="10"/>
      <c r="R52" s="10"/>
      <c r="S52" s="10"/>
      <c r="T52" s="10"/>
      <c r="U52" s="26"/>
      <c r="V52" s="27"/>
      <c r="W52" s="28"/>
      <c r="X52" s="10"/>
      <c r="Y52" s="10"/>
      <c r="Z52" s="10"/>
      <c r="AA52" s="26"/>
      <c r="AB52" s="27"/>
      <c r="AC52" s="28"/>
      <c r="AD52" s="10"/>
      <c r="AE52" s="10"/>
      <c r="AF52" s="10"/>
      <c r="AH52" s="10">
        <f t="shared" ref="AH52:AV52" si="162">AH51*100/AH5</f>
        <v>15.216661068189453</v>
      </c>
      <c r="AI52" s="10">
        <f t="shared" si="162"/>
        <v>14.42646023926812</v>
      </c>
      <c r="AJ52" s="10">
        <f t="shared" si="162"/>
        <v>15.445719329214475</v>
      </c>
      <c r="AK52" s="10">
        <f t="shared" si="162"/>
        <v>18.175128771155261</v>
      </c>
      <c r="AL52" s="10">
        <f t="shared" si="162"/>
        <v>23.116438356164384</v>
      </c>
      <c r="AM52" s="10">
        <f t="shared" si="162"/>
        <v>16.822867853795689</v>
      </c>
      <c r="AN52" s="10">
        <f t="shared" si="162"/>
        <v>9.8198721673445668</v>
      </c>
      <c r="AO52" s="10">
        <f t="shared" si="162"/>
        <v>6.8459657701711487</v>
      </c>
      <c r="AP52" s="10">
        <f t="shared" si="162"/>
        <v>10.746951219512194</v>
      </c>
      <c r="AQ52" s="10">
        <f t="shared" si="162"/>
        <v>3.1152647975077881</v>
      </c>
      <c r="AR52" s="10">
        <f t="shared" si="162"/>
        <v>0</v>
      </c>
      <c r="AS52" s="10">
        <f t="shared" si="162"/>
        <v>4.5317220543806647</v>
      </c>
      <c r="AT52" s="10">
        <f t="shared" si="162"/>
        <v>38.405797101449274</v>
      </c>
      <c r="AU52" s="10">
        <f t="shared" si="162"/>
        <v>33.070866141732282</v>
      </c>
      <c r="AV52" s="10">
        <f t="shared" si="162"/>
        <v>40.094339622641506</v>
      </c>
      <c r="BA52" s="213"/>
      <c r="BB52" s="214"/>
      <c r="BC52" s="215"/>
      <c r="BG52" s="213"/>
      <c r="BH52" s="214"/>
      <c r="BI52" s="215"/>
      <c r="BM52" s="189"/>
      <c r="BN52" s="189"/>
      <c r="BO52" s="189"/>
      <c r="BP52" s="189"/>
      <c r="BQ52" s="198"/>
      <c r="BR52" s="199"/>
      <c r="BS52" s="200"/>
      <c r="BT52" s="189"/>
      <c r="BU52" s="189"/>
      <c r="BV52" s="189"/>
      <c r="BW52" s="198"/>
      <c r="BX52" s="199"/>
      <c r="BY52" s="200"/>
      <c r="BZ52" s="189"/>
      <c r="CA52" s="189"/>
      <c r="CB52" s="189"/>
    </row>
    <row r="53" spans="1:80" x14ac:dyDescent="0.2">
      <c r="A53" s="15" t="s">
        <v>475</v>
      </c>
      <c r="B53" s="10"/>
      <c r="C53" s="10"/>
      <c r="D53" s="10"/>
      <c r="E53" s="26"/>
      <c r="F53" s="27"/>
      <c r="G53" s="28"/>
      <c r="H53" s="10"/>
      <c r="I53" s="10"/>
      <c r="J53" s="10"/>
      <c r="K53" s="26"/>
      <c r="L53" s="27"/>
      <c r="M53" s="28"/>
      <c r="N53" s="10"/>
      <c r="O53" s="10"/>
      <c r="P53" s="10"/>
      <c r="Q53" s="15" t="s">
        <v>475</v>
      </c>
      <c r="R53" s="10"/>
      <c r="S53" s="10"/>
      <c r="T53" s="10"/>
      <c r="U53" s="26"/>
      <c r="V53" s="27"/>
      <c r="W53" s="28"/>
      <c r="X53" s="10"/>
      <c r="Y53" s="10"/>
      <c r="Z53" s="10"/>
      <c r="AA53" s="26"/>
      <c r="AB53" s="27"/>
      <c r="AC53" s="28"/>
      <c r="AD53" s="10"/>
      <c r="AE53" s="10"/>
      <c r="AF53" s="10"/>
      <c r="AG53" s="15" t="s">
        <v>475</v>
      </c>
      <c r="AH53" s="10"/>
      <c r="AI53" s="10"/>
      <c r="AJ53" s="10"/>
      <c r="AK53" s="26"/>
      <c r="AL53" s="27"/>
      <c r="AM53" s="28"/>
      <c r="AN53" s="10"/>
      <c r="AO53" s="10"/>
      <c r="AP53" s="10"/>
      <c r="AQ53" s="26"/>
      <c r="AR53" s="27"/>
      <c r="AS53" s="28"/>
      <c r="AT53" s="10"/>
      <c r="AU53" s="10"/>
      <c r="AV53" s="10"/>
      <c r="AW53" s="210" t="s">
        <v>475</v>
      </c>
      <c r="BA53" s="213"/>
      <c r="BB53" s="214"/>
      <c r="BC53" s="215"/>
      <c r="BG53" s="213"/>
      <c r="BH53" s="214"/>
      <c r="BI53" s="215"/>
      <c r="BM53" s="195" t="s">
        <v>475</v>
      </c>
      <c r="BN53" s="189"/>
      <c r="BO53" s="189"/>
      <c r="BP53" s="189"/>
      <c r="BQ53" s="198"/>
      <c r="BR53" s="199"/>
      <c r="BS53" s="200"/>
      <c r="BT53" s="189"/>
      <c r="BU53" s="189"/>
      <c r="BV53" s="189"/>
      <c r="BW53" s="198"/>
      <c r="BX53" s="199"/>
      <c r="BY53" s="200"/>
      <c r="BZ53" s="189"/>
      <c r="CA53" s="189"/>
      <c r="CB53" s="189"/>
    </row>
    <row r="54" spans="1:80" x14ac:dyDescent="0.2">
      <c r="A54" s="4" t="s">
        <v>1</v>
      </c>
      <c r="B54" s="10">
        <f t="shared" ref="B54" si="163">R54+AH54+AX54+BN54</f>
        <v>2190</v>
      </c>
      <c r="C54" s="10">
        <f t="shared" ref="C54" si="164">S54+AI54+AY54+BO54</f>
        <v>1045</v>
      </c>
      <c r="D54" s="10">
        <f t="shared" ref="D54" si="165">T54+AJ54+AZ54+BP54</f>
        <v>1145</v>
      </c>
      <c r="E54" s="10">
        <f t="shared" ref="E54" si="166">U54+AK54+BA54+BQ54</f>
        <v>1584</v>
      </c>
      <c r="F54" s="10">
        <f t="shared" ref="F54" si="167">V54+AL54+BB54+BR54</f>
        <v>777</v>
      </c>
      <c r="G54" s="10">
        <f t="shared" ref="G54" si="168">W54+AM54+BC54+BS54</f>
        <v>804</v>
      </c>
      <c r="H54" s="10">
        <f t="shared" ref="H54" si="169">X54+AN54+BD54+BT54</f>
        <v>415</v>
      </c>
      <c r="I54" s="10">
        <f t="shared" ref="I54" si="170">Y54+AO54+BE54+BU54</f>
        <v>188</v>
      </c>
      <c r="J54" s="10">
        <f t="shared" ref="J54" si="171">Z54+AP54+BF54+BV54</f>
        <v>228</v>
      </c>
      <c r="K54" s="10">
        <f t="shared" ref="K54" si="172">AA54+AQ54+BG54+BW54</f>
        <v>64</v>
      </c>
      <c r="L54" s="10">
        <f t="shared" ref="L54" si="173">AB54+AR54+BH54+BX54</f>
        <v>38</v>
      </c>
      <c r="M54" s="10">
        <f t="shared" ref="M54" si="174">AC54+AS54+BI54+BY54</f>
        <v>24</v>
      </c>
      <c r="N54" s="10">
        <f t="shared" ref="N54" si="175">AD54+AT54+BJ54+BZ54</f>
        <v>127</v>
      </c>
      <c r="O54" s="10">
        <f t="shared" ref="O54" si="176">AE54+AU54+BK54+CA54</f>
        <v>40</v>
      </c>
      <c r="P54" s="10">
        <f t="shared" ref="P54" si="177">AF54+AV54+BL54+CB54</f>
        <v>86</v>
      </c>
      <c r="Q54" s="4" t="s">
        <v>1</v>
      </c>
      <c r="R54" s="10">
        <v>786</v>
      </c>
      <c r="S54" s="10">
        <v>479</v>
      </c>
      <c r="T54" s="10">
        <v>307</v>
      </c>
      <c r="U54" s="26">
        <v>392</v>
      </c>
      <c r="V54" s="27">
        <v>311</v>
      </c>
      <c r="W54" s="28">
        <v>80</v>
      </c>
      <c r="X54" s="10">
        <v>277</v>
      </c>
      <c r="Y54" s="10">
        <v>133</v>
      </c>
      <c r="Z54" s="10">
        <v>144</v>
      </c>
      <c r="AA54" s="26">
        <v>13</v>
      </c>
      <c r="AB54" s="27">
        <v>5</v>
      </c>
      <c r="AC54" s="28">
        <v>7</v>
      </c>
      <c r="AD54" s="10">
        <v>104</v>
      </c>
      <c r="AE54" s="10">
        <v>29</v>
      </c>
      <c r="AF54" s="10">
        <v>75</v>
      </c>
      <c r="AG54" s="4" t="s">
        <v>1</v>
      </c>
      <c r="AH54" s="10">
        <v>162</v>
      </c>
      <c r="AI54" s="10">
        <v>97</v>
      </c>
      <c r="AJ54" s="10">
        <v>65</v>
      </c>
      <c r="AK54" s="26">
        <v>90</v>
      </c>
      <c r="AL54" s="27">
        <v>67</v>
      </c>
      <c r="AM54" s="28">
        <v>22</v>
      </c>
      <c r="AN54" s="10">
        <v>42</v>
      </c>
      <c r="AO54" s="10">
        <v>0</v>
      </c>
      <c r="AP54" s="10">
        <v>42</v>
      </c>
      <c r="AQ54" s="26">
        <v>30</v>
      </c>
      <c r="AR54" s="27">
        <v>30</v>
      </c>
      <c r="AS54" s="28">
        <v>0</v>
      </c>
      <c r="AT54" s="10">
        <v>0</v>
      </c>
      <c r="AU54" s="10">
        <v>0</v>
      </c>
      <c r="AV54" s="10">
        <v>0</v>
      </c>
      <c r="AW54" s="204" t="s">
        <v>1</v>
      </c>
      <c r="AX54" s="71">
        <v>1192</v>
      </c>
      <c r="AY54" s="71">
        <v>460</v>
      </c>
      <c r="AZ54" s="71">
        <v>732</v>
      </c>
      <c r="BA54" s="213">
        <v>1060</v>
      </c>
      <c r="BB54" s="214">
        <v>390</v>
      </c>
      <c r="BC54" s="215">
        <v>670</v>
      </c>
      <c r="BD54" s="71">
        <v>88</v>
      </c>
      <c r="BE54" s="71">
        <v>55</v>
      </c>
      <c r="BF54" s="71">
        <v>34</v>
      </c>
      <c r="BG54" s="213">
        <v>21</v>
      </c>
      <c r="BH54" s="214">
        <v>3</v>
      </c>
      <c r="BI54" s="215">
        <v>17</v>
      </c>
      <c r="BJ54" s="71">
        <v>23</v>
      </c>
      <c r="BK54" s="71">
        <v>11</v>
      </c>
      <c r="BL54" s="71">
        <v>11</v>
      </c>
      <c r="BM54" s="189" t="s">
        <v>1</v>
      </c>
      <c r="BN54" s="189">
        <v>50</v>
      </c>
      <c r="BO54" s="189">
        <v>9</v>
      </c>
      <c r="BP54" s="189">
        <v>41</v>
      </c>
      <c r="BQ54" s="198">
        <v>42</v>
      </c>
      <c r="BR54" s="199">
        <v>9</v>
      </c>
      <c r="BS54" s="200">
        <v>32</v>
      </c>
      <c r="BT54" s="189">
        <v>8</v>
      </c>
      <c r="BU54" s="189">
        <v>0</v>
      </c>
      <c r="BV54" s="189">
        <v>8</v>
      </c>
      <c r="BW54" s="198">
        <v>0</v>
      </c>
      <c r="BX54" s="199">
        <v>0</v>
      </c>
      <c r="BY54" s="200">
        <v>0</v>
      </c>
      <c r="BZ54" s="189">
        <v>0</v>
      </c>
      <c r="CA54" s="189">
        <v>0</v>
      </c>
      <c r="CB54" s="189">
        <v>0</v>
      </c>
    </row>
    <row r="55" spans="1:80" x14ac:dyDescent="0.2">
      <c r="B55" s="10"/>
      <c r="C55" s="10"/>
      <c r="D55" s="10"/>
      <c r="E55" s="26"/>
      <c r="F55" s="27"/>
      <c r="G55" s="28"/>
      <c r="H55" s="10"/>
      <c r="I55" s="10"/>
      <c r="J55" s="10"/>
      <c r="K55" s="26"/>
      <c r="L55" s="27"/>
      <c r="M55" s="28"/>
      <c r="N55" s="10"/>
      <c r="O55" s="10"/>
      <c r="P55" s="10"/>
      <c r="R55" s="10"/>
      <c r="S55" s="10"/>
      <c r="T55" s="10"/>
      <c r="U55" s="26"/>
      <c r="V55" s="27"/>
      <c r="W55" s="28"/>
      <c r="X55" s="10"/>
      <c r="Y55" s="10"/>
      <c r="Z55" s="10"/>
      <c r="AA55" s="26"/>
      <c r="AB55" s="27"/>
      <c r="AC55" s="28"/>
      <c r="AD55" s="10"/>
      <c r="AE55" s="10"/>
      <c r="AF55" s="10"/>
      <c r="AH55" s="10">
        <f t="shared" ref="AH55:AV55" si="178">AH54*100/AH5</f>
        <v>2.720859926100101</v>
      </c>
      <c r="AI55" s="10">
        <f t="shared" si="178"/>
        <v>6.8261787473610136</v>
      </c>
      <c r="AJ55" s="10">
        <f t="shared" si="178"/>
        <v>1.4342453662842012</v>
      </c>
      <c r="AK55" s="10">
        <f t="shared" si="178"/>
        <v>3.3112582781456954</v>
      </c>
      <c r="AL55" s="10">
        <f t="shared" si="178"/>
        <v>11.472602739726028</v>
      </c>
      <c r="AM55" s="10">
        <f t="shared" si="178"/>
        <v>1.0309278350515463</v>
      </c>
      <c r="AN55" s="10">
        <f t="shared" si="178"/>
        <v>2.4404416037187682</v>
      </c>
      <c r="AO55" s="10">
        <f t="shared" si="178"/>
        <v>0</v>
      </c>
      <c r="AP55" s="10">
        <f t="shared" si="178"/>
        <v>3.2012195121951219</v>
      </c>
      <c r="AQ55" s="10">
        <f t="shared" si="178"/>
        <v>3.1152647975077881</v>
      </c>
      <c r="AR55" s="10">
        <f t="shared" si="178"/>
        <v>9.9667774086378742</v>
      </c>
      <c r="AS55" s="10">
        <f t="shared" si="178"/>
        <v>0</v>
      </c>
      <c r="AT55" s="10">
        <f t="shared" si="178"/>
        <v>0</v>
      </c>
      <c r="AU55" s="10">
        <f t="shared" si="178"/>
        <v>0</v>
      </c>
      <c r="AV55" s="10">
        <f t="shared" si="178"/>
        <v>0</v>
      </c>
      <c r="BA55" s="213"/>
      <c r="BB55" s="214"/>
      <c r="BC55" s="215"/>
      <c r="BG55" s="213"/>
      <c r="BH55" s="214"/>
      <c r="BI55" s="215"/>
      <c r="BM55" s="189"/>
      <c r="BN55" s="189"/>
      <c r="BO55" s="189"/>
      <c r="BP55" s="189"/>
      <c r="BQ55" s="198"/>
      <c r="BR55" s="199"/>
      <c r="BS55" s="200"/>
      <c r="BT55" s="189"/>
      <c r="BU55" s="189"/>
      <c r="BV55" s="189"/>
      <c r="BW55" s="198"/>
      <c r="BX55" s="199"/>
      <c r="BY55" s="200"/>
      <c r="BZ55" s="189"/>
      <c r="CA55" s="189"/>
      <c r="CB55" s="189"/>
    </row>
    <row r="56" spans="1:80" x14ac:dyDescent="0.2">
      <c r="A56" s="15" t="s">
        <v>476</v>
      </c>
      <c r="B56" s="10"/>
      <c r="C56" s="10"/>
      <c r="D56" s="10"/>
      <c r="E56" s="26"/>
      <c r="F56" s="27"/>
      <c r="G56" s="28"/>
      <c r="H56" s="10"/>
      <c r="I56" s="10"/>
      <c r="J56" s="10"/>
      <c r="K56" s="26"/>
      <c r="L56" s="27"/>
      <c r="M56" s="28"/>
      <c r="N56" s="10"/>
      <c r="O56" s="10"/>
      <c r="P56" s="10"/>
      <c r="Q56" s="15" t="s">
        <v>476</v>
      </c>
      <c r="R56" s="10"/>
      <c r="S56" s="10"/>
      <c r="T56" s="10"/>
      <c r="U56" s="26"/>
      <c r="V56" s="27"/>
      <c r="W56" s="28"/>
      <c r="X56" s="10"/>
      <c r="Y56" s="10"/>
      <c r="Z56" s="10"/>
      <c r="AA56" s="26"/>
      <c r="AB56" s="27"/>
      <c r="AC56" s="28"/>
      <c r="AD56" s="10"/>
      <c r="AE56" s="10"/>
      <c r="AF56" s="10"/>
      <c r="AG56" s="15" t="s">
        <v>476</v>
      </c>
      <c r="AH56" s="10"/>
      <c r="AI56" s="10"/>
      <c r="AJ56" s="10"/>
      <c r="AK56" s="26"/>
      <c r="AL56" s="27"/>
      <c r="AM56" s="28"/>
      <c r="AN56" s="10"/>
      <c r="AO56" s="10"/>
      <c r="AP56" s="10"/>
      <c r="AQ56" s="26"/>
      <c r="AR56" s="27"/>
      <c r="AS56" s="28"/>
      <c r="AT56" s="10"/>
      <c r="AU56" s="10"/>
      <c r="AV56" s="10"/>
      <c r="AW56" s="210" t="s">
        <v>476</v>
      </c>
      <c r="BA56" s="213"/>
      <c r="BB56" s="214"/>
      <c r="BC56" s="215"/>
      <c r="BG56" s="213"/>
      <c r="BH56" s="214"/>
      <c r="BI56" s="215"/>
      <c r="BM56" s="195" t="s">
        <v>476</v>
      </c>
      <c r="BN56" s="189"/>
      <c r="BO56" s="189"/>
      <c r="BP56" s="189"/>
      <c r="BQ56" s="198"/>
      <c r="BR56" s="199"/>
      <c r="BS56" s="200"/>
      <c r="BT56" s="189"/>
      <c r="BU56" s="189"/>
      <c r="BV56" s="189"/>
      <c r="BW56" s="198"/>
      <c r="BX56" s="199"/>
      <c r="BY56" s="200"/>
      <c r="BZ56" s="189"/>
      <c r="CA56" s="189"/>
      <c r="CB56" s="189"/>
    </row>
    <row r="57" spans="1:80" x14ac:dyDescent="0.2">
      <c r="A57" s="4" t="s">
        <v>1</v>
      </c>
      <c r="B57" s="10">
        <f t="shared" ref="B57" si="179">R57+AH57+AX57+BN57</f>
        <v>1455</v>
      </c>
      <c r="C57" s="10">
        <f t="shared" ref="C57" si="180">S57+AI57+AY57+BO57</f>
        <v>546</v>
      </c>
      <c r="D57" s="10">
        <f t="shared" ref="D57" si="181">T57+AJ57+AZ57+BP57</f>
        <v>910</v>
      </c>
      <c r="E57" s="10">
        <f t="shared" ref="E57" si="182">U57+AK57+BA57+BQ57</f>
        <v>1171</v>
      </c>
      <c r="F57" s="10">
        <f t="shared" ref="F57" si="183">V57+AL57+BB57+BR57</f>
        <v>429</v>
      </c>
      <c r="G57" s="10">
        <f t="shared" ref="G57" si="184">W57+AM57+BC57+BS57</f>
        <v>743</v>
      </c>
      <c r="H57" s="10">
        <f t="shared" ref="H57" si="185">X57+AN57+BD57+BT57</f>
        <v>220</v>
      </c>
      <c r="I57" s="10">
        <f t="shared" ref="I57" si="186">Y57+AO57+BE57+BU57</f>
        <v>86</v>
      </c>
      <c r="J57" s="10">
        <f t="shared" ref="J57" si="187">Z57+AP57+BF57+BV57</f>
        <v>133</v>
      </c>
      <c r="K57" s="10">
        <f t="shared" ref="K57" si="188">AA57+AQ57+BG57+BW57</f>
        <v>31</v>
      </c>
      <c r="L57" s="10">
        <f t="shared" ref="L57" si="189">AB57+AR57+BH57+BX57</f>
        <v>14</v>
      </c>
      <c r="M57" s="10">
        <f t="shared" ref="M57" si="190">AC57+AS57+BI57+BY57</f>
        <v>17</v>
      </c>
      <c r="N57" s="10">
        <f t="shared" ref="N57" si="191">AD57+AT57+BJ57+BZ57</f>
        <v>35</v>
      </c>
      <c r="O57" s="10">
        <f t="shared" ref="O57" si="192">AE57+AU57+BK57+CA57</f>
        <v>17</v>
      </c>
      <c r="P57" s="10">
        <f t="shared" ref="P57" si="193">AF57+AV57+BL57+CB57</f>
        <v>17</v>
      </c>
      <c r="Q57" s="4" t="s">
        <v>1</v>
      </c>
      <c r="R57" s="10">
        <v>82</v>
      </c>
      <c r="S57" s="10">
        <v>48</v>
      </c>
      <c r="T57" s="10">
        <v>35</v>
      </c>
      <c r="U57" s="26">
        <v>19</v>
      </c>
      <c r="V57" s="27">
        <v>19</v>
      </c>
      <c r="W57" s="28">
        <v>0</v>
      </c>
      <c r="X57" s="10">
        <v>58</v>
      </c>
      <c r="Y57" s="10">
        <v>23</v>
      </c>
      <c r="Z57" s="10">
        <v>35</v>
      </c>
      <c r="AA57" s="26">
        <v>0</v>
      </c>
      <c r="AB57" s="27">
        <v>0</v>
      </c>
      <c r="AC57" s="28">
        <v>0</v>
      </c>
      <c r="AD57" s="10">
        <v>6</v>
      </c>
      <c r="AE57" s="10">
        <v>6</v>
      </c>
      <c r="AF57" s="10">
        <v>0</v>
      </c>
      <c r="AG57" s="4" t="s">
        <v>1</v>
      </c>
      <c r="AH57" s="10">
        <v>59</v>
      </c>
      <c r="AI57" s="10">
        <v>0</v>
      </c>
      <c r="AJ57" s="10">
        <v>59</v>
      </c>
      <c r="AK57" s="26">
        <v>45</v>
      </c>
      <c r="AL57" s="27">
        <v>0</v>
      </c>
      <c r="AM57" s="28">
        <v>45</v>
      </c>
      <c r="AN57" s="10">
        <v>14</v>
      </c>
      <c r="AO57" s="10">
        <v>0</v>
      </c>
      <c r="AP57" s="10">
        <v>14</v>
      </c>
      <c r="AQ57" s="26">
        <v>0</v>
      </c>
      <c r="AR57" s="27">
        <v>0</v>
      </c>
      <c r="AS57" s="28">
        <v>0</v>
      </c>
      <c r="AT57" s="10">
        <v>0</v>
      </c>
      <c r="AU57" s="10">
        <v>0</v>
      </c>
      <c r="AV57" s="10">
        <v>0</v>
      </c>
      <c r="AW57" s="204" t="s">
        <v>1</v>
      </c>
      <c r="AX57" s="71">
        <v>1266</v>
      </c>
      <c r="AY57" s="71">
        <v>498</v>
      </c>
      <c r="AZ57" s="71">
        <v>768</v>
      </c>
      <c r="BA57" s="213">
        <v>1079</v>
      </c>
      <c r="BB57" s="214">
        <v>410</v>
      </c>
      <c r="BC57" s="215">
        <v>670</v>
      </c>
      <c r="BD57" s="71">
        <v>131</v>
      </c>
      <c r="BE57" s="71">
        <v>63</v>
      </c>
      <c r="BF57" s="71">
        <v>67</v>
      </c>
      <c r="BG57" s="213">
        <v>28</v>
      </c>
      <c r="BH57" s="214">
        <v>14</v>
      </c>
      <c r="BI57" s="215">
        <v>14</v>
      </c>
      <c r="BJ57" s="71">
        <v>29</v>
      </c>
      <c r="BK57" s="71">
        <v>11</v>
      </c>
      <c r="BL57" s="71">
        <v>17</v>
      </c>
      <c r="BM57" s="189" t="s">
        <v>1</v>
      </c>
      <c r="BN57" s="189">
        <v>48</v>
      </c>
      <c r="BO57" s="189">
        <v>0</v>
      </c>
      <c r="BP57" s="189">
        <v>48</v>
      </c>
      <c r="BQ57" s="198">
        <v>28</v>
      </c>
      <c r="BR57" s="199">
        <v>0</v>
      </c>
      <c r="BS57" s="200">
        <v>28</v>
      </c>
      <c r="BT57" s="189">
        <v>17</v>
      </c>
      <c r="BU57" s="189">
        <v>0</v>
      </c>
      <c r="BV57" s="189">
        <v>17</v>
      </c>
      <c r="BW57" s="198">
        <v>3</v>
      </c>
      <c r="BX57" s="199">
        <v>0</v>
      </c>
      <c r="BY57" s="200">
        <v>3</v>
      </c>
      <c r="BZ57" s="189">
        <v>0</v>
      </c>
      <c r="CA57" s="189">
        <v>0</v>
      </c>
      <c r="CB57" s="189">
        <v>0</v>
      </c>
    </row>
    <row r="58" spans="1:80" x14ac:dyDescent="0.2">
      <c r="B58" s="10"/>
      <c r="C58" s="10"/>
      <c r="D58" s="10"/>
      <c r="E58" s="26"/>
      <c r="F58" s="27"/>
      <c r="G58" s="28"/>
      <c r="H58" s="10"/>
      <c r="I58" s="10"/>
      <c r="J58" s="10"/>
      <c r="K58" s="26"/>
      <c r="L58" s="27"/>
      <c r="M58" s="28"/>
      <c r="N58" s="10"/>
      <c r="O58" s="10"/>
      <c r="P58" s="10"/>
      <c r="R58" s="10"/>
      <c r="S58" s="10"/>
      <c r="T58" s="10"/>
      <c r="U58" s="26"/>
      <c r="V58" s="27"/>
      <c r="W58" s="28"/>
      <c r="X58" s="10"/>
      <c r="Y58" s="10"/>
      <c r="Z58" s="10"/>
      <c r="AA58" s="26"/>
      <c r="AB58" s="27"/>
      <c r="AC58" s="28"/>
      <c r="AD58" s="10"/>
      <c r="AE58" s="10"/>
      <c r="AF58" s="10"/>
      <c r="AH58" s="10">
        <f t="shared" ref="AH58:AV58" si="194">AH57*100/AH5</f>
        <v>0.99093046691299969</v>
      </c>
      <c r="AI58" s="10">
        <f t="shared" si="194"/>
        <v>0</v>
      </c>
      <c r="AJ58" s="10">
        <f t="shared" si="194"/>
        <v>1.3018534863195057</v>
      </c>
      <c r="AK58" s="10">
        <f t="shared" si="194"/>
        <v>1.6556291390728477</v>
      </c>
      <c r="AL58" s="10">
        <f t="shared" si="194"/>
        <v>0</v>
      </c>
      <c r="AM58" s="10">
        <f t="shared" si="194"/>
        <v>2.1087160262417997</v>
      </c>
      <c r="AN58" s="10">
        <f t="shared" si="194"/>
        <v>0.81348053457292269</v>
      </c>
      <c r="AO58" s="10">
        <f t="shared" si="194"/>
        <v>0</v>
      </c>
      <c r="AP58" s="10">
        <f t="shared" si="194"/>
        <v>1.0670731707317074</v>
      </c>
      <c r="AQ58" s="10">
        <f t="shared" si="194"/>
        <v>0</v>
      </c>
      <c r="AR58" s="10">
        <f t="shared" si="194"/>
        <v>0</v>
      </c>
      <c r="AS58" s="10">
        <f t="shared" si="194"/>
        <v>0</v>
      </c>
      <c r="AT58" s="10">
        <f t="shared" si="194"/>
        <v>0</v>
      </c>
      <c r="AU58" s="10">
        <f t="shared" si="194"/>
        <v>0</v>
      </c>
      <c r="AV58" s="10">
        <f t="shared" si="194"/>
        <v>0</v>
      </c>
      <c r="BA58" s="213"/>
      <c r="BB58" s="214"/>
      <c r="BC58" s="215"/>
      <c r="BG58" s="213"/>
      <c r="BH58" s="214"/>
      <c r="BI58" s="215"/>
      <c r="BM58" s="189"/>
      <c r="BN58" s="189"/>
      <c r="BO58" s="189"/>
      <c r="BP58" s="189"/>
      <c r="BQ58" s="198"/>
      <c r="BR58" s="199"/>
      <c r="BS58" s="200"/>
      <c r="BT58" s="189"/>
      <c r="BU58" s="189"/>
      <c r="BV58" s="189"/>
      <c r="BW58" s="198"/>
      <c r="BX58" s="199"/>
      <c r="BY58" s="200"/>
      <c r="BZ58" s="189"/>
      <c r="CA58" s="189"/>
      <c r="CB58" s="189"/>
    </row>
    <row r="59" spans="1:80" x14ac:dyDescent="0.2">
      <c r="A59" s="15" t="s">
        <v>477</v>
      </c>
      <c r="B59" s="10"/>
      <c r="C59" s="10"/>
      <c r="D59" s="10"/>
      <c r="E59" s="26"/>
      <c r="F59" s="27"/>
      <c r="G59" s="28"/>
      <c r="H59" s="10"/>
      <c r="I59" s="10"/>
      <c r="J59" s="10"/>
      <c r="K59" s="26"/>
      <c r="L59" s="27"/>
      <c r="M59" s="28"/>
      <c r="N59" s="10"/>
      <c r="O59" s="10"/>
      <c r="P59" s="10"/>
      <c r="Q59" s="15" t="s">
        <v>477</v>
      </c>
      <c r="R59" s="10"/>
      <c r="S59" s="10"/>
      <c r="T59" s="10"/>
      <c r="U59" s="26"/>
      <c r="V59" s="27"/>
      <c r="W59" s="28"/>
      <c r="X59" s="10"/>
      <c r="Y59" s="10"/>
      <c r="Z59" s="10"/>
      <c r="AA59" s="26"/>
      <c r="AB59" s="27"/>
      <c r="AC59" s="28"/>
      <c r="AD59" s="10"/>
      <c r="AE59" s="10"/>
      <c r="AF59" s="10"/>
      <c r="AG59" s="15" t="s">
        <v>477</v>
      </c>
      <c r="AH59" s="10"/>
      <c r="AI59" s="10"/>
      <c r="AJ59" s="10"/>
      <c r="AK59" s="26"/>
      <c r="AL59" s="27"/>
      <c r="AM59" s="28"/>
      <c r="AN59" s="10"/>
      <c r="AO59" s="10"/>
      <c r="AP59" s="10"/>
      <c r="AQ59" s="26"/>
      <c r="AR59" s="27"/>
      <c r="AS59" s="28"/>
      <c r="AT59" s="10"/>
      <c r="AU59" s="10"/>
      <c r="AV59" s="10"/>
      <c r="AW59" s="210" t="s">
        <v>477</v>
      </c>
      <c r="BA59" s="213"/>
      <c r="BB59" s="214"/>
      <c r="BC59" s="215"/>
      <c r="BG59" s="213"/>
      <c r="BH59" s="214"/>
      <c r="BI59" s="215"/>
      <c r="BM59" s="195" t="s">
        <v>477</v>
      </c>
      <c r="BN59" s="189"/>
      <c r="BO59" s="189"/>
      <c r="BP59" s="189"/>
      <c r="BQ59" s="198"/>
      <c r="BR59" s="199"/>
      <c r="BS59" s="200"/>
      <c r="BT59" s="189"/>
      <c r="BU59" s="189"/>
      <c r="BV59" s="189"/>
      <c r="BW59" s="198"/>
      <c r="BX59" s="199"/>
      <c r="BY59" s="200"/>
      <c r="BZ59" s="189"/>
      <c r="CA59" s="189"/>
      <c r="CB59" s="189"/>
    </row>
    <row r="60" spans="1:80" x14ac:dyDescent="0.2">
      <c r="A60" s="4" t="s">
        <v>1</v>
      </c>
      <c r="B60" s="10">
        <f t="shared" ref="B60" si="195">R60+AH60+AX60+BN60</f>
        <v>587</v>
      </c>
      <c r="C60" s="10">
        <f t="shared" ref="C60" si="196">S60+AI60+AY60+BO60</f>
        <v>253</v>
      </c>
      <c r="D60" s="10">
        <f t="shared" ref="D60" si="197">T60+AJ60+AZ60+BP60</f>
        <v>335</v>
      </c>
      <c r="E60" s="10">
        <f t="shared" ref="E60" si="198">U60+AK60+BA60+BQ60</f>
        <v>202</v>
      </c>
      <c r="F60" s="10">
        <f t="shared" ref="F60" si="199">V60+AL60+BB60+BR60</f>
        <v>83</v>
      </c>
      <c r="G60" s="10">
        <f t="shared" ref="G60" si="200">W60+AM60+BC60+BS60</f>
        <v>119</v>
      </c>
      <c r="H60" s="10">
        <f t="shared" ref="H60" si="201">X60+AN60+BD60+BT60</f>
        <v>324</v>
      </c>
      <c r="I60" s="10">
        <f t="shared" ref="I60" si="202">Y60+AO60+BE60+BU60</f>
        <v>157</v>
      </c>
      <c r="J60" s="10">
        <f t="shared" ref="J60" si="203">Z60+AP60+BF60+BV60</f>
        <v>167</v>
      </c>
      <c r="K60" s="10">
        <f t="shared" ref="K60" si="204">AA60+AQ60+BG60+BW60</f>
        <v>38</v>
      </c>
      <c r="L60" s="10">
        <f t="shared" ref="L60" si="205">AB60+AR60+BH60+BX60</f>
        <v>2</v>
      </c>
      <c r="M60" s="10">
        <f t="shared" ref="M60" si="206">AC60+AS60+BI60+BY60</f>
        <v>36</v>
      </c>
      <c r="N60" s="10">
        <f t="shared" ref="N60" si="207">AD60+AT60+BJ60+BZ60</f>
        <v>20</v>
      </c>
      <c r="O60" s="10">
        <f t="shared" ref="O60" si="208">AE60+AU60+BK60+CA60</f>
        <v>9</v>
      </c>
      <c r="P60" s="10">
        <f t="shared" ref="P60" si="209">AF60+AV60+BL60+CB60</f>
        <v>11</v>
      </c>
      <c r="Q60" s="4" t="s">
        <v>1</v>
      </c>
      <c r="R60" s="10">
        <v>109</v>
      </c>
      <c r="S60" s="10">
        <v>81</v>
      </c>
      <c r="T60" s="10">
        <v>29</v>
      </c>
      <c r="U60" s="31">
        <v>9</v>
      </c>
      <c r="V60" s="32">
        <v>9</v>
      </c>
      <c r="W60" s="33">
        <v>0</v>
      </c>
      <c r="X60" s="10">
        <v>98</v>
      </c>
      <c r="Y60" s="10">
        <v>69</v>
      </c>
      <c r="Z60" s="10">
        <v>29</v>
      </c>
      <c r="AA60" s="31">
        <v>2</v>
      </c>
      <c r="AB60" s="32">
        <v>2</v>
      </c>
      <c r="AC60" s="33">
        <v>0</v>
      </c>
      <c r="AD60" s="10">
        <v>0</v>
      </c>
      <c r="AE60" s="10">
        <v>0</v>
      </c>
      <c r="AF60" s="10">
        <v>0</v>
      </c>
      <c r="AG60" s="4" t="s">
        <v>1</v>
      </c>
      <c r="AH60" s="10">
        <v>253</v>
      </c>
      <c r="AI60" s="10">
        <v>65</v>
      </c>
      <c r="AJ60" s="10">
        <v>188</v>
      </c>
      <c r="AK60" s="31">
        <v>67</v>
      </c>
      <c r="AL60" s="32">
        <v>22</v>
      </c>
      <c r="AM60" s="33">
        <v>45</v>
      </c>
      <c r="AN60" s="10">
        <v>155</v>
      </c>
      <c r="AO60" s="10">
        <v>42</v>
      </c>
      <c r="AP60" s="10">
        <v>113</v>
      </c>
      <c r="AQ60" s="31">
        <v>30</v>
      </c>
      <c r="AR60" s="32">
        <v>0</v>
      </c>
      <c r="AS60" s="33">
        <v>30</v>
      </c>
      <c r="AT60" s="10">
        <v>0</v>
      </c>
      <c r="AU60" s="10">
        <v>0</v>
      </c>
      <c r="AV60" s="10">
        <v>0</v>
      </c>
      <c r="AW60" s="204" t="s">
        <v>1</v>
      </c>
      <c r="AX60" s="71">
        <v>204</v>
      </c>
      <c r="AY60" s="71">
        <v>107</v>
      </c>
      <c r="AZ60" s="71">
        <v>97</v>
      </c>
      <c r="BA60" s="229">
        <v>117</v>
      </c>
      <c r="BB60" s="230">
        <v>52</v>
      </c>
      <c r="BC60" s="231">
        <v>65</v>
      </c>
      <c r="BD60" s="71">
        <v>63</v>
      </c>
      <c r="BE60" s="71">
        <v>46</v>
      </c>
      <c r="BF60" s="71">
        <v>17</v>
      </c>
      <c r="BG60" s="229">
        <v>3</v>
      </c>
      <c r="BH60" s="230">
        <v>0</v>
      </c>
      <c r="BI60" s="231">
        <v>3</v>
      </c>
      <c r="BJ60" s="71">
        <v>20</v>
      </c>
      <c r="BK60" s="71">
        <v>9</v>
      </c>
      <c r="BL60" s="71">
        <v>11</v>
      </c>
      <c r="BM60" s="189" t="s">
        <v>1</v>
      </c>
      <c r="BN60" s="189">
        <v>21</v>
      </c>
      <c r="BO60" s="189">
        <v>0</v>
      </c>
      <c r="BP60" s="189">
        <v>21</v>
      </c>
      <c r="BQ60" s="201">
        <v>9</v>
      </c>
      <c r="BR60" s="202">
        <v>0</v>
      </c>
      <c r="BS60" s="203">
        <v>9</v>
      </c>
      <c r="BT60" s="189">
        <v>8</v>
      </c>
      <c r="BU60" s="189">
        <v>0</v>
      </c>
      <c r="BV60" s="189">
        <v>8</v>
      </c>
      <c r="BW60" s="201">
        <v>3</v>
      </c>
      <c r="BX60" s="202">
        <v>0</v>
      </c>
      <c r="BY60" s="203">
        <v>3</v>
      </c>
      <c r="BZ60" s="189">
        <v>0</v>
      </c>
      <c r="CA60" s="189">
        <v>0</v>
      </c>
      <c r="CB60" s="189">
        <v>0</v>
      </c>
    </row>
    <row r="61" spans="1:80" ht="15" x14ac:dyDescent="0.25">
      <c r="A61" s="2" t="s">
        <v>500</v>
      </c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2" t="s">
        <v>500</v>
      </c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H61" s="10">
        <f t="shared" ref="AH61:AV61" si="210">AH60*100/AH5</f>
        <v>4.2492442055760833</v>
      </c>
      <c r="AI61" s="10">
        <f t="shared" si="210"/>
        <v>4.5742434904996481</v>
      </c>
      <c r="AJ61" s="10">
        <f t="shared" si="210"/>
        <v>4.148278905560459</v>
      </c>
      <c r="AK61" s="10">
        <f t="shared" si="210"/>
        <v>2.4650478292862399</v>
      </c>
      <c r="AL61" s="10">
        <f t="shared" si="210"/>
        <v>3.7671232876712328</v>
      </c>
      <c r="AM61" s="10">
        <f t="shared" si="210"/>
        <v>2.1087160262417997</v>
      </c>
      <c r="AN61" s="10">
        <f t="shared" si="210"/>
        <v>9.0063916327716438</v>
      </c>
      <c r="AO61" s="10">
        <f t="shared" si="210"/>
        <v>10.268948655256724</v>
      </c>
      <c r="AP61" s="10">
        <f t="shared" si="210"/>
        <v>8.6128048780487809</v>
      </c>
      <c r="AQ61" s="10">
        <f t="shared" si="210"/>
        <v>3.1152647975077881</v>
      </c>
      <c r="AR61" s="10">
        <f t="shared" si="210"/>
        <v>0</v>
      </c>
      <c r="AS61" s="10">
        <f t="shared" si="210"/>
        <v>4.5317220543806647</v>
      </c>
      <c r="AT61" s="10">
        <f t="shared" si="210"/>
        <v>0</v>
      </c>
      <c r="AU61" s="10">
        <f t="shared" si="210"/>
        <v>0</v>
      </c>
      <c r="AV61" s="10">
        <f t="shared" si="210"/>
        <v>0</v>
      </c>
      <c r="AW61" s="2" t="s">
        <v>500</v>
      </c>
      <c r="AX61" s="94"/>
      <c r="AY61" s="94"/>
      <c r="AZ61" s="94"/>
      <c r="BA61" s="94"/>
      <c r="BB61" s="94"/>
      <c r="BC61" s="94"/>
      <c r="BD61" s="94"/>
      <c r="BE61" s="94"/>
      <c r="BF61" s="94"/>
      <c r="BG61" s="94"/>
      <c r="BH61" s="112"/>
      <c r="BI61" s="112"/>
      <c r="BJ61" s="112"/>
      <c r="BK61" s="112"/>
      <c r="BL61" s="112"/>
      <c r="BM61" s="2" t="s">
        <v>500</v>
      </c>
      <c r="BN61" s="94"/>
      <c r="BO61" s="94"/>
      <c r="BP61" s="94"/>
      <c r="BQ61" s="94"/>
      <c r="BR61" s="94"/>
      <c r="BS61" s="94"/>
      <c r="BT61" s="94"/>
      <c r="BU61" s="94"/>
      <c r="BV61" s="94"/>
      <c r="BW61" s="94"/>
      <c r="BX61" s="94"/>
      <c r="BY61" s="94"/>
      <c r="BZ61" s="94"/>
      <c r="CA61" s="94"/>
      <c r="CB61" s="94"/>
    </row>
    <row r="62" spans="1:80" ht="15" x14ac:dyDescent="0.25">
      <c r="A62" s="3" t="s">
        <v>501</v>
      </c>
      <c r="Q62" s="3" t="s">
        <v>501</v>
      </c>
      <c r="AG62" s="2" t="s">
        <v>500</v>
      </c>
      <c r="AH62" s="94"/>
      <c r="AI62" s="94"/>
      <c r="AJ62" s="94"/>
      <c r="AK62" s="94"/>
      <c r="AL62" s="94"/>
      <c r="AM62" s="94"/>
      <c r="AN62" s="94"/>
      <c r="AO62" s="94"/>
      <c r="AP62" s="94"/>
      <c r="AQ62" s="94"/>
      <c r="AR62" s="94"/>
      <c r="AS62" s="94"/>
      <c r="AT62" s="94"/>
      <c r="AU62" s="94"/>
      <c r="AV62" s="94"/>
      <c r="AW62" s="3" t="s">
        <v>501</v>
      </c>
      <c r="AX62"/>
      <c r="AY62"/>
      <c r="AZ62"/>
      <c r="BA62"/>
      <c r="BB62"/>
      <c r="BC62"/>
      <c r="BD62"/>
      <c r="BE62"/>
      <c r="BF62"/>
      <c r="BG62"/>
      <c r="BH62" s="63"/>
      <c r="BI62" s="63"/>
      <c r="BJ62" s="63"/>
      <c r="BK62" s="63"/>
      <c r="BL62" s="63"/>
      <c r="BM62" s="3" t="s">
        <v>501</v>
      </c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</row>
    <row r="63" spans="1:80" ht="15" x14ac:dyDescent="0.25">
      <c r="AG63" s="3" t="s">
        <v>610</v>
      </c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</row>
    <row r="66" spans="49:64" x14ac:dyDescent="0.2">
      <c r="AW66" s="4"/>
      <c r="AX66" s="278" t="s">
        <v>1</v>
      </c>
      <c r="AY66" s="278"/>
      <c r="AZ66" s="278"/>
      <c r="BA66" s="278" t="s">
        <v>4</v>
      </c>
      <c r="BB66" s="278"/>
      <c r="BC66" s="278"/>
      <c r="BD66" s="278" t="s">
        <v>5</v>
      </c>
      <c r="BE66" s="278"/>
      <c r="BF66" s="278"/>
      <c r="BG66" s="278" t="s">
        <v>6</v>
      </c>
      <c r="BH66" s="278"/>
      <c r="BI66" s="278"/>
      <c r="BJ66" s="278" t="s">
        <v>7</v>
      </c>
      <c r="BK66" s="278"/>
      <c r="BL66" s="279"/>
    </row>
    <row r="67" spans="49:64" x14ac:dyDescent="0.2">
      <c r="AW67" s="4"/>
      <c r="AX67" s="7" t="s">
        <v>1</v>
      </c>
      <c r="AY67" s="7" t="s">
        <v>497</v>
      </c>
      <c r="AZ67" s="7" t="s">
        <v>498</v>
      </c>
      <c r="BA67" s="7" t="s">
        <v>1</v>
      </c>
      <c r="BB67" s="7" t="s">
        <v>497</v>
      </c>
      <c r="BC67" s="7" t="s">
        <v>498</v>
      </c>
      <c r="BD67" s="7" t="s">
        <v>1</v>
      </c>
      <c r="BE67" s="7" t="s">
        <v>497</v>
      </c>
      <c r="BF67" s="7" t="s">
        <v>498</v>
      </c>
      <c r="BG67" s="7" t="s">
        <v>1</v>
      </c>
      <c r="BH67" s="7" t="s">
        <v>497</v>
      </c>
      <c r="BI67" s="7" t="s">
        <v>498</v>
      </c>
      <c r="BJ67" s="7" t="s">
        <v>1</v>
      </c>
      <c r="BK67" s="7" t="s">
        <v>497</v>
      </c>
      <c r="BL67" s="8" t="s">
        <v>498</v>
      </c>
    </row>
    <row r="68" spans="49:64" x14ac:dyDescent="0.2">
      <c r="AW68" s="4" t="s">
        <v>794</v>
      </c>
      <c r="AX68" s="13">
        <f>AX18*100/AX$5</f>
        <v>32.205414012738856</v>
      </c>
      <c r="AY68" s="13">
        <f t="shared" ref="AY68:BL68" si="211">AY18*100/AY$5</f>
        <v>37.252861602497397</v>
      </c>
      <c r="AZ68" s="13">
        <f t="shared" si="211"/>
        <v>29.078014184397162</v>
      </c>
      <c r="BA68" s="13">
        <f t="shared" si="211"/>
        <v>34.129870129870127</v>
      </c>
      <c r="BB68" s="13">
        <f t="shared" si="211"/>
        <v>38.46153846153846</v>
      </c>
      <c r="BC68" s="13">
        <f t="shared" si="211"/>
        <v>31.521739130434781</v>
      </c>
      <c r="BD68" s="13">
        <f t="shared" si="211"/>
        <v>28.110599078341014</v>
      </c>
      <c r="BE68" s="13">
        <f t="shared" si="211"/>
        <v>38.728323699421964</v>
      </c>
      <c r="BF68" s="13">
        <f t="shared" si="211"/>
        <v>21.072796934865899</v>
      </c>
      <c r="BG68" s="13">
        <f t="shared" si="211"/>
        <v>10</v>
      </c>
      <c r="BH68" s="13">
        <f t="shared" si="211"/>
        <v>0</v>
      </c>
      <c r="BI68" s="13">
        <f t="shared" si="211"/>
        <v>15.384615384615385</v>
      </c>
      <c r="BJ68" s="13">
        <f t="shared" si="211"/>
        <v>37.037037037037038</v>
      </c>
      <c r="BK68" s="13">
        <f t="shared" si="211"/>
        <v>42.307692307692307</v>
      </c>
      <c r="BL68" s="13">
        <f t="shared" si="211"/>
        <v>31.03448275862069</v>
      </c>
    </row>
    <row r="69" spans="49:64" x14ac:dyDescent="0.2">
      <c r="AW69" s="4" t="s">
        <v>795</v>
      </c>
      <c r="AX69" s="13">
        <f>AX29*100/AX$5</f>
        <v>42.914012738853501</v>
      </c>
      <c r="AY69" s="13">
        <f t="shared" ref="AY69:BL69" si="212">AY29*100/AY$5</f>
        <v>41.41519250780437</v>
      </c>
      <c r="AZ69" s="13">
        <f t="shared" si="212"/>
        <v>43.84268214055448</v>
      </c>
      <c r="BA69" s="13">
        <f t="shared" si="212"/>
        <v>46.285714285714285</v>
      </c>
      <c r="BB69" s="13">
        <f t="shared" si="212"/>
        <v>42.032967032967036</v>
      </c>
      <c r="BC69" s="13">
        <f t="shared" si="212"/>
        <v>48.913043478260867</v>
      </c>
      <c r="BD69" s="13">
        <f t="shared" si="212"/>
        <v>30.184331797235021</v>
      </c>
      <c r="BE69" s="13">
        <f t="shared" si="212"/>
        <v>38.728323699421964</v>
      </c>
      <c r="BF69" s="13">
        <f t="shared" si="212"/>
        <v>24.137931034482758</v>
      </c>
      <c r="BG69" s="13">
        <f t="shared" si="212"/>
        <v>31</v>
      </c>
      <c r="BH69" s="13">
        <f t="shared" si="212"/>
        <v>29.411764705882351</v>
      </c>
      <c r="BI69" s="13">
        <f t="shared" si="212"/>
        <v>32.307692307692307</v>
      </c>
      <c r="BJ69" s="13">
        <f t="shared" si="212"/>
        <v>48.148148148148145</v>
      </c>
      <c r="BK69" s="13">
        <f t="shared" si="212"/>
        <v>53.846153846153847</v>
      </c>
      <c r="BL69" s="13">
        <f t="shared" si="212"/>
        <v>37.931034482758619</v>
      </c>
    </row>
    <row r="70" spans="49:64" x14ac:dyDescent="0.2">
      <c r="AW70" s="4" t="s">
        <v>796</v>
      </c>
      <c r="AX70" s="13">
        <f>AX39*100/AX$5</f>
        <v>43.909235668789812</v>
      </c>
      <c r="AY70" s="13">
        <f t="shared" ref="AY70:BL70" si="213">AY39*100/AY$5</f>
        <v>40.582726326742979</v>
      </c>
      <c r="AZ70" s="13">
        <f t="shared" si="213"/>
        <v>45.970341715022563</v>
      </c>
      <c r="BA70" s="13">
        <f t="shared" si="213"/>
        <v>46.961038961038959</v>
      </c>
      <c r="BB70" s="13">
        <f t="shared" si="213"/>
        <v>42.857142857142854</v>
      </c>
      <c r="BC70" s="13">
        <f t="shared" si="213"/>
        <v>49.498327759197323</v>
      </c>
      <c r="BD70" s="13">
        <f t="shared" si="213"/>
        <v>35.023041474654377</v>
      </c>
      <c r="BE70" s="13">
        <f t="shared" si="213"/>
        <v>36.416184971098268</v>
      </c>
      <c r="BF70" s="13">
        <f t="shared" si="213"/>
        <v>33.716475095785441</v>
      </c>
      <c r="BG70" s="13">
        <f t="shared" si="213"/>
        <v>31</v>
      </c>
      <c r="BH70" s="13">
        <f t="shared" si="213"/>
        <v>8.8235294117647065</v>
      </c>
      <c r="BI70" s="13">
        <f t="shared" si="213"/>
        <v>43.07692307692308</v>
      </c>
      <c r="BJ70" s="13">
        <f t="shared" si="213"/>
        <v>31.481481481481481</v>
      </c>
      <c r="BK70" s="13">
        <f t="shared" si="213"/>
        <v>42.307692307692307</v>
      </c>
      <c r="BL70" s="13">
        <f t="shared" si="213"/>
        <v>20.689655172413794</v>
      </c>
    </row>
    <row r="71" spans="49:64" x14ac:dyDescent="0.2">
      <c r="AW71" s="4" t="s">
        <v>797</v>
      </c>
      <c r="AX71" s="13">
        <f>AX42*100/AX$5</f>
        <v>24.004777070063696</v>
      </c>
      <c r="AY71" s="13">
        <f t="shared" ref="AY71:BL71" si="214">AY42*100/AY$5</f>
        <v>24.245577523413111</v>
      </c>
      <c r="AZ71" s="13">
        <f t="shared" si="214"/>
        <v>23.855577047066408</v>
      </c>
      <c r="BA71" s="13">
        <f t="shared" si="214"/>
        <v>23.324675324675326</v>
      </c>
      <c r="BB71" s="13">
        <f t="shared" si="214"/>
        <v>22.390109890109891</v>
      </c>
      <c r="BC71" s="13">
        <f t="shared" si="214"/>
        <v>23.913043478260871</v>
      </c>
      <c r="BD71" s="13">
        <f t="shared" si="214"/>
        <v>23.271889400921658</v>
      </c>
      <c r="BE71" s="13">
        <f t="shared" si="214"/>
        <v>31.791907514450866</v>
      </c>
      <c r="BF71" s="13">
        <f t="shared" si="214"/>
        <v>17.624521072796934</v>
      </c>
      <c r="BG71" s="13">
        <f t="shared" si="214"/>
        <v>28</v>
      </c>
      <c r="BH71" s="13">
        <f t="shared" si="214"/>
        <v>20.588235294117649</v>
      </c>
      <c r="BI71" s="13">
        <f t="shared" si="214"/>
        <v>32.307692307692307</v>
      </c>
      <c r="BJ71" s="13">
        <f t="shared" si="214"/>
        <v>48.148148148148145</v>
      </c>
      <c r="BK71" s="13">
        <f t="shared" si="214"/>
        <v>34.615384615384613</v>
      </c>
      <c r="BL71" s="13">
        <f t="shared" si="214"/>
        <v>58.620689655172413</v>
      </c>
    </row>
    <row r="72" spans="49:64" x14ac:dyDescent="0.2">
      <c r="AW72" s="4" t="s">
        <v>798</v>
      </c>
      <c r="AX72" s="13">
        <f>AX45*100/AX$5</f>
        <v>21.656050955414013</v>
      </c>
      <c r="AY72" s="13">
        <f t="shared" ref="AY72:BL72" si="215">AY45*100/AY$5</f>
        <v>21.331945889698233</v>
      </c>
      <c r="AZ72" s="13">
        <f t="shared" si="215"/>
        <v>21.8568665377176</v>
      </c>
      <c r="BA72" s="13">
        <f t="shared" si="215"/>
        <v>21.974025974025974</v>
      </c>
      <c r="BB72" s="13">
        <f t="shared" si="215"/>
        <v>19.642857142857142</v>
      </c>
      <c r="BC72" s="13">
        <f t="shared" si="215"/>
        <v>23.411371237458194</v>
      </c>
      <c r="BD72" s="13">
        <f t="shared" si="215"/>
        <v>17.511520737327189</v>
      </c>
      <c r="BE72" s="13">
        <f t="shared" si="215"/>
        <v>29.479768786127167</v>
      </c>
      <c r="BF72" s="13">
        <f t="shared" si="215"/>
        <v>9.5785440613026829</v>
      </c>
      <c r="BG72" s="13">
        <f t="shared" si="215"/>
        <v>14</v>
      </c>
      <c r="BH72" s="13">
        <f t="shared" si="215"/>
        <v>0</v>
      </c>
      <c r="BI72" s="13">
        <f t="shared" si="215"/>
        <v>21.53846153846154</v>
      </c>
      <c r="BJ72" s="13">
        <f t="shared" si="215"/>
        <v>57.407407407407405</v>
      </c>
      <c r="BK72" s="13">
        <f t="shared" si="215"/>
        <v>42.307692307692307</v>
      </c>
      <c r="BL72" s="13">
        <f t="shared" si="215"/>
        <v>68.965517241379317</v>
      </c>
    </row>
    <row r="73" spans="49:64" x14ac:dyDescent="0.2">
      <c r="AW73" s="4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</row>
    <row r="74" spans="49:64" x14ac:dyDescent="0.2">
      <c r="AW74" s="4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</row>
    <row r="75" spans="49:64" x14ac:dyDescent="0.2">
      <c r="AW75" s="4" t="s">
        <v>799</v>
      </c>
      <c r="AX75" s="13">
        <f>AX48*100/AX$5</f>
        <v>16.202229299363058</v>
      </c>
      <c r="AY75" s="13">
        <f t="shared" ref="AY75:BL75" si="216">AY48*100/AY$5</f>
        <v>19.146722164412072</v>
      </c>
      <c r="AZ75" s="13">
        <f t="shared" si="216"/>
        <v>14.377820760799484</v>
      </c>
      <c r="BA75" s="13">
        <f t="shared" si="216"/>
        <v>14.181818181818182</v>
      </c>
      <c r="BB75" s="13">
        <f t="shared" si="216"/>
        <v>15.247252747252746</v>
      </c>
      <c r="BC75" s="13">
        <f t="shared" si="216"/>
        <v>13.628762541806021</v>
      </c>
      <c r="BD75" s="13">
        <f t="shared" si="216"/>
        <v>20.276497695852534</v>
      </c>
      <c r="BE75" s="13">
        <f t="shared" si="216"/>
        <v>31.791907514450866</v>
      </c>
      <c r="BF75" s="13">
        <f t="shared" si="216"/>
        <v>13.026819923371647</v>
      </c>
      <c r="BG75" s="13">
        <f t="shared" si="216"/>
        <v>14</v>
      </c>
      <c r="BH75" s="13">
        <f t="shared" si="216"/>
        <v>20.588235294117649</v>
      </c>
      <c r="BI75" s="13">
        <f t="shared" si="216"/>
        <v>10.76923076923077</v>
      </c>
      <c r="BJ75" s="13">
        <f t="shared" si="216"/>
        <v>57.407407407407405</v>
      </c>
      <c r="BK75" s="13">
        <f t="shared" si="216"/>
        <v>42.307692307692307</v>
      </c>
      <c r="BL75" s="13">
        <f t="shared" si="216"/>
        <v>68.965517241379317</v>
      </c>
    </row>
    <row r="76" spans="49:64" x14ac:dyDescent="0.2">
      <c r="AW76" s="4" t="s">
        <v>800</v>
      </c>
      <c r="AX76" s="13">
        <f>AX51*100/AX$5</f>
        <v>27.46815286624204</v>
      </c>
      <c r="AY76" s="13">
        <f t="shared" ref="AY76:BL76" si="217">AY51*100/AY$5</f>
        <v>29.240374609781476</v>
      </c>
      <c r="AZ76" s="13">
        <f t="shared" si="217"/>
        <v>26.434558349451965</v>
      </c>
      <c r="BA76" s="13">
        <f t="shared" si="217"/>
        <v>31.064935064935064</v>
      </c>
      <c r="BB76" s="13">
        <f t="shared" si="217"/>
        <v>32.142857142857146</v>
      </c>
      <c r="BC76" s="13">
        <f t="shared" si="217"/>
        <v>30.434782608695652</v>
      </c>
      <c r="BD76" s="13">
        <f t="shared" si="217"/>
        <v>13.59447004608295</v>
      </c>
      <c r="BE76" s="13">
        <f t="shared" si="217"/>
        <v>21.965317919075144</v>
      </c>
      <c r="BF76" s="13">
        <f t="shared" si="217"/>
        <v>8.0459770114942533</v>
      </c>
      <c r="BG76" s="13">
        <f t="shared" si="217"/>
        <v>10</v>
      </c>
      <c r="BH76" s="13">
        <f t="shared" si="217"/>
        <v>0</v>
      </c>
      <c r="BI76" s="13">
        <f t="shared" si="217"/>
        <v>15.384615384615385</v>
      </c>
      <c r="BJ76" s="13">
        <f t="shared" si="217"/>
        <v>42.592592592592595</v>
      </c>
      <c r="BK76" s="13">
        <f t="shared" si="217"/>
        <v>34.615384615384613</v>
      </c>
      <c r="BL76" s="13">
        <f t="shared" si="217"/>
        <v>48.275862068965516</v>
      </c>
    </row>
    <row r="77" spans="49:64" x14ac:dyDescent="0.2">
      <c r="AW77" s="4" t="s">
        <v>801</v>
      </c>
      <c r="AX77" s="13">
        <f>AX54*100/AX$5</f>
        <v>47.452229299363054</v>
      </c>
      <c r="AY77" s="13">
        <f t="shared" ref="AY77:BL77" si="218">AY54*100/AY$5</f>
        <v>47.866805411030178</v>
      </c>
      <c r="AZ77" s="13">
        <f t="shared" si="218"/>
        <v>47.195357833655706</v>
      </c>
      <c r="BA77" s="13">
        <f t="shared" si="218"/>
        <v>55.064935064935064</v>
      </c>
      <c r="BB77" s="13">
        <f t="shared" si="218"/>
        <v>53.571428571428569</v>
      </c>
      <c r="BC77" s="13">
        <f t="shared" si="218"/>
        <v>56.020066889632105</v>
      </c>
      <c r="BD77" s="13">
        <f t="shared" si="218"/>
        <v>20.276497695852534</v>
      </c>
      <c r="BE77" s="13">
        <f t="shared" si="218"/>
        <v>31.791907514450866</v>
      </c>
      <c r="BF77" s="13">
        <f t="shared" si="218"/>
        <v>13.026819923371647</v>
      </c>
      <c r="BG77" s="13">
        <f t="shared" si="218"/>
        <v>21</v>
      </c>
      <c r="BH77" s="13">
        <f t="shared" si="218"/>
        <v>8.8235294117647065</v>
      </c>
      <c r="BI77" s="13">
        <f t="shared" si="218"/>
        <v>26.153846153846153</v>
      </c>
      <c r="BJ77" s="13">
        <f t="shared" si="218"/>
        <v>42.592592592592595</v>
      </c>
      <c r="BK77" s="13">
        <f t="shared" si="218"/>
        <v>42.307692307692307</v>
      </c>
      <c r="BL77" s="13">
        <f t="shared" si="218"/>
        <v>37.931034482758619</v>
      </c>
    </row>
    <row r="78" spans="49:64" x14ac:dyDescent="0.2">
      <c r="AW78" s="4" t="s">
        <v>802</v>
      </c>
      <c r="AX78" s="13">
        <f>AX57*100/AX$5</f>
        <v>50.398089171974519</v>
      </c>
      <c r="AY78" s="13">
        <f t="shared" ref="AY78:BL78" si="219">AY57*100/AY$5</f>
        <v>51.821019771071803</v>
      </c>
      <c r="AZ78" s="13">
        <f t="shared" si="219"/>
        <v>49.516441005802704</v>
      </c>
      <c r="BA78" s="13">
        <f t="shared" si="219"/>
        <v>56.051948051948052</v>
      </c>
      <c r="BB78" s="13">
        <f t="shared" si="219"/>
        <v>56.318681318681321</v>
      </c>
      <c r="BC78" s="13">
        <f t="shared" si="219"/>
        <v>56.020066889632105</v>
      </c>
      <c r="BD78" s="13">
        <f t="shared" si="219"/>
        <v>30.184331797235021</v>
      </c>
      <c r="BE78" s="13">
        <f t="shared" si="219"/>
        <v>36.416184971098268</v>
      </c>
      <c r="BF78" s="13">
        <f t="shared" si="219"/>
        <v>25.670498084291189</v>
      </c>
      <c r="BG78" s="13">
        <f t="shared" si="219"/>
        <v>28</v>
      </c>
      <c r="BH78" s="13">
        <f t="shared" si="219"/>
        <v>41.176470588235297</v>
      </c>
      <c r="BI78" s="13">
        <f t="shared" si="219"/>
        <v>21.53846153846154</v>
      </c>
      <c r="BJ78" s="13">
        <f t="shared" si="219"/>
        <v>53.703703703703702</v>
      </c>
      <c r="BK78" s="13">
        <f t="shared" si="219"/>
        <v>42.307692307692307</v>
      </c>
      <c r="BL78" s="13">
        <f t="shared" si="219"/>
        <v>58.620689655172413</v>
      </c>
    </row>
    <row r="79" spans="49:64" x14ac:dyDescent="0.2">
      <c r="AW79" s="204" t="s">
        <v>803</v>
      </c>
      <c r="AX79" s="13">
        <f>AX60*100/AX$5</f>
        <v>8.1210191082802545</v>
      </c>
      <c r="AY79" s="13">
        <f t="shared" ref="AY79:BL79" si="220">AY60*100/AY$5</f>
        <v>11.134235171696149</v>
      </c>
      <c r="AZ79" s="13">
        <f t="shared" si="220"/>
        <v>6.2540296582849777</v>
      </c>
      <c r="BA79" s="13">
        <f t="shared" si="220"/>
        <v>6.0779220779220777</v>
      </c>
      <c r="BB79" s="13">
        <f t="shared" si="220"/>
        <v>7.1428571428571432</v>
      </c>
      <c r="BC79" s="13">
        <f t="shared" si="220"/>
        <v>5.4347826086956523</v>
      </c>
      <c r="BD79" s="13">
        <f t="shared" si="220"/>
        <v>14.516129032258064</v>
      </c>
      <c r="BE79" s="13">
        <f t="shared" si="220"/>
        <v>26.589595375722542</v>
      </c>
      <c r="BF79" s="13">
        <f t="shared" si="220"/>
        <v>6.5134099616858236</v>
      </c>
      <c r="BG79" s="13">
        <f t="shared" si="220"/>
        <v>3</v>
      </c>
      <c r="BH79" s="13">
        <f t="shared" si="220"/>
        <v>0</v>
      </c>
      <c r="BI79" s="13">
        <f t="shared" si="220"/>
        <v>4.615384615384615</v>
      </c>
      <c r="BJ79" s="13">
        <f t="shared" si="220"/>
        <v>37.037037037037038</v>
      </c>
      <c r="BK79" s="13">
        <f t="shared" si="220"/>
        <v>34.615384615384613</v>
      </c>
      <c r="BL79" s="13">
        <f t="shared" si="220"/>
        <v>37.931034482758619</v>
      </c>
    </row>
  </sheetData>
  <mergeCells count="30">
    <mergeCell ref="B2:D2"/>
    <mergeCell ref="E2:G2"/>
    <mergeCell ref="H2:J2"/>
    <mergeCell ref="K2:M2"/>
    <mergeCell ref="N2:P2"/>
    <mergeCell ref="R2:T2"/>
    <mergeCell ref="U2:W2"/>
    <mergeCell ref="X2:Z2"/>
    <mergeCell ref="AA2:AC2"/>
    <mergeCell ref="AD2:AF2"/>
    <mergeCell ref="AH2:AJ2"/>
    <mergeCell ref="AK2:AM2"/>
    <mergeCell ref="AN2:AP2"/>
    <mergeCell ref="AQ2:AS2"/>
    <mergeCell ref="AT2:AV2"/>
    <mergeCell ref="AX2:AZ2"/>
    <mergeCell ref="BA2:BC2"/>
    <mergeCell ref="BD2:BF2"/>
    <mergeCell ref="BG2:BI2"/>
    <mergeCell ref="BJ2:BL2"/>
    <mergeCell ref="AX66:AZ66"/>
    <mergeCell ref="BA66:BC66"/>
    <mergeCell ref="BD66:BF66"/>
    <mergeCell ref="BG66:BI66"/>
    <mergeCell ref="BJ66:BL66"/>
    <mergeCell ref="BN2:BP2"/>
    <mergeCell ref="BQ2:BS2"/>
    <mergeCell ref="BT2:BV2"/>
    <mergeCell ref="BW2:BY2"/>
    <mergeCell ref="BZ2:CB2"/>
  </mergeCells>
  <pageMargins left="0.7" right="0.7" top="0.75" bottom="0.75" header="0.3" footer="0.3"/>
  <pageSetup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44"/>
  <sheetViews>
    <sheetView view="pageBreakPreview" zoomScaleNormal="100" zoomScaleSheetLayoutView="100" workbookViewId="0">
      <selection activeCell="A2" sqref="A2"/>
    </sheetView>
  </sheetViews>
  <sheetFormatPr defaultColWidth="5" defaultRowHeight="11.25" x14ac:dyDescent="0.2"/>
  <cols>
    <col min="1" max="1" width="5" style="4"/>
    <col min="2" max="2" width="5.5703125" style="4" customWidth="1"/>
    <col min="3" max="48" width="5" style="4"/>
    <col min="49" max="49" width="16.7109375" style="204" customWidth="1"/>
    <col min="50" max="64" width="6.7109375" style="71" customWidth="1"/>
    <col min="65" max="65" width="15.42578125" style="4" customWidth="1"/>
    <col min="66" max="80" width="5" style="4" customWidth="1"/>
    <col min="81" max="16384" width="5" style="4"/>
  </cols>
  <sheetData>
    <row r="1" spans="1:80" ht="15" x14ac:dyDescent="0.25">
      <c r="A1" s="4" t="s">
        <v>856</v>
      </c>
      <c r="Q1" s="4" t="s">
        <v>536</v>
      </c>
      <c r="AG1" s="232" t="s">
        <v>805</v>
      </c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 s="204" t="s">
        <v>806</v>
      </c>
      <c r="BM1" s="4" t="s">
        <v>807</v>
      </c>
    </row>
    <row r="2" spans="1:80" x14ac:dyDescent="0.2">
      <c r="A2" s="5"/>
      <c r="B2" s="278" t="s">
        <v>1</v>
      </c>
      <c r="C2" s="278"/>
      <c r="D2" s="278"/>
      <c r="E2" s="278" t="s">
        <v>4</v>
      </c>
      <c r="F2" s="278"/>
      <c r="G2" s="278"/>
      <c r="H2" s="278" t="s">
        <v>5</v>
      </c>
      <c r="I2" s="278"/>
      <c r="J2" s="278"/>
      <c r="K2" s="278" t="s">
        <v>6</v>
      </c>
      <c r="L2" s="278"/>
      <c r="M2" s="278"/>
      <c r="N2" s="278" t="s">
        <v>7</v>
      </c>
      <c r="O2" s="278"/>
      <c r="P2" s="279"/>
      <c r="Q2" s="5"/>
      <c r="R2" s="278" t="s">
        <v>1</v>
      </c>
      <c r="S2" s="278"/>
      <c r="T2" s="278"/>
      <c r="U2" s="278" t="s">
        <v>4</v>
      </c>
      <c r="V2" s="278"/>
      <c r="W2" s="278"/>
      <c r="X2" s="278" t="s">
        <v>5</v>
      </c>
      <c r="Y2" s="278"/>
      <c r="Z2" s="278"/>
      <c r="AA2" s="278" t="s">
        <v>6</v>
      </c>
      <c r="AB2" s="278"/>
      <c r="AC2" s="278"/>
      <c r="AD2" s="278" t="s">
        <v>7</v>
      </c>
      <c r="AE2" s="278"/>
      <c r="AF2" s="279"/>
      <c r="AG2" s="190"/>
      <c r="AH2" s="296" t="s">
        <v>1</v>
      </c>
      <c r="AI2" s="296"/>
      <c r="AJ2" s="296"/>
      <c r="AK2" s="296" t="s">
        <v>4</v>
      </c>
      <c r="AL2" s="296"/>
      <c r="AM2" s="296"/>
      <c r="AN2" s="296" t="s">
        <v>5</v>
      </c>
      <c r="AO2" s="296"/>
      <c r="AP2" s="296"/>
      <c r="AQ2" s="296" t="s">
        <v>6</v>
      </c>
      <c r="AR2" s="296"/>
      <c r="AS2" s="296"/>
      <c r="AT2" s="296" t="s">
        <v>7</v>
      </c>
      <c r="AU2" s="296"/>
      <c r="AV2" s="297"/>
      <c r="AW2" s="205"/>
      <c r="AX2" s="294" t="s">
        <v>1</v>
      </c>
      <c r="AY2" s="294"/>
      <c r="AZ2" s="294"/>
      <c r="BA2" s="294" t="s">
        <v>4</v>
      </c>
      <c r="BB2" s="294"/>
      <c r="BC2" s="294"/>
      <c r="BD2" s="294" t="s">
        <v>5</v>
      </c>
      <c r="BE2" s="294"/>
      <c r="BF2" s="294"/>
      <c r="BG2" s="294" t="s">
        <v>6</v>
      </c>
      <c r="BH2" s="294"/>
      <c r="BI2" s="294"/>
      <c r="BJ2" s="294" t="s">
        <v>7</v>
      </c>
      <c r="BK2" s="294"/>
      <c r="BL2" s="295"/>
      <c r="BM2" s="5"/>
      <c r="BN2" s="278" t="s">
        <v>1</v>
      </c>
      <c r="BO2" s="278"/>
      <c r="BP2" s="278"/>
      <c r="BQ2" s="278" t="s">
        <v>4</v>
      </c>
      <c r="BR2" s="278"/>
      <c r="BS2" s="278"/>
      <c r="BT2" s="278" t="s">
        <v>5</v>
      </c>
      <c r="BU2" s="278"/>
      <c r="BV2" s="278"/>
      <c r="BW2" s="278" t="s">
        <v>6</v>
      </c>
      <c r="BX2" s="278"/>
      <c r="BY2" s="278"/>
      <c r="BZ2" s="278" t="s">
        <v>7</v>
      </c>
      <c r="CA2" s="278"/>
      <c r="CB2" s="279"/>
    </row>
    <row r="3" spans="1:80" x14ac:dyDescent="0.2">
      <c r="A3" s="6" t="s">
        <v>600</v>
      </c>
      <c r="B3" s="7" t="s">
        <v>1</v>
      </c>
      <c r="C3" s="7" t="s">
        <v>497</v>
      </c>
      <c r="D3" s="7" t="s">
        <v>498</v>
      </c>
      <c r="E3" s="7" t="s">
        <v>1</v>
      </c>
      <c r="F3" s="7" t="s">
        <v>497</v>
      </c>
      <c r="G3" s="7" t="s">
        <v>498</v>
      </c>
      <c r="H3" s="7" t="s">
        <v>1</v>
      </c>
      <c r="I3" s="7" t="s">
        <v>497</v>
      </c>
      <c r="J3" s="7" t="s">
        <v>498</v>
      </c>
      <c r="K3" s="7" t="s">
        <v>1</v>
      </c>
      <c r="L3" s="7" t="s">
        <v>497</v>
      </c>
      <c r="M3" s="7" t="s">
        <v>498</v>
      </c>
      <c r="N3" s="7" t="s">
        <v>1</v>
      </c>
      <c r="O3" s="7" t="s">
        <v>497</v>
      </c>
      <c r="P3" s="8" t="s">
        <v>498</v>
      </c>
      <c r="Q3" s="6" t="s">
        <v>600</v>
      </c>
      <c r="R3" s="7" t="s">
        <v>1</v>
      </c>
      <c r="S3" s="7" t="s">
        <v>497</v>
      </c>
      <c r="T3" s="7" t="s">
        <v>498</v>
      </c>
      <c r="U3" s="7" t="s">
        <v>1</v>
      </c>
      <c r="V3" s="7" t="s">
        <v>497</v>
      </c>
      <c r="W3" s="7" t="s">
        <v>498</v>
      </c>
      <c r="X3" s="7" t="s">
        <v>1</v>
      </c>
      <c r="Y3" s="7" t="s">
        <v>497</v>
      </c>
      <c r="Z3" s="7" t="s">
        <v>498</v>
      </c>
      <c r="AA3" s="7" t="s">
        <v>1</v>
      </c>
      <c r="AB3" s="7" t="s">
        <v>497</v>
      </c>
      <c r="AC3" s="7" t="s">
        <v>498</v>
      </c>
      <c r="AD3" s="7" t="s">
        <v>1</v>
      </c>
      <c r="AE3" s="7" t="s">
        <v>497</v>
      </c>
      <c r="AF3" s="8" t="s">
        <v>498</v>
      </c>
      <c r="AG3" s="109" t="s">
        <v>600</v>
      </c>
      <c r="AH3" s="193" t="s">
        <v>1</v>
      </c>
      <c r="AI3" s="193" t="s">
        <v>497</v>
      </c>
      <c r="AJ3" s="193" t="s">
        <v>601</v>
      </c>
      <c r="AK3" s="193" t="s">
        <v>1</v>
      </c>
      <c r="AL3" s="193" t="s">
        <v>497</v>
      </c>
      <c r="AM3" s="193" t="s">
        <v>601</v>
      </c>
      <c r="AN3" s="193" t="s">
        <v>1</v>
      </c>
      <c r="AO3" s="193" t="s">
        <v>497</v>
      </c>
      <c r="AP3" s="193" t="s">
        <v>601</v>
      </c>
      <c r="AQ3" s="193" t="s">
        <v>1</v>
      </c>
      <c r="AR3" s="193" t="s">
        <v>497</v>
      </c>
      <c r="AS3" s="193" t="s">
        <v>601</v>
      </c>
      <c r="AT3" s="193" t="s">
        <v>1</v>
      </c>
      <c r="AU3" s="193" t="s">
        <v>497</v>
      </c>
      <c r="AV3" s="194" t="s">
        <v>601</v>
      </c>
      <c r="AW3" s="208" t="s">
        <v>600</v>
      </c>
      <c r="AX3" s="209" t="s">
        <v>1</v>
      </c>
      <c r="AY3" s="209" t="s">
        <v>497</v>
      </c>
      <c r="AZ3" s="209" t="s">
        <v>498</v>
      </c>
      <c r="BA3" s="209" t="s">
        <v>1</v>
      </c>
      <c r="BB3" s="209" t="s">
        <v>497</v>
      </c>
      <c r="BC3" s="209" t="s">
        <v>498</v>
      </c>
      <c r="BD3" s="209" t="s">
        <v>1</v>
      </c>
      <c r="BE3" s="209" t="s">
        <v>497</v>
      </c>
      <c r="BF3" s="209" t="s">
        <v>498</v>
      </c>
      <c r="BG3" s="209" t="s">
        <v>1</v>
      </c>
      <c r="BH3" s="209" t="s">
        <v>497</v>
      </c>
      <c r="BI3" s="209" t="s">
        <v>498</v>
      </c>
      <c r="BJ3" s="209" t="s">
        <v>1</v>
      </c>
      <c r="BK3" s="209" t="s">
        <v>497</v>
      </c>
      <c r="BL3" s="209" t="s">
        <v>498</v>
      </c>
      <c r="BM3" s="6" t="s">
        <v>600</v>
      </c>
      <c r="BN3" s="45" t="s">
        <v>1</v>
      </c>
      <c r="BO3" s="45" t="s">
        <v>497</v>
      </c>
      <c r="BP3" s="45" t="s">
        <v>742</v>
      </c>
      <c r="BQ3" s="45" t="s">
        <v>1</v>
      </c>
      <c r="BR3" s="45" t="s">
        <v>497</v>
      </c>
      <c r="BS3" s="45" t="s">
        <v>742</v>
      </c>
      <c r="BT3" s="45" t="s">
        <v>1</v>
      </c>
      <c r="BU3" s="45" t="s">
        <v>497</v>
      </c>
      <c r="BV3" s="45" t="s">
        <v>742</v>
      </c>
      <c r="BW3" s="45" t="s">
        <v>1</v>
      </c>
      <c r="BX3" s="45" t="s">
        <v>497</v>
      </c>
      <c r="BY3" s="45" t="s">
        <v>742</v>
      </c>
      <c r="BZ3" s="45" t="s">
        <v>1</v>
      </c>
      <c r="CA3" s="45" t="s">
        <v>497</v>
      </c>
      <c r="CB3" s="46" t="s">
        <v>742</v>
      </c>
    </row>
    <row r="4" spans="1:80" x14ac:dyDescent="0.2">
      <c r="A4" s="15" t="s">
        <v>478</v>
      </c>
      <c r="E4" s="25"/>
      <c r="F4" s="9"/>
      <c r="G4" s="5"/>
      <c r="K4" s="25"/>
      <c r="L4" s="9"/>
      <c r="M4" s="5"/>
      <c r="Q4" s="15" t="s">
        <v>478</v>
      </c>
      <c r="U4" s="25"/>
      <c r="V4" s="9"/>
      <c r="W4" s="5"/>
      <c r="AA4" s="25"/>
      <c r="AB4" s="9"/>
      <c r="AC4" s="5"/>
      <c r="AG4" s="195" t="s">
        <v>478</v>
      </c>
      <c r="AH4" s="189"/>
      <c r="AI4" s="189"/>
      <c r="AJ4" s="189"/>
      <c r="AK4" s="196"/>
      <c r="AL4" s="197"/>
      <c r="AM4" s="190"/>
      <c r="AN4" s="189"/>
      <c r="AO4" s="189"/>
      <c r="AP4" s="189"/>
      <c r="AQ4" s="196"/>
      <c r="AR4" s="197"/>
      <c r="AS4" s="190"/>
      <c r="AT4" s="189"/>
      <c r="AU4" s="189"/>
      <c r="AV4" s="189"/>
      <c r="AW4" s="210" t="s">
        <v>478</v>
      </c>
      <c r="BA4" s="211"/>
      <c r="BB4" s="70"/>
      <c r="BC4" s="212"/>
      <c r="BG4" s="211"/>
      <c r="BH4" s="70"/>
      <c r="BI4" s="212"/>
      <c r="BM4" s="15" t="s">
        <v>478</v>
      </c>
      <c r="BQ4" s="25"/>
      <c r="BR4" s="9"/>
      <c r="BS4" s="5"/>
      <c r="BW4" s="25"/>
      <c r="BX4" s="9"/>
      <c r="BY4" s="5"/>
    </row>
    <row r="5" spans="1:80" x14ac:dyDescent="0.2">
      <c r="A5" s="4" t="s">
        <v>1</v>
      </c>
      <c r="B5" s="10">
        <f t="shared" ref="B5" si="0">R5+AH5+AX5+BN5</f>
        <v>11187</v>
      </c>
      <c r="C5" s="10">
        <f t="shared" ref="C5" si="1">S5+AI5+AY5+BO5</f>
        <v>3745</v>
      </c>
      <c r="D5" s="10">
        <f t="shared" ref="D5" si="2">T5+AJ5+AZ5+BP5</f>
        <v>7441</v>
      </c>
      <c r="E5" s="10">
        <f t="shared" ref="E5" si="3">U5+AK5+BA5+BQ5</f>
        <v>6215</v>
      </c>
      <c r="F5" s="10">
        <f t="shared" ref="F5" si="4">V5+AL5+BB5+BR5</f>
        <v>2277</v>
      </c>
      <c r="G5" s="10">
        <f t="shared" ref="G5" si="5">W5+AM5+BC5+BS5</f>
        <v>3936</v>
      </c>
      <c r="H5" s="10">
        <f t="shared" ref="H5" si="6">X5+AN5+BD5+BT5</f>
        <v>2843</v>
      </c>
      <c r="I5" s="10">
        <f t="shared" ref="I5" si="7">Y5+AO5+BE5+BU5</f>
        <v>841</v>
      </c>
      <c r="J5" s="10">
        <f t="shared" ref="J5" si="8">Z5+AP5+BF5+BV5</f>
        <v>2001</v>
      </c>
      <c r="K5" s="10">
        <f t="shared" ref="K5" si="9">AA5+AQ5+BG5+BW5</f>
        <v>1241</v>
      </c>
      <c r="L5" s="10">
        <f t="shared" ref="L5" si="10">AB5+AR5+BH5+BX5</f>
        <v>388</v>
      </c>
      <c r="M5" s="10">
        <f t="shared" ref="M5" si="11">AC5+AS5+BI5+BY5</f>
        <v>851</v>
      </c>
      <c r="N5" s="10">
        <f t="shared" ref="N5" si="12">AD5+AT5+BJ5+BZ5</f>
        <v>891</v>
      </c>
      <c r="O5" s="10">
        <f t="shared" ref="O5" si="13">AE5+AU5+BK5+CA5</f>
        <v>237</v>
      </c>
      <c r="P5" s="10">
        <f t="shared" ref="P5" si="14">AF5+AV5+BL5+CB5</f>
        <v>654</v>
      </c>
      <c r="Q5" s="4" t="s">
        <v>1</v>
      </c>
      <c r="R5" s="10">
        <v>1883</v>
      </c>
      <c r="S5" s="10">
        <v>1244</v>
      </c>
      <c r="T5" s="10">
        <v>639</v>
      </c>
      <c r="U5" s="26">
        <v>1071</v>
      </c>
      <c r="V5" s="27">
        <v>882</v>
      </c>
      <c r="W5" s="28">
        <v>189</v>
      </c>
      <c r="X5" s="10">
        <v>485</v>
      </c>
      <c r="Y5" s="10">
        <v>242</v>
      </c>
      <c r="Z5" s="10">
        <v>242</v>
      </c>
      <c r="AA5" s="26">
        <v>73</v>
      </c>
      <c r="AB5" s="27">
        <v>38</v>
      </c>
      <c r="AC5" s="28">
        <v>35</v>
      </c>
      <c r="AD5" s="10">
        <v>255</v>
      </c>
      <c r="AE5" s="10">
        <v>81</v>
      </c>
      <c r="AF5" s="10">
        <v>174</v>
      </c>
      <c r="AG5" s="189" t="s">
        <v>1</v>
      </c>
      <c r="AH5" s="189">
        <v>838</v>
      </c>
      <c r="AI5" s="189">
        <v>119</v>
      </c>
      <c r="AJ5" s="189">
        <v>719</v>
      </c>
      <c r="AK5" s="198">
        <v>501</v>
      </c>
      <c r="AL5" s="199">
        <v>83</v>
      </c>
      <c r="AM5" s="200">
        <v>417</v>
      </c>
      <c r="AN5" s="189">
        <v>203</v>
      </c>
      <c r="AO5" s="189">
        <v>17</v>
      </c>
      <c r="AP5" s="189">
        <v>186</v>
      </c>
      <c r="AQ5" s="198">
        <v>105</v>
      </c>
      <c r="AR5" s="199">
        <v>15</v>
      </c>
      <c r="AS5" s="200">
        <v>89</v>
      </c>
      <c r="AT5" s="189">
        <v>30</v>
      </c>
      <c r="AU5" s="189">
        <v>3</v>
      </c>
      <c r="AV5" s="189">
        <v>27</v>
      </c>
      <c r="AW5" s="204" t="s">
        <v>1</v>
      </c>
      <c r="AX5" s="71">
        <v>2512</v>
      </c>
      <c r="AY5" s="71">
        <v>961</v>
      </c>
      <c r="AZ5" s="71">
        <v>1551</v>
      </c>
      <c r="BA5" s="213">
        <v>1925</v>
      </c>
      <c r="BB5" s="214">
        <v>728</v>
      </c>
      <c r="BC5" s="215">
        <v>1196</v>
      </c>
      <c r="BD5" s="71">
        <v>434</v>
      </c>
      <c r="BE5" s="71">
        <v>173</v>
      </c>
      <c r="BF5" s="71">
        <v>261</v>
      </c>
      <c r="BG5" s="213">
        <v>100</v>
      </c>
      <c r="BH5" s="214">
        <v>34</v>
      </c>
      <c r="BI5" s="215">
        <v>65</v>
      </c>
      <c r="BJ5" s="71">
        <v>54</v>
      </c>
      <c r="BK5" s="71">
        <v>26</v>
      </c>
      <c r="BL5" s="71">
        <v>29</v>
      </c>
      <c r="BM5" s="4" t="s">
        <v>1</v>
      </c>
      <c r="BN5" s="10">
        <v>5954</v>
      </c>
      <c r="BO5" s="10">
        <v>1421</v>
      </c>
      <c r="BP5" s="10">
        <v>4532</v>
      </c>
      <c r="BQ5" s="26">
        <v>2718</v>
      </c>
      <c r="BR5" s="27">
        <v>584</v>
      </c>
      <c r="BS5" s="28">
        <v>2134</v>
      </c>
      <c r="BT5" s="10">
        <v>1721</v>
      </c>
      <c r="BU5" s="10">
        <v>409</v>
      </c>
      <c r="BV5" s="10">
        <v>1312</v>
      </c>
      <c r="BW5" s="26">
        <v>963</v>
      </c>
      <c r="BX5" s="27">
        <v>301</v>
      </c>
      <c r="BY5" s="28">
        <v>662</v>
      </c>
      <c r="BZ5" s="10">
        <v>552</v>
      </c>
      <c r="CA5" s="10">
        <v>127</v>
      </c>
      <c r="CB5" s="10">
        <v>424</v>
      </c>
    </row>
    <row r="6" spans="1:80" x14ac:dyDescent="0.2">
      <c r="A6" s="4" t="s">
        <v>32</v>
      </c>
      <c r="B6" s="10">
        <f t="shared" ref="B6:B11" si="15">R6+AH6+AX6+BN6</f>
        <v>6700</v>
      </c>
      <c r="C6" s="10">
        <f t="shared" ref="C6:C11" si="16">S6+AI6+AY6+BO6</f>
        <v>1906</v>
      </c>
      <c r="D6" s="10">
        <f t="shared" ref="D6:D11" si="17">T6+AJ6+AZ6+BP6</f>
        <v>4795</v>
      </c>
      <c r="E6" s="10">
        <f t="shared" ref="E6:E11" si="18">U6+AK6+BA6+BQ6</f>
        <v>3163</v>
      </c>
      <c r="F6" s="10">
        <f t="shared" ref="F6:F11" si="19">V6+AL6+BB6+BR6</f>
        <v>929</v>
      </c>
      <c r="G6" s="10">
        <f t="shared" ref="G6:G11" si="20">W6+AM6+BC6+BS6</f>
        <v>2233</v>
      </c>
      <c r="H6" s="10">
        <f t="shared" ref="H6:H11" si="21">X6+AN6+BD6+BT6</f>
        <v>2005</v>
      </c>
      <c r="I6" s="10">
        <f t="shared" ref="I6:I11" si="22">Y6+AO6+BE6+BU6</f>
        <v>560</v>
      </c>
      <c r="J6" s="10">
        <f t="shared" ref="J6:J11" si="23">Z6+AP6+BF6+BV6</f>
        <v>1444</v>
      </c>
      <c r="K6" s="10">
        <f t="shared" ref="K6:K11" si="24">AA6+AQ6+BG6+BW6</f>
        <v>1076</v>
      </c>
      <c r="L6" s="10">
        <f t="shared" ref="L6:L11" si="25">AB6+AR6+BH6+BX6</f>
        <v>312</v>
      </c>
      <c r="M6" s="10">
        <f t="shared" ref="M6:M11" si="26">AC6+AS6+BI6+BY6</f>
        <v>764</v>
      </c>
      <c r="N6" s="10">
        <f t="shared" ref="N6:N11" si="27">AD6+AT6+BJ6+BZ6</f>
        <v>456</v>
      </c>
      <c r="O6" s="10">
        <f t="shared" ref="O6:O11" si="28">AE6+AU6+BK6+CA6</f>
        <v>103</v>
      </c>
      <c r="P6" s="10">
        <f t="shared" ref="P6:P11" si="29">AF6+AV6+BL6+CB6</f>
        <v>354</v>
      </c>
      <c r="Q6" s="4" t="s">
        <v>32</v>
      </c>
      <c r="R6" s="10">
        <v>674</v>
      </c>
      <c r="S6" s="10">
        <v>356</v>
      </c>
      <c r="T6" s="10">
        <v>318</v>
      </c>
      <c r="U6" s="26">
        <v>175</v>
      </c>
      <c r="V6" s="27">
        <v>113</v>
      </c>
      <c r="W6" s="28">
        <v>61</v>
      </c>
      <c r="X6" s="10">
        <v>341</v>
      </c>
      <c r="Y6" s="10">
        <v>167</v>
      </c>
      <c r="Z6" s="10">
        <v>173</v>
      </c>
      <c r="AA6" s="26">
        <v>60</v>
      </c>
      <c r="AB6" s="27">
        <v>35</v>
      </c>
      <c r="AC6" s="28">
        <v>25</v>
      </c>
      <c r="AD6" s="10">
        <v>98</v>
      </c>
      <c r="AE6" s="10">
        <v>41</v>
      </c>
      <c r="AF6" s="10">
        <v>58</v>
      </c>
      <c r="AG6" s="189" t="s">
        <v>32</v>
      </c>
      <c r="AH6" s="189">
        <v>570</v>
      </c>
      <c r="AI6" s="189">
        <v>93</v>
      </c>
      <c r="AJ6" s="189">
        <v>478</v>
      </c>
      <c r="AK6" s="198">
        <v>306</v>
      </c>
      <c r="AL6" s="199">
        <v>60</v>
      </c>
      <c r="AM6" s="200">
        <v>246</v>
      </c>
      <c r="AN6" s="189">
        <v>160</v>
      </c>
      <c r="AO6" s="189">
        <v>17</v>
      </c>
      <c r="AP6" s="189">
        <v>144</v>
      </c>
      <c r="AQ6" s="198">
        <v>74</v>
      </c>
      <c r="AR6" s="199">
        <v>12</v>
      </c>
      <c r="AS6" s="200">
        <v>62</v>
      </c>
      <c r="AT6" s="189">
        <v>30</v>
      </c>
      <c r="AU6" s="189">
        <v>3</v>
      </c>
      <c r="AV6" s="189">
        <v>27</v>
      </c>
      <c r="AW6" s="204" t="s">
        <v>32</v>
      </c>
      <c r="AX6" s="71">
        <v>1613</v>
      </c>
      <c r="AY6" s="71">
        <v>605</v>
      </c>
      <c r="AZ6" s="71">
        <v>1008</v>
      </c>
      <c r="BA6" s="213">
        <v>1222</v>
      </c>
      <c r="BB6" s="214">
        <v>442</v>
      </c>
      <c r="BC6" s="215">
        <v>780</v>
      </c>
      <c r="BD6" s="71">
        <v>291</v>
      </c>
      <c r="BE6" s="71">
        <v>122</v>
      </c>
      <c r="BF6" s="71">
        <v>168</v>
      </c>
      <c r="BG6" s="213">
        <v>69</v>
      </c>
      <c r="BH6" s="214">
        <v>24</v>
      </c>
      <c r="BI6" s="215">
        <v>45</v>
      </c>
      <c r="BJ6" s="71">
        <v>31</v>
      </c>
      <c r="BK6" s="71">
        <v>17</v>
      </c>
      <c r="BL6" s="71">
        <v>14</v>
      </c>
      <c r="BM6" s="4" t="s">
        <v>32</v>
      </c>
      <c r="BN6" s="10">
        <v>3843</v>
      </c>
      <c r="BO6" s="10">
        <v>852</v>
      </c>
      <c r="BP6" s="10">
        <v>2991</v>
      </c>
      <c r="BQ6" s="26">
        <v>1460</v>
      </c>
      <c r="BR6" s="27">
        <v>314</v>
      </c>
      <c r="BS6" s="28">
        <v>1146</v>
      </c>
      <c r="BT6" s="10">
        <v>1213</v>
      </c>
      <c r="BU6" s="10">
        <v>254</v>
      </c>
      <c r="BV6" s="10">
        <v>959</v>
      </c>
      <c r="BW6" s="26">
        <v>873</v>
      </c>
      <c r="BX6" s="27">
        <v>241</v>
      </c>
      <c r="BY6" s="28">
        <v>632</v>
      </c>
      <c r="BZ6" s="10">
        <v>297</v>
      </c>
      <c r="CA6" s="10">
        <v>42</v>
      </c>
      <c r="CB6" s="10">
        <v>255</v>
      </c>
    </row>
    <row r="7" spans="1:80" x14ac:dyDescent="0.2">
      <c r="A7" s="4" t="s">
        <v>438</v>
      </c>
      <c r="B7" s="10">
        <f t="shared" si="15"/>
        <v>739</v>
      </c>
      <c r="C7" s="10">
        <f t="shared" si="16"/>
        <v>300</v>
      </c>
      <c r="D7" s="10">
        <f t="shared" si="17"/>
        <v>439</v>
      </c>
      <c r="E7" s="10">
        <f t="shared" si="18"/>
        <v>486</v>
      </c>
      <c r="F7" s="10">
        <f t="shared" si="19"/>
        <v>262</v>
      </c>
      <c r="G7" s="10">
        <f t="shared" si="20"/>
        <v>225</v>
      </c>
      <c r="H7" s="10">
        <f t="shared" si="21"/>
        <v>153</v>
      </c>
      <c r="I7" s="10">
        <f t="shared" si="22"/>
        <v>29</v>
      </c>
      <c r="J7" s="10">
        <f t="shared" si="23"/>
        <v>125</v>
      </c>
      <c r="K7" s="10">
        <f t="shared" si="24"/>
        <v>35</v>
      </c>
      <c r="L7" s="10">
        <f t="shared" si="25"/>
        <v>2</v>
      </c>
      <c r="M7" s="10">
        <f t="shared" si="26"/>
        <v>33</v>
      </c>
      <c r="N7" s="10">
        <f t="shared" si="27"/>
        <v>65</v>
      </c>
      <c r="O7" s="10">
        <f t="shared" si="28"/>
        <v>9</v>
      </c>
      <c r="P7" s="10">
        <f t="shared" si="29"/>
        <v>57</v>
      </c>
      <c r="Q7" s="4" t="s">
        <v>438</v>
      </c>
      <c r="R7" s="10">
        <v>149</v>
      </c>
      <c r="S7" s="10">
        <v>104</v>
      </c>
      <c r="T7" s="10">
        <v>45</v>
      </c>
      <c r="U7" s="26">
        <v>90</v>
      </c>
      <c r="V7" s="27">
        <v>85</v>
      </c>
      <c r="W7" s="28">
        <v>5</v>
      </c>
      <c r="X7" s="10">
        <v>40</v>
      </c>
      <c r="Y7" s="10">
        <v>12</v>
      </c>
      <c r="Z7" s="10">
        <v>29</v>
      </c>
      <c r="AA7" s="26">
        <v>2</v>
      </c>
      <c r="AB7" s="27">
        <v>2</v>
      </c>
      <c r="AC7" s="28">
        <v>0</v>
      </c>
      <c r="AD7" s="10">
        <v>17</v>
      </c>
      <c r="AE7" s="10">
        <v>6</v>
      </c>
      <c r="AF7" s="10">
        <v>12</v>
      </c>
      <c r="AG7" s="189" t="s">
        <v>438</v>
      </c>
      <c r="AH7" s="189">
        <v>56</v>
      </c>
      <c r="AI7" s="189">
        <v>5</v>
      </c>
      <c r="AJ7" s="189">
        <v>51</v>
      </c>
      <c r="AK7" s="198">
        <v>56</v>
      </c>
      <c r="AL7" s="199">
        <v>5</v>
      </c>
      <c r="AM7" s="200">
        <v>51</v>
      </c>
      <c r="AN7" s="189">
        <v>0</v>
      </c>
      <c r="AO7" s="189">
        <v>0</v>
      </c>
      <c r="AP7" s="189">
        <v>0</v>
      </c>
      <c r="AQ7" s="198">
        <v>0</v>
      </c>
      <c r="AR7" s="199">
        <v>0</v>
      </c>
      <c r="AS7" s="200">
        <v>0</v>
      </c>
      <c r="AT7" s="189">
        <v>0</v>
      </c>
      <c r="AU7" s="189">
        <v>0</v>
      </c>
      <c r="AV7" s="189">
        <v>0</v>
      </c>
      <c r="AW7" s="204" t="s">
        <v>438</v>
      </c>
      <c r="AX7" s="71">
        <v>324</v>
      </c>
      <c r="AY7" s="71">
        <v>169</v>
      </c>
      <c r="AZ7" s="71">
        <v>155</v>
      </c>
      <c r="BA7" s="213">
        <v>273</v>
      </c>
      <c r="BB7" s="214">
        <v>150</v>
      </c>
      <c r="BC7" s="215">
        <v>124</v>
      </c>
      <c r="BD7" s="71">
        <v>42</v>
      </c>
      <c r="BE7" s="71">
        <v>17</v>
      </c>
      <c r="BF7" s="71">
        <v>25</v>
      </c>
      <c r="BG7" s="213">
        <v>3</v>
      </c>
      <c r="BH7" s="214">
        <v>0</v>
      </c>
      <c r="BI7" s="215">
        <v>3</v>
      </c>
      <c r="BJ7" s="71">
        <v>6</v>
      </c>
      <c r="BK7" s="71">
        <v>3</v>
      </c>
      <c r="BL7" s="71">
        <v>3</v>
      </c>
      <c r="BM7" s="4" t="s">
        <v>438</v>
      </c>
      <c r="BN7" s="10">
        <v>210</v>
      </c>
      <c r="BO7" s="10">
        <v>22</v>
      </c>
      <c r="BP7" s="10">
        <v>188</v>
      </c>
      <c r="BQ7" s="26">
        <v>67</v>
      </c>
      <c r="BR7" s="27">
        <v>22</v>
      </c>
      <c r="BS7" s="28">
        <v>45</v>
      </c>
      <c r="BT7" s="10">
        <v>71</v>
      </c>
      <c r="BU7" s="10">
        <v>0</v>
      </c>
      <c r="BV7" s="10">
        <v>71</v>
      </c>
      <c r="BW7" s="26">
        <v>30</v>
      </c>
      <c r="BX7" s="27">
        <v>0</v>
      </c>
      <c r="BY7" s="28">
        <v>30</v>
      </c>
      <c r="BZ7" s="10">
        <v>42</v>
      </c>
      <c r="CA7" s="10">
        <v>0</v>
      </c>
      <c r="CB7" s="10">
        <v>42</v>
      </c>
    </row>
    <row r="8" spans="1:80" x14ac:dyDescent="0.2">
      <c r="A8" s="4" t="s">
        <v>439</v>
      </c>
      <c r="B8" s="10">
        <f t="shared" si="15"/>
        <v>1392</v>
      </c>
      <c r="C8" s="10">
        <f t="shared" si="16"/>
        <v>640</v>
      </c>
      <c r="D8" s="10">
        <f t="shared" si="17"/>
        <v>751</v>
      </c>
      <c r="E8" s="10">
        <f t="shared" si="18"/>
        <v>881</v>
      </c>
      <c r="F8" s="10">
        <f t="shared" si="19"/>
        <v>418</v>
      </c>
      <c r="G8" s="10">
        <f t="shared" si="20"/>
        <v>465</v>
      </c>
      <c r="H8" s="10">
        <f t="shared" si="21"/>
        <v>382</v>
      </c>
      <c r="I8" s="10">
        <f t="shared" si="22"/>
        <v>165</v>
      </c>
      <c r="J8" s="10">
        <f t="shared" si="23"/>
        <v>219</v>
      </c>
      <c r="K8" s="10">
        <f t="shared" si="24"/>
        <v>45</v>
      </c>
      <c r="L8" s="10">
        <f t="shared" si="25"/>
        <v>35</v>
      </c>
      <c r="M8" s="10">
        <f t="shared" si="26"/>
        <v>10</v>
      </c>
      <c r="N8" s="10">
        <f t="shared" si="27"/>
        <v>80</v>
      </c>
      <c r="O8" s="10">
        <f t="shared" si="28"/>
        <v>23</v>
      </c>
      <c r="P8" s="10">
        <f t="shared" si="29"/>
        <v>58</v>
      </c>
      <c r="Q8" s="4" t="s">
        <v>439</v>
      </c>
      <c r="R8" s="10">
        <v>469</v>
      </c>
      <c r="S8" s="10">
        <v>348</v>
      </c>
      <c r="T8" s="10">
        <v>120</v>
      </c>
      <c r="U8" s="26">
        <v>330</v>
      </c>
      <c r="V8" s="27">
        <v>283</v>
      </c>
      <c r="W8" s="28">
        <v>47</v>
      </c>
      <c r="X8" s="10">
        <v>63</v>
      </c>
      <c r="Y8" s="10">
        <v>46</v>
      </c>
      <c r="Z8" s="10">
        <v>17</v>
      </c>
      <c r="AA8" s="26">
        <v>5</v>
      </c>
      <c r="AB8" s="27">
        <v>2</v>
      </c>
      <c r="AC8" s="28">
        <v>4</v>
      </c>
      <c r="AD8" s="10">
        <v>69</v>
      </c>
      <c r="AE8" s="10">
        <v>17</v>
      </c>
      <c r="AF8" s="10">
        <v>52</v>
      </c>
      <c r="AG8" s="189" t="s">
        <v>439</v>
      </c>
      <c r="AH8" s="189">
        <v>120</v>
      </c>
      <c r="AI8" s="189">
        <v>5</v>
      </c>
      <c r="AJ8" s="189">
        <v>116</v>
      </c>
      <c r="AK8" s="198">
        <v>83</v>
      </c>
      <c r="AL8" s="199">
        <v>5</v>
      </c>
      <c r="AM8" s="200">
        <v>79</v>
      </c>
      <c r="AN8" s="189">
        <v>34</v>
      </c>
      <c r="AO8" s="189">
        <v>0</v>
      </c>
      <c r="AP8" s="189">
        <v>34</v>
      </c>
      <c r="AQ8" s="198">
        <v>3</v>
      </c>
      <c r="AR8" s="199">
        <v>0</v>
      </c>
      <c r="AS8" s="200">
        <v>3</v>
      </c>
      <c r="AT8" s="189">
        <v>0</v>
      </c>
      <c r="AU8" s="189">
        <v>0</v>
      </c>
      <c r="AV8" s="189">
        <v>0</v>
      </c>
      <c r="AW8" s="204" t="s">
        <v>439</v>
      </c>
      <c r="AX8" s="71">
        <v>328</v>
      </c>
      <c r="AY8" s="71">
        <v>127</v>
      </c>
      <c r="AZ8" s="71">
        <v>200</v>
      </c>
      <c r="BA8" s="213">
        <v>221</v>
      </c>
      <c r="BB8" s="214">
        <v>85</v>
      </c>
      <c r="BC8" s="215">
        <v>137</v>
      </c>
      <c r="BD8" s="71">
        <v>88</v>
      </c>
      <c r="BE8" s="71">
        <v>34</v>
      </c>
      <c r="BF8" s="71">
        <v>55</v>
      </c>
      <c r="BG8" s="213">
        <v>7</v>
      </c>
      <c r="BH8" s="214">
        <v>3</v>
      </c>
      <c r="BI8" s="215">
        <v>3</v>
      </c>
      <c r="BJ8" s="71">
        <v>11</v>
      </c>
      <c r="BK8" s="71">
        <v>6</v>
      </c>
      <c r="BL8" s="71">
        <v>6</v>
      </c>
      <c r="BM8" s="4" t="s">
        <v>439</v>
      </c>
      <c r="BN8" s="10">
        <v>475</v>
      </c>
      <c r="BO8" s="10">
        <v>160</v>
      </c>
      <c r="BP8" s="10">
        <v>315</v>
      </c>
      <c r="BQ8" s="26">
        <v>247</v>
      </c>
      <c r="BR8" s="27">
        <v>45</v>
      </c>
      <c r="BS8" s="28">
        <v>202</v>
      </c>
      <c r="BT8" s="10">
        <v>197</v>
      </c>
      <c r="BU8" s="10">
        <v>85</v>
      </c>
      <c r="BV8" s="10">
        <v>113</v>
      </c>
      <c r="BW8" s="26">
        <v>30</v>
      </c>
      <c r="BX8" s="27">
        <v>30</v>
      </c>
      <c r="BY8" s="28">
        <v>0</v>
      </c>
      <c r="BZ8" s="10">
        <v>0</v>
      </c>
      <c r="CA8" s="10">
        <v>0</v>
      </c>
      <c r="CB8" s="10">
        <v>0</v>
      </c>
    </row>
    <row r="9" spans="1:80" x14ac:dyDescent="0.2">
      <c r="A9" s="4" t="s">
        <v>317</v>
      </c>
      <c r="B9" s="10">
        <f t="shared" si="15"/>
        <v>567</v>
      </c>
      <c r="C9" s="10">
        <f t="shared" si="16"/>
        <v>277</v>
      </c>
      <c r="D9" s="10">
        <f t="shared" si="17"/>
        <v>290</v>
      </c>
      <c r="E9" s="10">
        <f t="shared" si="18"/>
        <v>332</v>
      </c>
      <c r="F9" s="10">
        <f t="shared" si="19"/>
        <v>147</v>
      </c>
      <c r="G9" s="10">
        <f t="shared" si="20"/>
        <v>184</v>
      </c>
      <c r="H9" s="10">
        <f t="shared" si="21"/>
        <v>99</v>
      </c>
      <c r="I9" s="10">
        <f t="shared" si="22"/>
        <v>48</v>
      </c>
      <c r="J9" s="10">
        <f t="shared" si="23"/>
        <v>50</v>
      </c>
      <c r="K9" s="10">
        <f t="shared" si="24"/>
        <v>46</v>
      </c>
      <c r="L9" s="10">
        <f t="shared" si="25"/>
        <v>33</v>
      </c>
      <c r="M9" s="10">
        <f t="shared" si="26"/>
        <v>12</v>
      </c>
      <c r="N9" s="10">
        <f t="shared" si="27"/>
        <v>91</v>
      </c>
      <c r="O9" s="10">
        <f t="shared" si="28"/>
        <v>48</v>
      </c>
      <c r="P9" s="10">
        <f t="shared" si="29"/>
        <v>42</v>
      </c>
      <c r="Q9" s="4" t="s">
        <v>317</v>
      </c>
      <c r="R9" s="10">
        <v>125</v>
      </c>
      <c r="S9" s="10">
        <v>111</v>
      </c>
      <c r="T9" s="10">
        <v>14</v>
      </c>
      <c r="U9" s="26">
        <v>113</v>
      </c>
      <c r="V9" s="27">
        <v>99</v>
      </c>
      <c r="W9" s="28">
        <v>14</v>
      </c>
      <c r="X9" s="10">
        <v>6</v>
      </c>
      <c r="Y9" s="10">
        <v>6</v>
      </c>
      <c r="Z9" s="10">
        <v>0</v>
      </c>
      <c r="AA9" s="26">
        <v>0</v>
      </c>
      <c r="AB9" s="27">
        <v>0</v>
      </c>
      <c r="AC9" s="28">
        <v>0</v>
      </c>
      <c r="AD9" s="10">
        <v>6</v>
      </c>
      <c r="AE9" s="10">
        <v>6</v>
      </c>
      <c r="AF9" s="10">
        <v>0</v>
      </c>
      <c r="AG9" s="189" t="s">
        <v>317</v>
      </c>
      <c r="AH9" s="189">
        <v>28</v>
      </c>
      <c r="AI9" s="189">
        <v>0</v>
      </c>
      <c r="AJ9" s="189">
        <v>28</v>
      </c>
      <c r="AK9" s="198">
        <v>19</v>
      </c>
      <c r="AL9" s="199">
        <v>0</v>
      </c>
      <c r="AM9" s="200">
        <v>19</v>
      </c>
      <c r="AN9" s="189">
        <v>0</v>
      </c>
      <c r="AO9" s="189">
        <v>0</v>
      </c>
      <c r="AP9" s="189">
        <v>0</v>
      </c>
      <c r="AQ9" s="198">
        <v>9</v>
      </c>
      <c r="AR9" s="199">
        <v>0</v>
      </c>
      <c r="AS9" s="200">
        <v>9</v>
      </c>
      <c r="AT9" s="189">
        <v>0</v>
      </c>
      <c r="AU9" s="189">
        <v>0</v>
      </c>
      <c r="AV9" s="189">
        <v>0</v>
      </c>
      <c r="AW9" s="204" t="s">
        <v>317</v>
      </c>
      <c r="AX9" s="71">
        <v>80</v>
      </c>
      <c r="AY9" s="71">
        <v>29</v>
      </c>
      <c r="AZ9" s="71">
        <v>51</v>
      </c>
      <c r="BA9" s="213">
        <v>65</v>
      </c>
      <c r="BB9" s="214">
        <v>26</v>
      </c>
      <c r="BC9" s="215">
        <v>39</v>
      </c>
      <c r="BD9" s="71">
        <v>8</v>
      </c>
      <c r="BE9" s="71">
        <v>0</v>
      </c>
      <c r="BF9" s="71">
        <v>8</v>
      </c>
      <c r="BG9" s="213">
        <v>7</v>
      </c>
      <c r="BH9" s="214">
        <v>3</v>
      </c>
      <c r="BI9" s="215">
        <v>3</v>
      </c>
      <c r="BJ9" s="71">
        <v>0</v>
      </c>
      <c r="BK9" s="71">
        <v>0</v>
      </c>
      <c r="BL9" s="71">
        <v>0</v>
      </c>
      <c r="BM9" s="4" t="s">
        <v>317</v>
      </c>
      <c r="BN9" s="10">
        <v>334</v>
      </c>
      <c r="BO9" s="10">
        <v>137</v>
      </c>
      <c r="BP9" s="10">
        <v>197</v>
      </c>
      <c r="BQ9" s="26">
        <v>135</v>
      </c>
      <c r="BR9" s="27">
        <v>22</v>
      </c>
      <c r="BS9" s="28">
        <v>112</v>
      </c>
      <c r="BT9" s="10">
        <v>85</v>
      </c>
      <c r="BU9" s="10">
        <v>42</v>
      </c>
      <c r="BV9" s="10">
        <v>42</v>
      </c>
      <c r="BW9" s="26">
        <v>30</v>
      </c>
      <c r="BX9" s="27">
        <v>30</v>
      </c>
      <c r="BY9" s="28">
        <v>0</v>
      </c>
      <c r="BZ9" s="10">
        <v>85</v>
      </c>
      <c r="CA9" s="10">
        <v>42</v>
      </c>
      <c r="CB9" s="10">
        <v>42</v>
      </c>
    </row>
    <row r="10" spans="1:80" x14ac:dyDescent="0.2">
      <c r="A10" s="4" t="s">
        <v>440</v>
      </c>
      <c r="B10" s="10">
        <f t="shared" si="15"/>
        <v>756</v>
      </c>
      <c r="C10" s="10">
        <f t="shared" si="16"/>
        <v>288</v>
      </c>
      <c r="D10" s="10">
        <f t="shared" si="17"/>
        <v>467</v>
      </c>
      <c r="E10" s="10">
        <f t="shared" si="18"/>
        <v>562</v>
      </c>
      <c r="F10" s="10">
        <f t="shared" si="19"/>
        <v>229</v>
      </c>
      <c r="G10" s="10">
        <f t="shared" si="20"/>
        <v>334</v>
      </c>
      <c r="H10" s="10">
        <f t="shared" si="21"/>
        <v>54</v>
      </c>
      <c r="I10" s="10">
        <f t="shared" si="22"/>
        <v>14</v>
      </c>
      <c r="J10" s="10">
        <f t="shared" si="23"/>
        <v>40</v>
      </c>
      <c r="K10" s="10">
        <f t="shared" si="24"/>
        <v>20</v>
      </c>
      <c r="L10" s="10">
        <f t="shared" si="25"/>
        <v>3</v>
      </c>
      <c r="M10" s="10">
        <f t="shared" si="26"/>
        <v>17</v>
      </c>
      <c r="N10" s="10">
        <f t="shared" si="27"/>
        <v>120</v>
      </c>
      <c r="O10" s="10">
        <f t="shared" si="28"/>
        <v>42</v>
      </c>
      <c r="P10" s="10">
        <f t="shared" si="29"/>
        <v>77</v>
      </c>
      <c r="Q10" s="4" t="s">
        <v>440</v>
      </c>
      <c r="R10" s="10">
        <v>206</v>
      </c>
      <c r="S10" s="10">
        <v>123</v>
      </c>
      <c r="T10" s="10">
        <v>83</v>
      </c>
      <c r="U10" s="26">
        <v>156</v>
      </c>
      <c r="V10" s="27">
        <v>123</v>
      </c>
      <c r="W10" s="28">
        <v>33</v>
      </c>
      <c r="X10" s="10">
        <v>12</v>
      </c>
      <c r="Y10" s="10">
        <v>0</v>
      </c>
      <c r="Z10" s="10">
        <v>12</v>
      </c>
      <c r="AA10" s="26">
        <v>4</v>
      </c>
      <c r="AB10" s="27">
        <v>0</v>
      </c>
      <c r="AC10" s="28">
        <v>4</v>
      </c>
      <c r="AD10" s="10">
        <v>35</v>
      </c>
      <c r="AE10" s="10">
        <v>0</v>
      </c>
      <c r="AF10" s="10">
        <v>35</v>
      </c>
      <c r="AG10" s="189" t="s">
        <v>440</v>
      </c>
      <c r="AH10" s="189">
        <v>20</v>
      </c>
      <c r="AI10" s="189">
        <v>9</v>
      </c>
      <c r="AJ10" s="189">
        <v>11</v>
      </c>
      <c r="AK10" s="198">
        <v>14</v>
      </c>
      <c r="AL10" s="199">
        <v>9</v>
      </c>
      <c r="AM10" s="200">
        <v>5</v>
      </c>
      <c r="AN10" s="189">
        <v>0</v>
      </c>
      <c r="AO10" s="189">
        <v>0</v>
      </c>
      <c r="AP10" s="189">
        <v>0</v>
      </c>
      <c r="AQ10" s="198">
        <v>6</v>
      </c>
      <c r="AR10" s="199">
        <v>0</v>
      </c>
      <c r="AS10" s="200">
        <v>6</v>
      </c>
      <c r="AT10" s="189">
        <v>0</v>
      </c>
      <c r="AU10" s="189">
        <v>0</v>
      </c>
      <c r="AV10" s="189">
        <v>0</v>
      </c>
      <c r="AW10" s="204" t="s">
        <v>440</v>
      </c>
      <c r="AX10" s="71">
        <v>43</v>
      </c>
      <c r="AY10" s="71">
        <v>10</v>
      </c>
      <c r="AZ10" s="71">
        <v>33</v>
      </c>
      <c r="BA10" s="213">
        <v>33</v>
      </c>
      <c r="BB10" s="214">
        <v>7</v>
      </c>
      <c r="BC10" s="215">
        <v>26</v>
      </c>
      <c r="BD10" s="71">
        <v>0</v>
      </c>
      <c r="BE10" s="71">
        <v>0</v>
      </c>
      <c r="BF10" s="71">
        <v>0</v>
      </c>
      <c r="BG10" s="213">
        <v>10</v>
      </c>
      <c r="BH10" s="214">
        <v>3</v>
      </c>
      <c r="BI10" s="215">
        <v>7</v>
      </c>
      <c r="BJ10" s="71">
        <v>0</v>
      </c>
      <c r="BK10" s="71">
        <v>0</v>
      </c>
      <c r="BL10" s="71">
        <v>0</v>
      </c>
      <c r="BM10" s="4" t="s">
        <v>440</v>
      </c>
      <c r="BN10" s="10">
        <v>487</v>
      </c>
      <c r="BO10" s="10">
        <v>146</v>
      </c>
      <c r="BP10" s="10">
        <v>340</v>
      </c>
      <c r="BQ10" s="26">
        <v>359</v>
      </c>
      <c r="BR10" s="27">
        <v>90</v>
      </c>
      <c r="BS10" s="28">
        <v>270</v>
      </c>
      <c r="BT10" s="10">
        <v>42</v>
      </c>
      <c r="BU10" s="10">
        <v>14</v>
      </c>
      <c r="BV10" s="10">
        <v>28</v>
      </c>
      <c r="BW10" s="26">
        <v>0</v>
      </c>
      <c r="BX10" s="27">
        <v>0</v>
      </c>
      <c r="BY10" s="28">
        <v>0</v>
      </c>
      <c r="BZ10" s="10">
        <v>85</v>
      </c>
      <c r="CA10" s="10">
        <v>42</v>
      </c>
      <c r="CB10" s="10">
        <v>42</v>
      </c>
    </row>
    <row r="11" spans="1:80" x14ac:dyDescent="0.2">
      <c r="A11" s="4" t="s">
        <v>414</v>
      </c>
      <c r="B11" s="10">
        <f t="shared" si="15"/>
        <v>1034</v>
      </c>
      <c r="C11" s="10">
        <f t="shared" si="16"/>
        <v>334</v>
      </c>
      <c r="D11" s="10">
        <f t="shared" si="17"/>
        <v>700</v>
      </c>
      <c r="E11" s="10">
        <f t="shared" si="18"/>
        <v>791</v>
      </c>
      <c r="F11" s="10">
        <f t="shared" si="19"/>
        <v>294</v>
      </c>
      <c r="G11" s="10">
        <f t="shared" si="20"/>
        <v>497</v>
      </c>
      <c r="H11" s="10">
        <f t="shared" si="21"/>
        <v>148</v>
      </c>
      <c r="I11" s="10">
        <f t="shared" si="22"/>
        <v>26</v>
      </c>
      <c r="J11" s="10">
        <f t="shared" si="23"/>
        <v>123</v>
      </c>
      <c r="K11" s="10">
        <f t="shared" si="24"/>
        <v>17</v>
      </c>
      <c r="L11" s="10">
        <f t="shared" si="25"/>
        <v>3</v>
      </c>
      <c r="M11" s="10">
        <f t="shared" si="26"/>
        <v>14</v>
      </c>
      <c r="N11" s="10">
        <f t="shared" si="27"/>
        <v>77</v>
      </c>
      <c r="O11" s="10">
        <f t="shared" si="28"/>
        <v>12</v>
      </c>
      <c r="P11" s="10">
        <f t="shared" si="29"/>
        <v>65</v>
      </c>
      <c r="Q11" s="4" t="s">
        <v>414</v>
      </c>
      <c r="R11" s="10">
        <v>261</v>
      </c>
      <c r="S11" s="10">
        <v>202</v>
      </c>
      <c r="T11" s="10">
        <v>59</v>
      </c>
      <c r="U11" s="26">
        <v>208</v>
      </c>
      <c r="V11" s="27">
        <v>179</v>
      </c>
      <c r="W11" s="28">
        <v>28</v>
      </c>
      <c r="X11" s="10">
        <v>23</v>
      </c>
      <c r="Y11" s="10">
        <v>12</v>
      </c>
      <c r="Z11" s="10">
        <v>12</v>
      </c>
      <c r="AA11" s="26">
        <v>2</v>
      </c>
      <c r="AB11" s="27">
        <v>0</v>
      </c>
      <c r="AC11" s="28">
        <v>2</v>
      </c>
      <c r="AD11" s="10">
        <v>29</v>
      </c>
      <c r="AE11" s="10">
        <v>12</v>
      </c>
      <c r="AF11" s="10">
        <v>17</v>
      </c>
      <c r="AG11" s="189" t="s">
        <v>414</v>
      </c>
      <c r="AH11" s="189">
        <v>44</v>
      </c>
      <c r="AI11" s="189">
        <v>8</v>
      </c>
      <c r="AJ11" s="189">
        <v>36</v>
      </c>
      <c r="AK11" s="198">
        <v>23</v>
      </c>
      <c r="AL11" s="199">
        <v>5</v>
      </c>
      <c r="AM11" s="200">
        <v>19</v>
      </c>
      <c r="AN11" s="189">
        <v>8</v>
      </c>
      <c r="AO11" s="189">
        <v>0</v>
      </c>
      <c r="AP11" s="189">
        <v>8</v>
      </c>
      <c r="AQ11" s="198">
        <v>12</v>
      </c>
      <c r="AR11" s="199">
        <v>3</v>
      </c>
      <c r="AS11" s="200">
        <v>9</v>
      </c>
      <c r="AT11" s="189">
        <v>0</v>
      </c>
      <c r="AU11" s="189">
        <v>0</v>
      </c>
      <c r="AV11" s="189">
        <v>0</v>
      </c>
      <c r="AW11" s="204" t="s">
        <v>414</v>
      </c>
      <c r="AX11" s="71">
        <v>124</v>
      </c>
      <c r="AY11" s="71">
        <v>20</v>
      </c>
      <c r="AZ11" s="71">
        <v>104</v>
      </c>
      <c r="BA11" s="213">
        <v>111</v>
      </c>
      <c r="BB11" s="214">
        <v>20</v>
      </c>
      <c r="BC11" s="215">
        <v>91</v>
      </c>
      <c r="BD11" s="71">
        <v>4</v>
      </c>
      <c r="BE11" s="71">
        <v>0</v>
      </c>
      <c r="BF11" s="71">
        <v>4</v>
      </c>
      <c r="BG11" s="213">
        <v>3</v>
      </c>
      <c r="BH11" s="214">
        <v>0</v>
      </c>
      <c r="BI11" s="215">
        <v>3</v>
      </c>
      <c r="BJ11" s="71">
        <v>6</v>
      </c>
      <c r="BK11" s="71">
        <v>0</v>
      </c>
      <c r="BL11" s="71">
        <v>6</v>
      </c>
      <c r="BM11" s="4" t="s">
        <v>414</v>
      </c>
      <c r="BN11" s="10">
        <v>605</v>
      </c>
      <c r="BO11" s="10">
        <v>104</v>
      </c>
      <c r="BP11" s="10">
        <v>501</v>
      </c>
      <c r="BQ11" s="26">
        <v>449</v>
      </c>
      <c r="BR11" s="27">
        <v>90</v>
      </c>
      <c r="BS11" s="28">
        <v>359</v>
      </c>
      <c r="BT11" s="10">
        <v>113</v>
      </c>
      <c r="BU11" s="10">
        <v>14</v>
      </c>
      <c r="BV11" s="10">
        <v>99</v>
      </c>
      <c r="BW11" s="26">
        <v>0</v>
      </c>
      <c r="BX11" s="27">
        <v>0</v>
      </c>
      <c r="BY11" s="28">
        <v>0</v>
      </c>
      <c r="BZ11" s="10">
        <v>42</v>
      </c>
      <c r="CA11" s="10">
        <v>0</v>
      </c>
      <c r="CB11" s="10">
        <v>42</v>
      </c>
    </row>
    <row r="12" spans="1:80" x14ac:dyDescent="0.2">
      <c r="A12" s="4" t="s">
        <v>236</v>
      </c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4" t="s">
        <v>236</v>
      </c>
      <c r="R12" s="10">
        <v>518.4</v>
      </c>
      <c r="S12" s="10">
        <v>567.1</v>
      </c>
      <c r="T12" s="10">
        <v>423.5</v>
      </c>
      <c r="U12" s="26">
        <v>515.20000000000005</v>
      </c>
      <c r="V12" s="27">
        <v>535</v>
      </c>
      <c r="W12" s="28">
        <v>422.5</v>
      </c>
      <c r="X12" s="10">
        <v>650.5</v>
      </c>
      <c r="Y12" s="10">
        <v>750.1</v>
      </c>
      <c r="Z12" s="10">
        <v>551</v>
      </c>
      <c r="AA12" s="26">
        <v>160.80000000000001</v>
      </c>
      <c r="AB12" s="27">
        <v>6.2</v>
      </c>
      <c r="AC12" s="28">
        <v>331.6</v>
      </c>
      <c r="AD12" s="10">
        <v>382.5</v>
      </c>
      <c r="AE12" s="10">
        <v>634.29999999999995</v>
      </c>
      <c r="AF12" s="10">
        <v>265</v>
      </c>
      <c r="AG12" s="246" t="s">
        <v>236</v>
      </c>
      <c r="AH12" s="246">
        <v>121.7</v>
      </c>
      <c r="AI12" s="246">
        <v>132.80000000000001</v>
      </c>
      <c r="AJ12" s="246">
        <v>119.9</v>
      </c>
      <c r="AK12" s="247">
        <v>125.9</v>
      </c>
      <c r="AL12" s="248">
        <v>152.1</v>
      </c>
      <c r="AM12" s="249">
        <v>120.7</v>
      </c>
      <c r="AN12" s="246">
        <v>79.2</v>
      </c>
      <c r="AO12" s="246">
        <v>0</v>
      </c>
      <c r="AP12" s="246">
        <v>86.4</v>
      </c>
      <c r="AQ12" s="247">
        <v>219.1</v>
      </c>
      <c r="AR12" s="248">
        <v>200</v>
      </c>
      <c r="AS12" s="249">
        <v>222.4</v>
      </c>
      <c r="AT12" s="246">
        <v>0</v>
      </c>
      <c r="AU12" s="246">
        <v>0</v>
      </c>
      <c r="AV12" s="246">
        <v>0</v>
      </c>
      <c r="AW12" s="216" t="s">
        <v>236</v>
      </c>
      <c r="AX12" s="216">
        <v>156.5</v>
      </c>
      <c r="AY12" s="216">
        <v>74.2</v>
      </c>
      <c r="AZ12" s="216">
        <v>207.5</v>
      </c>
      <c r="BA12" s="253">
        <v>158.6</v>
      </c>
      <c r="BB12" s="254">
        <v>84.1</v>
      </c>
      <c r="BC12" s="255">
        <v>203.9</v>
      </c>
      <c r="BD12" s="216">
        <v>139.19999999999999</v>
      </c>
      <c r="BE12" s="216">
        <v>35.1</v>
      </c>
      <c r="BF12" s="216">
        <v>208.1</v>
      </c>
      <c r="BG12" s="253">
        <v>167.2</v>
      </c>
      <c r="BH12" s="254">
        <v>85</v>
      </c>
      <c r="BI12" s="255">
        <v>210.5</v>
      </c>
      <c r="BJ12" s="216">
        <v>203.2</v>
      </c>
      <c r="BK12" s="216">
        <v>42.2</v>
      </c>
      <c r="BL12" s="216">
        <v>348</v>
      </c>
      <c r="BM12" s="4" t="s">
        <v>236</v>
      </c>
      <c r="BN12" s="10">
        <v>529.29999999999995</v>
      </c>
      <c r="BO12" s="10">
        <v>228.4</v>
      </c>
      <c r="BP12" s="10">
        <v>623.70000000000005</v>
      </c>
      <c r="BQ12" s="26">
        <v>979</v>
      </c>
      <c r="BR12" s="27">
        <v>397.3</v>
      </c>
      <c r="BS12" s="28">
        <v>1138.2</v>
      </c>
      <c r="BT12" s="10">
        <v>195.8</v>
      </c>
      <c r="BU12" s="10">
        <v>112.1</v>
      </c>
      <c r="BV12" s="10">
        <v>221.9</v>
      </c>
      <c r="BW12" s="26">
        <v>15.2</v>
      </c>
      <c r="BX12" s="27">
        <v>42.5</v>
      </c>
      <c r="BY12" s="28">
        <v>2.7</v>
      </c>
      <c r="BZ12" s="10">
        <v>252.3</v>
      </c>
      <c r="CA12" s="10">
        <v>266.7</v>
      </c>
      <c r="CB12" s="10">
        <v>248</v>
      </c>
    </row>
    <row r="13" spans="1:80" x14ac:dyDescent="0.2">
      <c r="B13" s="10"/>
      <c r="C13" s="10"/>
      <c r="D13" s="10"/>
      <c r="E13" s="26"/>
      <c r="F13" s="27"/>
      <c r="G13" s="28"/>
      <c r="H13" s="10"/>
      <c r="I13" s="10"/>
      <c r="J13" s="10"/>
      <c r="K13" s="26"/>
      <c r="L13" s="27"/>
      <c r="M13" s="28"/>
      <c r="N13" s="10"/>
      <c r="O13" s="10"/>
      <c r="P13" s="10"/>
      <c r="R13" s="10"/>
      <c r="S13" s="10"/>
      <c r="T13" s="10"/>
      <c r="U13" s="26"/>
      <c r="V13" s="27"/>
      <c r="W13" s="28"/>
      <c r="X13" s="10"/>
      <c r="Y13" s="10"/>
      <c r="Z13" s="10"/>
      <c r="AA13" s="26"/>
      <c r="AB13" s="27"/>
      <c r="AC13" s="28"/>
      <c r="AD13" s="10"/>
      <c r="AE13" s="10"/>
      <c r="AF13" s="10"/>
      <c r="AG13" s="246"/>
      <c r="AH13" s="246"/>
      <c r="AI13" s="246"/>
      <c r="AJ13" s="246"/>
      <c r="AK13" s="247"/>
      <c r="AL13" s="248"/>
      <c r="AM13" s="249"/>
      <c r="AN13" s="246"/>
      <c r="AO13" s="246"/>
      <c r="AP13" s="246"/>
      <c r="AQ13" s="247"/>
      <c r="AR13" s="248"/>
      <c r="AS13" s="249"/>
      <c r="AT13" s="246"/>
      <c r="AU13" s="246"/>
      <c r="AV13" s="246"/>
      <c r="BA13" s="213"/>
      <c r="BB13" s="214"/>
      <c r="BC13" s="215"/>
      <c r="BG13" s="213"/>
      <c r="BH13" s="214"/>
      <c r="BI13" s="215"/>
      <c r="BN13" s="10"/>
      <c r="BO13" s="10"/>
      <c r="BP13" s="10"/>
      <c r="BQ13" s="26"/>
      <c r="BR13" s="27"/>
      <c r="BS13" s="28"/>
      <c r="BT13" s="10"/>
      <c r="BU13" s="10"/>
      <c r="BV13" s="10"/>
      <c r="BW13" s="26"/>
      <c r="BX13" s="27"/>
      <c r="BY13" s="28"/>
      <c r="BZ13" s="10"/>
      <c r="CA13" s="10"/>
      <c r="CB13" s="10"/>
    </row>
    <row r="14" spans="1:80" x14ac:dyDescent="0.2">
      <c r="A14" s="15" t="s">
        <v>479</v>
      </c>
      <c r="B14" s="10"/>
      <c r="C14" s="10"/>
      <c r="D14" s="10"/>
      <c r="E14" s="26"/>
      <c r="F14" s="27"/>
      <c r="G14" s="28"/>
      <c r="H14" s="10"/>
      <c r="I14" s="10"/>
      <c r="J14" s="10"/>
      <c r="K14" s="26"/>
      <c r="L14" s="27"/>
      <c r="M14" s="28"/>
      <c r="N14" s="10"/>
      <c r="O14" s="10"/>
      <c r="P14" s="10"/>
      <c r="Q14" s="15" t="s">
        <v>479</v>
      </c>
      <c r="R14" s="10"/>
      <c r="S14" s="10"/>
      <c r="T14" s="10"/>
      <c r="U14" s="26"/>
      <c r="V14" s="27"/>
      <c r="W14" s="28"/>
      <c r="X14" s="10"/>
      <c r="Y14" s="10"/>
      <c r="Z14" s="10"/>
      <c r="AA14" s="26"/>
      <c r="AB14" s="27"/>
      <c r="AC14" s="28"/>
      <c r="AD14" s="10"/>
      <c r="AE14" s="10"/>
      <c r="AF14" s="10"/>
      <c r="AG14" s="195" t="s">
        <v>479</v>
      </c>
      <c r="AH14" s="189"/>
      <c r="AI14" s="189"/>
      <c r="AJ14" s="189"/>
      <c r="AK14" s="198"/>
      <c r="AL14" s="199"/>
      <c r="AM14" s="200"/>
      <c r="AN14" s="189"/>
      <c r="AO14" s="189"/>
      <c r="AP14" s="189"/>
      <c r="AQ14" s="198"/>
      <c r="AR14" s="199"/>
      <c r="AS14" s="200"/>
      <c r="AT14" s="189"/>
      <c r="AU14" s="189"/>
      <c r="AV14" s="189"/>
      <c r="AW14" s="210" t="s">
        <v>479</v>
      </c>
      <c r="BA14" s="213"/>
      <c r="BB14" s="214"/>
      <c r="BC14" s="215"/>
      <c r="BG14" s="213"/>
      <c r="BH14" s="214"/>
      <c r="BI14" s="215"/>
      <c r="BM14" s="15" t="s">
        <v>479</v>
      </c>
      <c r="BN14" s="10"/>
      <c r="BO14" s="10"/>
      <c r="BP14" s="10"/>
      <c r="BQ14" s="26"/>
      <c r="BR14" s="27"/>
      <c r="BS14" s="28"/>
      <c r="BT14" s="10"/>
      <c r="BU14" s="10"/>
      <c r="BV14" s="10"/>
      <c r="BW14" s="26"/>
      <c r="BX14" s="27"/>
      <c r="BY14" s="28"/>
      <c r="BZ14" s="10"/>
      <c r="CA14" s="10"/>
      <c r="CB14" s="10"/>
    </row>
    <row r="15" spans="1:80" x14ac:dyDescent="0.2">
      <c r="A15" s="4" t="s">
        <v>1</v>
      </c>
      <c r="B15" s="10">
        <f t="shared" ref="B15:B21" si="30">R15+AH15+AX15+BN15</f>
        <v>11187</v>
      </c>
      <c r="C15" s="10">
        <f t="shared" ref="C15:C21" si="31">S15+AI15+AY15+BO15</f>
        <v>3745</v>
      </c>
      <c r="D15" s="10">
        <f t="shared" ref="D15:D21" si="32">T15+AJ15+AZ15+BP15</f>
        <v>7441</v>
      </c>
      <c r="E15" s="10">
        <f t="shared" ref="E15:E21" si="33">U15+AK15+BA15+BQ15</f>
        <v>6215</v>
      </c>
      <c r="F15" s="10">
        <f t="shared" ref="F15:F21" si="34">V15+AL15+BB15+BR15</f>
        <v>2277</v>
      </c>
      <c r="G15" s="10">
        <f t="shared" ref="G15:G21" si="35">W15+AM15+BC15+BS15</f>
        <v>3936</v>
      </c>
      <c r="H15" s="10">
        <f t="shared" ref="H15:H21" si="36">X15+AN15+BD15+BT15</f>
        <v>2843</v>
      </c>
      <c r="I15" s="10">
        <f t="shared" ref="I15:I21" si="37">Y15+AO15+BE15+BU15</f>
        <v>841</v>
      </c>
      <c r="J15" s="10">
        <f t="shared" ref="J15:J21" si="38">Z15+AP15+BF15+BV15</f>
        <v>2001</v>
      </c>
      <c r="K15" s="10">
        <f t="shared" ref="K15:K21" si="39">AA15+AQ15+BG15+BW15</f>
        <v>1241</v>
      </c>
      <c r="L15" s="10">
        <f t="shared" ref="L15:L21" si="40">AB15+AR15+BH15+BX15</f>
        <v>388</v>
      </c>
      <c r="M15" s="10">
        <f t="shared" ref="M15:M21" si="41">AC15+AS15+BI15+BY15</f>
        <v>851</v>
      </c>
      <c r="N15" s="10">
        <f t="shared" ref="N15:N21" si="42">AD15+AT15+BJ15+BZ15</f>
        <v>891</v>
      </c>
      <c r="O15" s="10">
        <f t="shared" ref="O15:O21" si="43">AE15+AU15+BK15+CA15</f>
        <v>237</v>
      </c>
      <c r="P15" s="10">
        <f t="shared" ref="P15:P21" si="44">AF15+AV15+BL15+CB15</f>
        <v>654</v>
      </c>
      <c r="Q15" s="4" t="s">
        <v>1</v>
      </c>
      <c r="R15" s="10">
        <v>1883</v>
      </c>
      <c r="S15" s="10">
        <v>1244</v>
      </c>
      <c r="T15" s="10">
        <v>639</v>
      </c>
      <c r="U15" s="26">
        <v>1071</v>
      </c>
      <c r="V15" s="27">
        <v>882</v>
      </c>
      <c r="W15" s="28">
        <v>189</v>
      </c>
      <c r="X15" s="10">
        <v>485</v>
      </c>
      <c r="Y15" s="10">
        <v>242</v>
      </c>
      <c r="Z15" s="10">
        <v>242</v>
      </c>
      <c r="AA15" s="26">
        <v>73</v>
      </c>
      <c r="AB15" s="27">
        <v>38</v>
      </c>
      <c r="AC15" s="28">
        <v>35</v>
      </c>
      <c r="AD15" s="10">
        <v>255</v>
      </c>
      <c r="AE15" s="10">
        <v>81</v>
      </c>
      <c r="AF15" s="10">
        <v>174</v>
      </c>
      <c r="AG15" s="189" t="s">
        <v>1</v>
      </c>
      <c r="AH15" s="189">
        <v>838</v>
      </c>
      <c r="AI15" s="189">
        <v>119</v>
      </c>
      <c r="AJ15" s="189">
        <v>719</v>
      </c>
      <c r="AK15" s="198">
        <v>501</v>
      </c>
      <c r="AL15" s="199">
        <v>83</v>
      </c>
      <c r="AM15" s="200">
        <v>417</v>
      </c>
      <c r="AN15" s="189">
        <v>203</v>
      </c>
      <c r="AO15" s="189">
        <v>17</v>
      </c>
      <c r="AP15" s="189">
        <v>186</v>
      </c>
      <c r="AQ15" s="198">
        <v>105</v>
      </c>
      <c r="AR15" s="199">
        <v>15</v>
      </c>
      <c r="AS15" s="200">
        <v>89</v>
      </c>
      <c r="AT15" s="189">
        <v>30</v>
      </c>
      <c r="AU15" s="189">
        <v>3</v>
      </c>
      <c r="AV15" s="189">
        <v>27</v>
      </c>
      <c r="AW15" s="204" t="s">
        <v>1</v>
      </c>
      <c r="AX15" s="71">
        <v>2512</v>
      </c>
      <c r="AY15" s="71">
        <v>961</v>
      </c>
      <c r="AZ15" s="71">
        <v>1551</v>
      </c>
      <c r="BA15" s="213">
        <v>1925</v>
      </c>
      <c r="BB15" s="214">
        <v>728</v>
      </c>
      <c r="BC15" s="215">
        <v>1196</v>
      </c>
      <c r="BD15" s="71">
        <v>434</v>
      </c>
      <c r="BE15" s="71">
        <v>173</v>
      </c>
      <c r="BF15" s="71">
        <v>261</v>
      </c>
      <c r="BG15" s="213">
        <v>100</v>
      </c>
      <c r="BH15" s="214">
        <v>34</v>
      </c>
      <c r="BI15" s="215">
        <v>65</v>
      </c>
      <c r="BJ15" s="71">
        <v>54</v>
      </c>
      <c r="BK15" s="71">
        <v>26</v>
      </c>
      <c r="BL15" s="71">
        <v>29</v>
      </c>
      <c r="BM15" s="4" t="s">
        <v>1</v>
      </c>
      <c r="BN15" s="10">
        <v>5954</v>
      </c>
      <c r="BO15" s="10">
        <v>1421</v>
      </c>
      <c r="BP15" s="10">
        <v>4532</v>
      </c>
      <c r="BQ15" s="26">
        <v>2718</v>
      </c>
      <c r="BR15" s="27">
        <v>584</v>
      </c>
      <c r="BS15" s="28">
        <v>2134</v>
      </c>
      <c r="BT15" s="10">
        <v>1721</v>
      </c>
      <c r="BU15" s="10">
        <v>409</v>
      </c>
      <c r="BV15" s="10">
        <v>1312</v>
      </c>
      <c r="BW15" s="26">
        <v>963</v>
      </c>
      <c r="BX15" s="27">
        <v>301</v>
      </c>
      <c r="BY15" s="28">
        <v>662</v>
      </c>
      <c r="BZ15" s="10">
        <v>552</v>
      </c>
      <c r="CA15" s="10">
        <v>127</v>
      </c>
      <c r="CB15" s="10">
        <v>424</v>
      </c>
    </row>
    <row r="16" spans="1:80" x14ac:dyDescent="0.2">
      <c r="A16" s="4" t="s">
        <v>32</v>
      </c>
      <c r="B16" s="10">
        <f t="shared" si="30"/>
        <v>3914</v>
      </c>
      <c r="C16" s="10">
        <f t="shared" si="31"/>
        <v>1174</v>
      </c>
      <c r="D16" s="10">
        <f t="shared" si="32"/>
        <v>2740</v>
      </c>
      <c r="E16" s="10">
        <f t="shared" si="33"/>
        <v>1936</v>
      </c>
      <c r="F16" s="10">
        <f t="shared" si="34"/>
        <v>505</v>
      </c>
      <c r="G16" s="10">
        <f t="shared" si="35"/>
        <v>1430</v>
      </c>
      <c r="H16" s="10">
        <f t="shared" si="36"/>
        <v>970</v>
      </c>
      <c r="I16" s="10">
        <f t="shared" si="37"/>
        <v>305</v>
      </c>
      <c r="J16" s="10">
        <f t="shared" si="38"/>
        <v>665</v>
      </c>
      <c r="K16" s="10">
        <f t="shared" si="39"/>
        <v>532</v>
      </c>
      <c r="L16" s="10">
        <f t="shared" si="40"/>
        <v>180</v>
      </c>
      <c r="M16" s="10">
        <f t="shared" si="41"/>
        <v>352</v>
      </c>
      <c r="N16" s="10">
        <f t="shared" si="42"/>
        <v>477</v>
      </c>
      <c r="O16" s="10">
        <f t="shared" si="43"/>
        <v>182</v>
      </c>
      <c r="P16" s="10">
        <f t="shared" si="44"/>
        <v>294</v>
      </c>
      <c r="Q16" s="4" t="s">
        <v>32</v>
      </c>
      <c r="R16" s="10">
        <v>369</v>
      </c>
      <c r="S16" s="10">
        <v>215</v>
      </c>
      <c r="T16" s="10">
        <v>154</v>
      </c>
      <c r="U16" s="26">
        <v>146</v>
      </c>
      <c r="V16" s="27">
        <v>99</v>
      </c>
      <c r="W16" s="28">
        <v>47</v>
      </c>
      <c r="X16" s="10">
        <v>98</v>
      </c>
      <c r="Y16" s="10">
        <v>52</v>
      </c>
      <c r="Z16" s="10">
        <v>46</v>
      </c>
      <c r="AA16" s="26">
        <v>38</v>
      </c>
      <c r="AB16" s="27">
        <v>24</v>
      </c>
      <c r="AC16" s="28">
        <v>15</v>
      </c>
      <c r="AD16" s="10">
        <v>87</v>
      </c>
      <c r="AE16" s="10">
        <v>41</v>
      </c>
      <c r="AF16" s="10">
        <v>46</v>
      </c>
      <c r="AG16" s="189" t="s">
        <v>32</v>
      </c>
      <c r="AH16" s="189">
        <v>431</v>
      </c>
      <c r="AI16" s="189">
        <v>84</v>
      </c>
      <c r="AJ16" s="189">
        <v>347</v>
      </c>
      <c r="AK16" s="198">
        <v>232</v>
      </c>
      <c r="AL16" s="199">
        <v>60</v>
      </c>
      <c r="AM16" s="200">
        <v>171</v>
      </c>
      <c r="AN16" s="189">
        <v>101</v>
      </c>
      <c r="AO16" s="189">
        <v>8</v>
      </c>
      <c r="AP16" s="189">
        <v>93</v>
      </c>
      <c r="AQ16" s="198">
        <v>68</v>
      </c>
      <c r="AR16" s="199">
        <v>12</v>
      </c>
      <c r="AS16" s="200">
        <v>55</v>
      </c>
      <c r="AT16" s="189">
        <v>30</v>
      </c>
      <c r="AU16" s="189">
        <v>3</v>
      </c>
      <c r="AV16" s="189">
        <v>27</v>
      </c>
      <c r="AW16" s="204" t="s">
        <v>32</v>
      </c>
      <c r="AX16" s="71">
        <v>968</v>
      </c>
      <c r="AY16" s="71">
        <v>388</v>
      </c>
      <c r="AZ16" s="71">
        <v>580</v>
      </c>
      <c r="BA16" s="213">
        <v>592</v>
      </c>
      <c r="BB16" s="214">
        <v>234</v>
      </c>
      <c r="BC16" s="215">
        <v>358</v>
      </c>
      <c r="BD16" s="71">
        <v>291</v>
      </c>
      <c r="BE16" s="71">
        <v>118</v>
      </c>
      <c r="BF16" s="71">
        <v>173</v>
      </c>
      <c r="BG16" s="213">
        <v>65</v>
      </c>
      <c r="BH16" s="214">
        <v>24</v>
      </c>
      <c r="BI16" s="215">
        <v>41</v>
      </c>
      <c r="BJ16" s="71">
        <v>20</v>
      </c>
      <c r="BK16" s="71">
        <v>11</v>
      </c>
      <c r="BL16" s="71">
        <v>9</v>
      </c>
      <c r="BM16" s="4" t="s">
        <v>32</v>
      </c>
      <c r="BN16" s="10">
        <v>2146</v>
      </c>
      <c r="BO16" s="10">
        <v>487</v>
      </c>
      <c r="BP16" s="10">
        <v>1659</v>
      </c>
      <c r="BQ16" s="26">
        <v>966</v>
      </c>
      <c r="BR16" s="27">
        <v>112</v>
      </c>
      <c r="BS16" s="28">
        <v>854</v>
      </c>
      <c r="BT16" s="10">
        <v>480</v>
      </c>
      <c r="BU16" s="10">
        <v>127</v>
      </c>
      <c r="BV16" s="10">
        <v>353</v>
      </c>
      <c r="BW16" s="26">
        <v>361</v>
      </c>
      <c r="BX16" s="27">
        <v>120</v>
      </c>
      <c r="BY16" s="28">
        <v>241</v>
      </c>
      <c r="BZ16" s="10">
        <v>340</v>
      </c>
      <c r="CA16" s="10">
        <v>127</v>
      </c>
      <c r="CB16" s="10">
        <v>212</v>
      </c>
    </row>
    <row r="17" spans="1:80" x14ac:dyDescent="0.2">
      <c r="A17" s="4" t="s">
        <v>438</v>
      </c>
      <c r="B17" s="10">
        <f t="shared" si="30"/>
        <v>885</v>
      </c>
      <c r="C17" s="10">
        <f t="shared" si="31"/>
        <v>357</v>
      </c>
      <c r="D17" s="10">
        <f t="shared" si="32"/>
        <v>528</v>
      </c>
      <c r="E17" s="10">
        <f t="shared" si="33"/>
        <v>638</v>
      </c>
      <c r="F17" s="10">
        <f t="shared" si="34"/>
        <v>331</v>
      </c>
      <c r="G17" s="10">
        <f t="shared" si="35"/>
        <v>307</v>
      </c>
      <c r="H17" s="10">
        <f t="shared" si="36"/>
        <v>185</v>
      </c>
      <c r="I17" s="10">
        <f t="shared" si="37"/>
        <v>25</v>
      </c>
      <c r="J17" s="10">
        <f t="shared" si="38"/>
        <v>161</v>
      </c>
      <c r="K17" s="10">
        <f t="shared" si="39"/>
        <v>60</v>
      </c>
      <c r="L17" s="10">
        <f t="shared" si="40"/>
        <v>0</v>
      </c>
      <c r="M17" s="10">
        <f t="shared" si="41"/>
        <v>60</v>
      </c>
      <c r="N17" s="10">
        <f t="shared" si="42"/>
        <v>3</v>
      </c>
      <c r="O17" s="10">
        <f t="shared" si="43"/>
        <v>3</v>
      </c>
      <c r="P17" s="10">
        <f t="shared" si="44"/>
        <v>0</v>
      </c>
      <c r="Q17" s="4" t="s">
        <v>438</v>
      </c>
      <c r="R17" s="10">
        <v>177</v>
      </c>
      <c r="S17" s="10">
        <v>134</v>
      </c>
      <c r="T17" s="10">
        <v>43</v>
      </c>
      <c r="U17" s="26">
        <v>137</v>
      </c>
      <c r="V17" s="27">
        <v>123</v>
      </c>
      <c r="W17" s="28">
        <v>14</v>
      </c>
      <c r="X17" s="10">
        <v>40</v>
      </c>
      <c r="Y17" s="10">
        <v>12</v>
      </c>
      <c r="Z17" s="10">
        <v>29</v>
      </c>
      <c r="AA17" s="26">
        <v>0</v>
      </c>
      <c r="AB17" s="27">
        <v>0</v>
      </c>
      <c r="AC17" s="28">
        <v>0</v>
      </c>
      <c r="AD17" s="10">
        <v>0</v>
      </c>
      <c r="AE17" s="10">
        <v>0</v>
      </c>
      <c r="AF17" s="10">
        <v>0</v>
      </c>
      <c r="AG17" s="189" t="s">
        <v>438</v>
      </c>
      <c r="AH17" s="189">
        <v>110</v>
      </c>
      <c r="AI17" s="189">
        <v>0</v>
      </c>
      <c r="AJ17" s="189">
        <v>110</v>
      </c>
      <c r="AK17" s="198">
        <v>102</v>
      </c>
      <c r="AL17" s="199">
        <v>0</v>
      </c>
      <c r="AM17" s="200">
        <v>102</v>
      </c>
      <c r="AN17" s="189">
        <v>8</v>
      </c>
      <c r="AO17" s="189">
        <v>0</v>
      </c>
      <c r="AP17" s="189">
        <v>8</v>
      </c>
      <c r="AQ17" s="198">
        <v>0</v>
      </c>
      <c r="AR17" s="199">
        <v>0</v>
      </c>
      <c r="AS17" s="200">
        <v>0</v>
      </c>
      <c r="AT17" s="189">
        <v>0</v>
      </c>
      <c r="AU17" s="189">
        <v>0</v>
      </c>
      <c r="AV17" s="189">
        <v>0</v>
      </c>
      <c r="AW17" s="204" t="s">
        <v>438</v>
      </c>
      <c r="AX17" s="71">
        <v>372</v>
      </c>
      <c r="AY17" s="71">
        <v>178</v>
      </c>
      <c r="AZ17" s="71">
        <v>194</v>
      </c>
      <c r="BA17" s="213">
        <v>332</v>
      </c>
      <c r="BB17" s="214">
        <v>163</v>
      </c>
      <c r="BC17" s="215">
        <v>169</v>
      </c>
      <c r="BD17" s="71">
        <v>38</v>
      </c>
      <c r="BE17" s="71">
        <v>13</v>
      </c>
      <c r="BF17" s="71">
        <v>25</v>
      </c>
      <c r="BG17" s="213">
        <v>0</v>
      </c>
      <c r="BH17" s="214">
        <v>0</v>
      </c>
      <c r="BI17" s="215">
        <v>0</v>
      </c>
      <c r="BJ17" s="71">
        <v>3</v>
      </c>
      <c r="BK17" s="71">
        <v>3</v>
      </c>
      <c r="BL17" s="71">
        <v>0</v>
      </c>
      <c r="BM17" s="4" t="s">
        <v>438</v>
      </c>
      <c r="BN17" s="10">
        <v>226</v>
      </c>
      <c r="BO17" s="10">
        <v>45</v>
      </c>
      <c r="BP17" s="10">
        <v>181</v>
      </c>
      <c r="BQ17" s="26">
        <v>67</v>
      </c>
      <c r="BR17" s="27">
        <v>45</v>
      </c>
      <c r="BS17" s="28">
        <v>22</v>
      </c>
      <c r="BT17" s="10">
        <v>99</v>
      </c>
      <c r="BU17" s="10">
        <v>0</v>
      </c>
      <c r="BV17" s="10">
        <v>99</v>
      </c>
      <c r="BW17" s="26">
        <v>60</v>
      </c>
      <c r="BX17" s="27">
        <v>0</v>
      </c>
      <c r="BY17" s="28">
        <v>60</v>
      </c>
      <c r="BZ17" s="10">
        <v>0</v>
      </c>
      <c r="CA17" s="10">
        <v>0</v>
      </c>
      <c r="CB17" s="10">
        <v>0</v>
      </c>
    </row>
    <row r="18" spans="1:80" x14ac:dyDescent="0.2">
      <c r="A18" s="4" t="s">
        <v>439</v>
      </c>
      <c r="B18" s="10">
        <f t="shared" si="30"/>
        <v>1925</v>
      </c>
      <c r="C18" s="10">
        <f t="shared" si="31"/>
        <v>696</v>
      </c>
      <c r="D18" s="10">
        <f t="shared" si="32"/>
        <v>1230</v>
      </c>
      <c r="E18" s="10">
        <f t="shared" si="33"/>
        <v>1286</v>
      </c>
      <c r="F18" s="10">
        <f t="shared" si="34"/>
        <v>495</v>
      </c>
      <c r="G18" s="10">
        <f t="shared" si="35"/>
        <v>791</v>
      </c>
      <c r="H18" s="10">
        <f t="shared" si="36"/>
        <v>390</v>
      </c>
      <c r="I18" s="10">
        <f t="shared" si="37"/>
        <v>107</v>
      </c>
      <c r="J18" s="10">
        <f t="shared" si="38"/>
        <v>281</v>
      </c>
      <c r="K18" s="10">
        <f t="shared" si="39"/>
        <v>118</v>
      </c>
      <c r="L18" s="10">
        <f t="shared" si="40"/>
        <v>67</v>
      </c>
      <c r="M18" s="10">
        <f t="shared" si="41"/>
        <v>51</v>
      </c>
      <c r="N18" s="10">
        <f t="shared" si="42"/>
        <v>131</v>
      </c>
      <c r="O18" s="10">
        <f t="shared" si="43"/>
        <v>26</v>
      </c>
      <c r="P18" s="10">
        <f t="shared" si="44"/>
        <v>105</v>
      </c>
      <c r="Q18" s="4" t="s">
        <v>439</v>
      </c>
      <c r="R18" s="10">
        <v>461</v>
      </c>
      <c r="S18" s="10">
        <v>326</v>
      </c>
      <c r="T18" s="10">
        <v>136</v>
      </c>
      <c r="U18" s="26">
        <v>302</v>
      </c>
      <c r="V18" s="27">
        <v>264</v>
      </c>
      <c r="W18" s="28">
        <v>38</v>
      </c>
      <c r="X18" s="10">
        <v>81</v>
      </c>
      <c r="Y18" s="10">
        <v>40</v>
      </c>
      <c r="Z18" s="10">
        <v>40</v>
      </c>
      <c r="AA18" s="26">
        <v>9</v>
      </c>
      <c r="AB18" s="27">
        <v>4</v>
      </c>
      <c r="AC18" s="28">
        <v>5</v>
      </c>
      <c r="AD18" s="10">
        <v>69</v>
      </c>
      <c r="AE18" s="10">
        <v>17</v>
      </c>
      <c r="AF18" s="10">
        <v>52</v>
      </c>
      <c r="AG18" s="189" t="s">
        <v>439</v>
      </c>
      <c r="AH18" s="189">
        <v>153</v>
      </c>
      <c r="AI18" s="189">
        <v>22</v>
      </c>
      <c r="AJ18" s="189">
        <v>131</v>
      </c>
      <c r="AK18" s="198">
        <v>102</v>
      </c>
      <c r="AL18" s="199">
        <v>14</v>
      </c>
      <c r="AM18" s="200">
        <v>88</v>
      </c>
      <c r="AN18" s="189">
        <v>42</v>
      </c>
      <c r="AO18" s="189">
        <v>8</v>
      </c>
      <c r="AP18" s="189">
        <v>34</v>
      </c>
      <c r="AQ18" s="198">
        <v>9</v>
      </c>
      <c r="AR18" s="199">
        <v>0</v>
      </c>
      <c r="AS18" s="200">
        <v>9</v>
      </c>
      <c r="AT18" s="189">
        <v>0</v>
      </c>
      <c r="AU18" s="189">
        <v>0</v>
      </c>
      <c r="AV18" s="189">
        <v>0</v>
      </c>
      <c r="AW18" s="204" t="s">
        <v>439</v>
      </c>
      <c r="AX18" s="71">
        <v>540</v>
      </c>
      <c r="AY18" s="71">
        <v>178</v>
      </c>
      <c r="AZ18" s="71">
        <v>362</v>
      </c>
      <c r="BA18" s="213">
        <v>455</v>
      </c>
      <c r="BB18" s="214">
        <v>150</v>
      </c>
      <c r="BC18" s="215">
        <v>306</v>
      </c>
      <c r="BD18" s="71">
        <v>55</v>
      </c>
      <c r="BE18" s="71">
        <v>17</v>
      </c>
      <c r="BF18" s="71">
        <v>38</v>
      </c>
      <c r="BG18" s="213">
        <v>10</v>
      </c>
      <c r="BH18" s="214">
        <v>3</v>
      </c>
      <c r="BI18" s="215">
        <v>7</v>
      </c>
      <c r="BJ18" s="71">
        <v>20</v>
      </c>
      <c r="BK18" s="71">
        <v>9</v>
      </c>
      <c r="BL18" s="71">
        <v>11</v>
      </c>
      <c r="BM18" s="4" t="s">
        <v>439</v>
      </c>
      <c r="BN18" s="10">
        <v>771</v>
      </c>
      <c r="BO18" s="10">
        <v>170</v>
      </c>
      <c r="BP18" s="10">
        <v>601</v>
      </c>
      <c r="BQ18" s="26">
        <v>427</v>
      </c>
      <c r="BR18" s="27">
        <v>67</v>
      </c>
      <c r="BS18" s="28">
        <v>359</v>
      </c>
      <c r="BT18" s="10">
        <v>212</v>
      </c>
      <c r="BU18" s="10">
        <v>42</v>
      </c>
      <c r="BV18" s="10">
        <v>169</v>
      </c>
      <c r="BW18" s="26">
        <v>90</v>
      </c>
      <c r="BX18" s="27">
        <v>60</v>
      </c>
      <c r="BY18" s="28">
        <v>30</v>
      </c>
      <c r="BZ18" s="10">
        <v>42</v>
      </c>
      <c r="CA18" s="10">
        <v>0</v>
      </c>
      <c r="CB18" s="10">
        <v>42</v>
      </c>
    </row>
    <row r="19" spans="1:80" x14ac:dyDescent="0.2">
      <c r="A19" s="4" t="s">
        <v>317</v>
      </c>
      <c r="B19" s="10">
        <f t="shared" si="30"/>
        <v>805</v>
      </c>
      <c r="C19" s="10">
        <f t="shared" si="31"/>
        <v>332</v>
      </c>
      <c r="D19" s="10">
        <f t="shared" si="32"/>
        <v>473</v>
      </c>
      <c r="E19" s="10">
        <f t="shared" si="33"/>
        <v>387</v>
      </c>
      <c r="F19" s="10">
        <f t="shared" si="34"/>
        <v>187</v>
      </c>
      <c r="G19" s="10">
        <f t="shared" si="35"/>
        <v>200</v>
      </c>
      <c r="H19" s="10">
        <f t="shared" si="36"/>
        <v>253</v>
      </c>
      <c r="I19" s="10">
        <f t="shared" si="37"/>
        <v>107</v>
      </c>
      <c r="J19" s="10">
        <f t="shared" si="38"/>
        <v>146</v>
      </c>
      <c r="K19" s="10">
        <f t="shared" si="39"/>
        <v>104</v>
      </c>
      <c r="L19" s="10">
        <f t="shared" si="40"/>
        <v>34</v>
      </c>
      <c r="M19" s="10">
        <f t="shared" si="41"/>
        <v>71</v>
      </c>
      <c r="N19" s="10">
        <f t="shared" si="42"/>
        <v>59</v>
      </c>
      <c r="O19" s="10">
        <f t="shared" si="43"/>
        <v>6</v>
      </c>
      <c r="P19" s="10">
        <f t="shared" si="44"/>
        <v>54</v>
      </c>
      <c r="Q19" s="4" t="s">
        <v>317</v>
      </c>
      <c r="R19" s="10">
        <v>147</v>
      </c>
      <c r="S19" s="10">
        <v>80</v>
      </c>
      <c r="T19" s="10">
        <v>67</v>
      </c>
      <c r="U19" s="26">
        <v>38</v>
      </c>
      <c r="V19" s="27">
        <v>19</v>
      </c>
      <c r="W19" s="28">
        <v>19</v>
      </c>
      <c r="X19" s="10">
        <v>87</v>
      </c>
      <c r="Y19" s="10">
        <v>52</v>
      </c>
      <c r="Z19" s="10">
        <v>35</v>
      </c>
      <c r="AA19" s="26">
        <v>5</v>
      </c>
      <c r="AB19" s="27">
        <v>4</v>
      </c>
      <c r="AC19" s="28">
        <v>2</v>
      </c>
      <c r="AD19" s="10">
        <v>17</v>
      </c>
      <c r="AE19" s="10">
        <v>6</v>
      </c>
      <c r="AF19" s="10">
        <v>12</v>
      </c>
      <c r="AG19" s="189" t="s">
        <v>317</v>
      </c>
      <c r="AH19" s="189">
        <v>38</v>
      </c>
      <c r="AI19" s="189">
        <v>0</v>
      </c>
      <c r="AJ19" s="189">
        <v>38</v>
      </c>
      <c r="AK19" s="198">
        <v>23</v>
      </c>
      <c r="AL19" s="199">
        <v>0</v>
      </c>
      <c r="AM19" s="200">
        <v>23</v>
      </c>
      <c r="AN19" s="189">
        <v>8</v>
      </c>
      <c r="AO19" s="189">
        <v>0</v>
      </c>
      <c r="AP19" s="189">
        <v>8</v>
      </c>
      <c r="AQ19" s="198">
        <v>6</v>
      </c>
      <c r="AR19" s="199">
        <v>0</v>
      </c>
      <c r="AS19" s="200">
        <v>6</v>
      </c>
      <c r="AT19" s="189">
        <v>0</v>
      </c>
      <c r="AU19" s="189">
        <v>0</v>
      </c>
      <c r="AV19" s="189">
        <v>0</v>
      </c>
      <c r="AW19" s="204" t="s">
        <v>317</v>
      </c>
      <c r="AX19" s="71">
        <v>144</v>
      </c>
      <c r="AY19" s="71">
        <v>45</v>
      </c>
      <c r="AZ19" s="71">
        <v>99</v>
      </c>
      <c r="BA19" s="213">
        <v>124</v>
      </c>
      <c r="BB19" s="214">
        <v>33</v>
      </c>
      <c r="BC19" s="215">
        <v>91</v>
      </c>
      <c r="BD19" s="71">
        <v>17</v>
      </c>
      <c r="BE19" s="71">
        <v>13</v>
      </c>
      <c r="BF19" s="71">
        <v>4</v>
      </c>
      <c r="BG19" s="213">
        <v>3</v>
      </c>
      <c r="BH19" s="214">
        <v>0</v>
      </c>
      <c r="BI19" s="215">
        <v>3</v>
      </c>
      <c r="BJ19" s="71">
        <v>0</v>
      </c>
      <c r="BK19" s="71">
        <v>0</v>
      </c>
      <c r="BL19" s="71">
        <v>0</v>
      </c>
      <c r="BM19" s="4" t="s">
        <v>317</v>
      </c>
      <c r="BN19" s="10">
        <v>476</v>
      </c>
      <c r="BO19" s="10">
        <v>207</v>
      </c>
      <c r="BP19" s="10">
        <v>269</v>
      </c>
      <c r="BQ19" s="26">
        <v>202</v>
      </c>
      <c r="BR19" s="27">
        <v>135</v>
      </c>
      <c r="BS19" s="28">
        <v>67</v>
      </c>
      <c r="BT19" s="10">
        <v>141</v>
      </c>
      <c r="BU19" s="10">
        <v>42</v>
      </c>
      <c r="BV19" s="10">
        <v>99</v>
      </c>
      <c r="BW19" s="26">
        <v>90</v>
      </c>
      <c r="BX19" s="27">
        <v>30</v>
      </c>
      <c r="BY19" s="28">
        <v>60</v>
      </c>
      <c r="BZ19" s="10">
        <v>42</v>
      </c>
      <c r="CA19" s="10">
        <v>0</v>
      </c>
      <c r="CB19" s="10">
        <v>42</v>
      </c>
    </row>
    <row r="20" spans="1:80" x14ac:dyDescent="0.2">
      <c r="A20" s="4" t="s">
        <v>440</v>
      </c>
      <c r="B20" s="10">
        <f t="shared" si="30"/>
        <v>1492</v>
      </c>
      <c r="C20" s="10">
        <f t="shared" si="31"/>
        <v>508</v>
      </c>
      <c r="D20" s="10">
        <f t="shared" si="32"/>
        <v>983</v>
      </c>
      <c r="E20" s="10">
        <f t="shared" si="33"/>
        <v>761</v>
      </c>
      <c r="F20" s="10">
        <f t="shared" si="34"/>
        <v>313</v>
      </c>
      <c r="G20" s="10">
        <f t="shared" si="35"/>
        <v>447</v>
      </c>
      <c r="H20" s="10">
        <f t="shared" si="36"/>
        <v>486</v>
      </c>
      <c r="I20" s="10">
        <f t="shared" si="37"/>
        <v>175</v>
      </c>
      <c r="J20" s="10">
        <f t="shared" si="38"/>
        <v>310</v>
      </c>
      <c r="K20" s="10">
        <f t="shared" si="39"/>
        <v>154</v>
      </c>
      <c r="L20" s="10">
        <f t="shared" si="40"/>
        <v>8</v>
      </c>
      <c r="M20" s="10">
        <f t="shared" si="41"/>
        <v>145</v>
      </c>
      <c r="N20" s="10">
        <f t="shared" si="42"/>
        <v>91</v>
      </c>
      <c r="O20" s="10">
        <f t="shared" si="43"/>
        <v>12</v>
      </c>
      <c r="P20" s="10">
        <f t="shared" si="44"/>
        <v>80</v>
      </c>
      <c r="Q20" s="4" t="s">
        <v>440</v>
      </c>
      <c r="R20" s="10">
        <v>312</v>
      </c>
      <c r="S20" s="10">
        <v>199</v>
      </c>
      <c r="T20" s="10">
        <v>113</v>
      </c>
      <c r="U20" s="26">
        <v>170</v>
      </c>
      <c r="V20" s="27">
        <v>142</v>
      </c>
      <c r="W20" s="28">
        <v>28</v>
      </c>
      <c r="X20" s="10">
        <v>81</v>
      </c>
      <c r="Y20" s="10">
        <v>40</v>
      </c>
      <c r="Z20" s="10">
        <v>40</v>
      </c>
      <c r="AA20" s="26">
        <v>15</v>
      </c>
      <c r="AB20" s="27">
        <v>5</v>
      </c>
      <c r="AC20" s="28">
        <v>9</v>
      </c>
      <c r="AD20" s="10">
        <v>46</v>
      </c>
      <c r="AE20" s="10">
        <v>12</v>
      </c>
      <c r="AF20" s="10">
        <v>35</v>
      </c>
      <c r="AG20" s="189" t="s">
        <v>440</v>
      </c>
      <c r="AH20" s="189">
        <v>40</v>
      </c>
      <c r="AI20" s="189">
        <v>0</v>
      </c>
      <c r="AJ20" s="189">
        <v>40</v>
      </c>
      <c r="AK20" s="198">
        <v>14</v>
      </c>
      <c r="AL20" s="199">
        <v>0</v>
      </c>
      <c r="AM20" s="200">
        <v>14</v>
      </c>
      <c r="AN20" s="189">
        <v>17</v>
      </c>
      <c r="AO20" s="189">
        <v>0</v>
      </c>
      <c r="AP20" s="189">
        <v>17</v>
      </c>
      <c r="AQ20" s="198">
        <v>9</v>
      </c>
      <c r="AR20" s="199">
        <v>0</v>
      </c>
      <c r="AS20" s="200">
        <v>9</v>
      </c>
      <c r="AT20" s="189">
        <v>0</v>
      </c>
      <c r="AU20" s="189">
        <v>0</v>
      </c>
      <c r="AV20" s="189">
        <v>0</v>
      </c>
      <c r="AW20" s="204" t="s">
        <v>440</v>
      </c>
      <c r="AX20" s="71">
        <v>184</v>
      </c>
      <c r="AY20" s="71">
        <v>70</v>
      </c>
      <c r="AZ20" s="71">
        <v>113</v>
      </c>
      <c r="BA20" s="213">
        <v>150</v>
      </c>
      <c r="BB20" s="214">
        <v>59</v>
      </c>
      <c r="BC20" s="215">
        <v>91</v>
      </c>
      <c r="BD20" s="71">
        <v>21</v>
      </c>
      <c r="BE20" s="71">
        <v>8</v>
      </c>
      <c r="BF20" s="71">
        <v>13</v>
      </c>
      <c r="BG20" s="213">
        <v>10</v>
      </c>
      <c r="BH20" s="214">
        <v>3</v>
      </c>
      <c r="BI20" s="215">
        <v>7</v>
      </c>
      <c r="BJ20" s="71">
        <v>3</v>
      </c>
      <c r="BK20" s="71">
        <v>0</v>
      </c>
      <c r="BL20" s="71">
        <v>3</v>
      </c>
      <c r="BM20" s="4" t="s">
        <v>440</v>
      </c>
      <c r="BN20" s="10">
        <v>956</v>
      </c>
      <c r="BO20" s="10">
        <v>239</v>
      </c>
      <c r="BP20" s="10">
        <v>717</v>
      </c>
      <c r="BQ20" s="26">
        <v>427</v>
      </c>
      <c r="BR20" s="27">
        <v>112</v>
      </c>
      <c r="BS20" s="28">
        <v>314</v>
      </c>
      <c r="BT20" s="10">
        <v>367</v>
      </c>
      <c r="BU20" s="10">
        <v>127</v>
      </c>
      <c r="BV20" s="10">
        <v>240</v>
      </c>
      <c r="BW20" s="26">
        <v>120</v>
      </c>
      <c r="BX20" s="27">
        <v>0</v>
      </c>
      <c r="BY20" s="28">
        <v>120</v>
      </c>
      <c r="BZ20" s="10">
        <v>42</v>
      </c>
      <c r="CA20" s="10">
        <v>0</v>
      </c>
      <c r="CB20" s="10">
        <v>42</v>
      </c>
    </row>
    <row r="21" spans="1:80" x14ac:dyDescent="0.2">
      <c r="A21" s="4" t="s">
        <v>414</v>
      </c>
      <c r="B21" s="10">
        <f t="shared" si="30"/>
        <v>2165</v>
      </c>
      <c r="C21" s="10">
        <f t="shared" si="31"/>
        <v>677</v>
      </c>
      <c r="D21" s="10">
        <f t="shared" si="32"/>
        <v>1488</v>
      </c>
      <c r="E21" s="10">
        <f t="shared" si="33"/>
        <v>1208</v>
      </c>
      <c r="F21" s="10">
        <f t="shared" si="34"/>
        <v>448</v>
      </c>
      <c r="G21" s="10">
        <f t="shared" si="35"/>
        <v>760</v>
      </c>
      <c r="H21" s="10">
        <f t="shared" si="36"/>
        <v>559</v>
      </c>
      <c r="I21" s="10">
        <f t="shared" si="37"/>
        <v>121</v>
      </c>
      <c r="J21" s="10">
        <f t="shared" si="38"/>
        <v>438</v>
      </c>
      <c r="K21" s="10">
        <f t="shared" si="39"/>
        <v>268</v>
      </c>
      <c r="L21" s="10">
        <f t="shared" si="40"/>
        <v>98</v>
      </c>
      <c r="M21" s="10">
        <f t="shared" si="41"/>
        <v>170</v>
      </c>
      <c r="N21" s="10">
        <f t="shared" si="42"/>
        <v>129</v>
      </c>
      <c r="O21" s="10">
        <f t="shared" si="43"/>
        <v>9</v>
      </c>
      <c r="P21" s="10">
        <f t="shared" si="44"/>
        <v>120</v>
      </c>
      <c r="Q21" s="4" t="s">
        <v>414</v>
      </c>
      <c r="R21" s="10">
        <v>417</v>
      </c>
      <c r="S21" s="10">
        <v>290</v>
      </c>
      <c r="T21" s="10">
        <v>127</v>
      </c>
      <c r="U21" s="26">
        <v>278</v>
      </c>
      <c r="V21" s="27">
        <v>236</v>
      </c>
      <c r="W21" s="28">
        <v>42</v>
      </c>
      <c r="X21" s="10">
        <v>98</v>
      </c>
      <c r="Y21" s="10">
        <v>46</v>
      </c>
      <c r="Z21" s="10">
        <v>52</v>
      </c>
      <c r="AA21" s="26">
        <v>5</v>
      </c>
      <c r="AB21" s="27">
        <v>2</v>
      </c>
      <c r="AC21" s="28">
        <v>4</v>
      </c>
      <c r="AD21" s="10">
        <v>35</v>
      </c>
      <c r="AE21" s="10">
        <v>6</v>
      </c>
      <c r="AF21" s="10">
        <v>29</v>
      </c>
      <c r="AG21" s="189" t="s">
        <v>414</v>
      </c>
      <c r="AH21" s="189">
        <v>65</v>
      </c>
      <c r="AI21" s="189">
        <v>12</v>
      </c>
      <c r="AJ21" s="189">
        <v>53</v>
      </c>
      <c r="AK21" s="198">
        <v>28</v>
      </c>
      <c r="AL21" s="199">
        <v>9</v>
      </c>
      <c r="AM21" s="200">
        <v>19</v>
      </c>
      <c r="AN21" s="189">
        <v>25</v>
      </c>
      <c r="AO21" s="189">
        <v>0</v>
      </c>
      <c r="AP21" s="189">
        <v>25</v>
      </c>
      <c r="AQ21" s="198">
        <v>12</v>
      </c>
      <c r="AR21" s="199">
        <v>3</v>
      </c>
      <c r="AS21" s="200">
        <v>9</v>
      </c>
      <c r="AT21" s="189">
        <v>0</v>
      </c>
      <c r="AU21" s="189">
        <v>0</v>
      </c>
      <c r="AV21" s="189">
        <v>0</v>
      </c>
      <c r="AW21" s="204" t="s">
        <v>414</v>
      </c>
      <c r="AX21" s="71">
        <v>305</v>
      </c>
      <c r="AY21" s="71">
        <v>102</v>
      </c>
      <c r="AZ21" s="71">
        <v>203</v>
      </c>
      <c r="BA21" s="213">
        <v>273</v>
      </c>
      <c r="BB21" s="214">
        <v>91</v>
      </c>
      <c r="BC21" s="215">
        <v>182</v>
      </c>
      <c r="BD21" s="71">
        <v>13</v>
      </c>
      <c r="BE21" s="71">
        <v>4</v>
      </c>
      <c r="BF21" s="71">
        <v>8</v>
      </c>
      <c r="BG21" s="213">
        <v>10</v>
      </c>
      <c r="BH21" s="214">
        <v>3</v>
      </c>
      <c r="BI21" s="215">
        <v>7</v>
      </c>
      <c r="BJ21" s="71">
        <v>9</v>
      </c>
      <c r="BK21" s="71">
        <v>3</v>
      </c>
      <c r="BL21" s="71">
        <v>6</v>
      </c>
      <c r="BM21" s="4" t="s">
        <v>414</v>
      </c>
      <c r="BN21" s="10">
        <v>1378</v>
      </c>
      <c r="BO21" s="10">
        <v>273</v>
      </c>
      <c r="BP21" s="10">
        <v>1105</v>
      </c>
      <c r="BQ21" s="26">
        <v>629</v>
      </c>
      <c r="BR21" s="27">
        <v>112</v>
      </c>
      <c r="BS21" s="28">
        <v>517</v>
      </c>
      <c r="BT21" s="10">
        <v>423</v>
      </c>
      <c r="BU21" s="10">
        <v>71</v>
      </c>
      <c r="BV21" s="10">
        <v>353</v>
      </c>
      <c r="BW21" s="26">
        <v>241</v>
      </c>
      <c r="BX21" s="27">
        <v>90</v>
      </c>
      <c r="BY21" s="28">
        <v>150</v>
      </c>
      <c r="BZ21" s="10">
        <v>85</v>
      </c>
      <c r="CA21" s="10">
        <v>0</v>
      </c>
      <c r="CB21" s="10">
        <v>85</v>
      </c>
    </row>
    <row r="22" spans="1:80" x14ac:dyDescent="0.2">
      <c r="A22" s="4" t="s">
        <v>236</v>
      </c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4" t="s">
        <v>236</v>
      </c>
      <c r="R22" s="10">
        <v>900.1</v>
      </c>
      <c r="S22" s="10">
        <v>823.9</v>
      </c>
      <c r="T22" s="10">
        <v>1048.4000000000001</v>
      </c>
      <c r="U22" s="26">
        <v>936.1</v>
      </c>
      <c r="V22" s="27">
        <v>983.5</v>
      </c>
      <c r="W22" s="28">
        <v>714.5</v>
      </c>
      <c r="X22" s="10">
        <v>1055.7</v>
      </c>
      <c r="Y22" s="10">
        <v>543.70000000000005</v>
      </c>
      <c r="Z22" s="10">
        <v>1567.6</v>
      </c>
      <c r="AA22" s="26">
        <v>244.4</v>
      </c>
      <c r="AB22" s="27">
        <v>161.9</v>
      </c>
      <c r="AC22" s="28">
        <v>335.5</v>
      </c>
      <c r="AD22" s="10">
        <v>639.79999999999995</v>
      </c>
      <c r="AE22" s="10">
        <v>235.7</v>
      </c>
      <c r="AF22" s="10">
        <v>828.3</v>
      </c>
      <c r="AG22" s="246" t="s">
        <v>236</v>
      </c>
      <c r="AH22" s="246">
        <v>481.4</v>
      </c>
      <c r="AI22" s="246">
        <v>199.3</v>
      </c>
      <c r="AJ22" s="246">
        <v>528</v>
      </c>
      <c r="AK22" s="247">
        <v>193.3</v>
      </c>
      <c r="AL22" s="248">
        <v>226.4</v>
      </c>
      <c r="AM22" s="249">
        <v>186.6</v>
      </c>
      <c r="AN22" s="246">
        <v>1381.7</v>
      </c>
      <c r="AO22" s="246">
        <v>100</v>
      </c>
      <c r="AP22" s="246">
        <v>1498.2</v>
      </c>
      <c r="AQ22" s="247">
        <v>254.4</v>
      </c>
      <c r="AR22" s="248">
        <v>200</v>
      </c>
      <c r="AS22" s="249">
        <v>263.8</v>
      </c>
      <c r="AT22" s="246">
        <v>0</v>
      </c>
      <c r="AU22" s="246">
        <v>0</v>
      </c>
      <c r="AV22" s="246">
        <v>0</v>
      </c>
      <c r="AW22" s="216" t="s">
        <v>236</v>
      </c>
      <c r="AX22" s="216">
        <v>396.5</v>
      </c>
      <c r="AY22" s="216">
        <v>403.3</v>
      </c>
      <c r="AZ22" s="216">
        <v>392.3</v>
      </c>
      <c r="BA22" s="253">
        <v>462.2</v>
      </c>
      <c r="BB22" s="254">
        <v>493.5</v>
      </c>
      <c r="BC22" s="255">
        <v>443.1</v>
      </c>
      <c r="BD22" s="216">
        <v>154.1</v>
      </c>
      <c r="BE22" s="216">
        <v>96.6</v>
      </c>
      <c r="BF22" s="216">
        <v>192.1</v>
      </c>
      <c r="BG22" s="253">
        <v>194</v>
      </c>
      <c r="BH22" s="254">
        <v>180</v>
      </c>
      <c r="BI22" s="255">
        <v>201.3</v>
      </c>
      <c r="BJ22" s="216">
        <v>377.4</v>
      </c>
      <c r="BK22" s="216">
        <v>207.8</v>
      </c>
      <c r="BL22" s="216">
        <v>530</v>
      </c>
      <c r="BM22" s="4" t="s">
        <v>236</v>
      </c>
      <c r="BN22" s="10">
        <v>931.6</v>
      </c>
      <c r="BO22" s="10">
        <v>1417.6</v>
      </c>
      <c r="BP22" s="10">
        <v>779.2</v>
      </c>
      <c r="BQ22" s="26">
        <v>855.4</v>
      </c>
      <c r="BR22" s="27">
        <v>1300.8</v>
      </c>
      <c r="BS22" s="28">
        <v>733.5</v>
      </c>
      <c r="BT22" s="10">
        <v>1028.7</v>
      </c>
      <c r="BU22" s="10">
        <v>886.2</v>
      </c>
      <c r="BV22" s="10">
        <v>1073.0999999999999</v>
      </c>
      <c r="BW22" s="26">
        <v>1282</v>
      </c>
      <c r="BX22" s="27">
        <v>2966</v>
      </c>
      <c r="BY22" s="28">
        <v>516.6</v>
      </c>
      <c r="BZ22" s="10">
        <v>392.3</v>
      </c>
      <c r="CA22" s="10">
        <v>0</v>
      </c>
      <c r="CB22" s="10">
        <v>510</v>
      </c>
    </row>
    <row r="23" spans="1:80" x14ac:dyDescent="0.2">
      <c r="B23" s="10"/>
      <c r="C23" s="10"/>
      <c r="D23" s="10"/>
      <c r="E23" s="26"/>
      <c r="F23" s="27"/>
      <c r="G23" s="28"/>
      <c r="H23" s="10"/>
      <c r="I23" s="10"/>
      <c r="J23" s="10"/>
      <c r="K23" s="26"/>
      <c r="L23" s="27"/>
      <c r="M23" s="28"/>
      <c r="N23" s="10"/>
      <c r="O23" s="10"/>
      <c r="P23" s="10"/>
      <c r="R23" s="10"/>
      <c r="S23" s="10"/>
      <c r="T23" s="10"/>
      <c r="U23" s="26"/>
      <c r="V23" s="27"/>
      <c r="W23" s="28"/>
      <c r="X23" s="10"/>
      <c r="Y23" s="10"/>
      <c r="Z23" s="10"/>
      <c r="AA23" s="26"/>
      <c r="AB23" s="27"/>
      <c r="AC23" s="28"/>
      <c r="AD23" s="10"/>
      <c r="AE23" s="10"/>
      <c r="AF23" s="10"/>
      <c r="AG23" s="246"/>
      <c r="AH23" s="246"/>
      <c r="AI23" s="246"/>
      <c r="AJ23" s="246"/>
      <c r="AK23" s="247"/>
      <c r="AL23" s="248"/>
      <c r="AM23" s="249"/>
      <c r="AN23" s="246"/>
      <c r="AO23" s="246"/>
      <c r="AP23" s="246"/>
      <c r="AQ23" s="247"/>
      <c r="AR23" s="248"/>
      <c r="AS23" s="249"/>
      <c r="AT23" s="246"/>
      <c r="AU23" s="246"/>
      <c r="AV23" s="246"/>
      <c r="BA23" s="213"/>
      <c r="BB23" s="214"/>
      <c r="BC23" s="215"/>
      <c r="BG23" s="213"/>
      <c r="BH23" s="214"/>
      <c r="BI23" s="215"/>
      <c r="BN23" s="10"/>
      <c r="BO23" s="10"/>
      <c r="BP23" s="10"/>
      <c r="BQ23" s="26"/>
      <c r="BR23" s="27"/>
      <c r="BS23" s="28"/>
      <c r="BT23" s="10"/>
      <c r="BU23" s="10"/>
      <c r="BV23" s="10"/>
      <c r="BW23" s="26"/>
      <c r="BX23" s="27"/>
      <c r="BY23" s="28"/>
      <c r="BZ23" s="10"/>
      <c r="CA23" s="10"/>
      <c r="CB23" s="10"/>
    </row>
    <row r="24" spans="1:80" x14ac:dyDescent="0.2">
      <c r="A24" s="15" t="s">
        <v>480</v>
      </c>
      <c r="B24" s="10"/>
      <c r="C24" s="10"/>
      <c r="D24" s="10"/>
      <c r="E24" s="26"/>
      <c r="F24" s="27"/>
      <c r="G24" s="28"/>
      <c r="H24" s="10"/>
      <c r="I24" s="10"/>
      <c r="J24" s="10"/>
      <c r="K24" s="26"/>
      <c r="L24" s="27"/>
      <c r="M24" s="28"/>
      <c r="N24" s="10"/>
      <c r="O24" s="10"/>
      <c r="P24" s="10"/>
      <c r="Q24" s="15" t="s">
        <v>480</v>
      </c>
      <c r="R24" s="10"/>
      <c r="S24" s="10"/>
      <c r="T24" s="10"/>
      <c r="U24" s="26"/>
      <c r="V24" s="27"/>
      <c r="W24" s="28"/>
      <c r="X24" s="10"/>
      <c r="Y24" s="10"/>
      <c r="Z24" s="10"/>
      <c r="AA24" s="26"/>
      <c r="AB24" s="27"/>
      <c r="AC24" s="28"/>
      <c r="AD24" s="10"/>
      <c r="AE24" s="10"/>
      <c r="AF24" s="10"/>
      <c r="AG24" s="195" t="s">
        <v>480</v>
      </c>
      <c r="AH24" s="189"/>
      <c r="AI24" s="189"/>
      <c r="AJ24" s="189"/>
      <c r="AK24" s="198"/>
      <c r="AL24" s="199"/>
      <c r="AM24" s="200"/>
      <c r="AN24" s="189"/>
      <c r="AO24" s="189"/>
      <c r="AP24" s="189"/>
      <c r="AQ24" s="198"/>
      <c r="AR24" s="199"/>
      <c r="AS24" s="200"/>
      <c r="AT24" s="189"/>
      <c r="AU24" s="189"/>
      <c r="AV24" s="189"/>
      <c r="AW24" s="210" t="s">
        <v>480</v>
      </c>
      <c r="BA24" s="213"/>
      <c r="BB24" s="214"/>
      <c r="BC24" s="215"/>
      <c r="BG24" s="213"/>
      <c r="BH24" s="214"/>
      <c r="BI24" s="215"/>
      <c r="BM24" s="15" t="s">
        <v>480</v>
      </c>
      <c r="BN24" s="10"/>
      <c r="BO24" s="10"/>
      <c r="BP24" s="10"/>
      <c r="BQ24" s="26"/>
      <c r="BR24" s="27"/>
      <c r="BS24" s="28"/>
      <c r="BT24" s="10"/>
      <c r="BU24" s="10"/>
      <c r="BV24" s="10"/>
      <c r="BW24" s="26"/>
      <c r="BX24" s="27"/>
      <c r="BY24" s="28"/>
      <c r="BZ24" s="10"/>
      <c r="CA24" s="10"/>
      <c r="CB24" s="10"/>
    </row>
    <row r="25" spans="1:80" x14ac:dyDescent="0.2">
      <c r="A25" s="4" t="s">
        <v>1</v>
      </c>
      <c r="B25" s="10">
        <f t="shared" ref="B25:B31" si="45">R25+AH25+AX25+BN25</f>
        <v>11187</v>
      </c>
      <c r="C25" s="10">
        <f t="shared" ref="C25:C31" si="46">S25+AI25+AY25+BO25</f>
        <v>3745</v>
      </c>
      <c r="D25" s="10">
        <f t="shared" ref="D25:D31" si="47">T25+AJ25+AZ25+BP25</f>
        <v>7441</v>
      </c>
      <c r="E25" s="10">
        <f t="shared" ref="E25:E31" si="48">U25+AK25+BA25+BQ25</f>
        <v>6215</v>
      </c>
      <c r="F25" s="10">
        <f t="shared" ref="F25:F31" si="49">V25+AL25+BB25+BR25</f>
        <v>2277</v>
      </c>
      <c r="G25" s="10">
        <f t="shared" ref="G25:G31" si="50">W25+AM25+BC25+BS25</f>
        <v>3936</v>
      </c>
      <c r="H25" s="10">
        <f t="shared" ref="H25:H31" si="51">X25+AN25+BD25+BT25</f>
        <v>2843</v>
      </c>
      <c r="I25" s="10">
        <f t="shared" ref="I25:I31" si="52">Y25+AO25+BE25+BU25</f>
        <v>841</v>
      </c>
      <c r="J25" s="10">
        <f t="shared" ref="J25:J31" si="53">Z25+AP25+BF25+BV25</f>
        <v>2001</v>
      </c>
      <c r="K25" s="10">
        <f t="shared" ref="K25:K31" si="54">AA25+AQ25+BG25+BW25</f>
        <v>1241</v>
      </c>
      <c r="L25" s="10">
        <f t="shared" ref="L25:L31" si="55">AB25+AR25+BH25+BX25</f>
        <v>388</v>
      </c>
      <c r="M25" s="10">
        <f t="shared" ref="M25:M31" si="56">AC25+AS25+BI25+BY25</f>
        <v>851</v>
      </c>
      <c r="N25" s="10">
        <f t="shared" ref="N25:N31" si="57">AD25+AT25+BJ25+BZ25</f>
        <v>891</v>
      </c>
      <c r="O25" s="10">
        <f t="shared" ref="O25:O31" si="58">AE25+AU25+BK25+CA25</f>
        <v>237</v>
      </c>
      <c r="P25" s="10">
        <f t="shared" ref="P25:P31" si="59">AF25+AV25+BL25+CB25</f>
        <v>654</v>
      </c>
      <c r="Q25" s="4" t="s">
        <v>1</v>
      </c>
      <c r="R25" s="10">
        <v>1883</v>
      </c>
      <c r="S25" s="10">
        <v>1244</v>
      </c>
      <c r="T25" s="10">
        <v>639</v>
      </c>
      <c r="U25" s="26">
        <v>1071</v>
      </c>
      <c r="V25" s="27">
        <v>882</v>
      </c>
      <c r="W25" s="28">
        <v>189</v>
      </c>
      <c r="X25" s="10">
        <v>485</v>
      </c>
      <c r="Y25" s="10">
        <v>242</v>
      </c>
      <c r="Z25" s="10">
        <v>242</v>
      </c>
      <c r="AA25" s="26">
        <v>73</v>
      </c>
      <c r="AB25" s="27">
        <v>38</v>
      </c>
      <c r="AC25" s="28">
        <v>35</v>
      </c>
      <c r="AD25" s="10">
        <v>255</v>
      </c>
      <c r="AE25" s="10">
        <v>81</v>
      </c>
      <c r="AF25" s="10">
        <v>174</v>
      </c>
      <c r="AG25" s="189" t="s">
        <v>1</v>
      </c>
      <c r="AH25" s="189">
        <v>838</v>
      </c>
      <c r="AI25" s="189">
        <v>119</v>
      </c>
      <c r="AJ25" s="189">
        <v>719</v>
      </c>
      <c r="AK25" s="198">
        <v>501</v>
      </c>
      <c r="AL25" s="199">
        <v>83</v>
      </c>
      <c r="AM25" s="200">
        <v>417</v>
      </c>
      <c r="AN25" s="189">
        <v>203</v>
      </c>
      <c r="AO25" s="189">
        <v>17</v>
      </c>
      <c r="AP25" s="189">
        <v>186</v>
      </c>
      <c r="AQ25" s="198">
        <v>105</v>
      </c>
      <c r="AR25" s="199">
        <v>15</v>
      </c>
      <c r="AS25" s="200">
        <v>89</v>
      </c>
      <c r="AT25" s="189">
        <v>30</v>
      </c>
      <c r="AU25" s="189">
        <v>3</v>
      </c>
      <c r="AV25" s="189">
        <v>27</v>
      </c>
      <c r="AW25" s="204" t="s">
        <v>1</v>
      </c>
      <c r="AX25" s="71">
        <v>2512</v>
      </c>
      <c r="AY25" s="71">
        <v>961</v>
      </c>
      <c r="AZ25" s="71">
        <v>1551</v>
      </c>
      <c r="BA25" s="213">
        <v>1925</v>
      </c>
      <c r="BB25" s="214">
        <v>728</v>
      </c>
      <c r="BC25" s="215">
        <v>1196</v>
      </c>
      <c r="BD25" s="71">
        <v>434</v>
      </c>
      <c r="BE25" s="71">
        <v>173</v>
      </c>
      <c r="BF25" s="71">
        <v>261</v>
      </c>
      <c r="BG25" s="213">
        <v>100</v>
      </c>
      <c r="BH25" s="214">
        <v>34</v>
      </c>
      <c r="BI25" s="215">
        <v>65</v>
      </c>
      <c r="BJ25" s="71">
        <v>54</v>
      </c>
      <c r="BK25" s="71">
        <v>26</v>
      </c>
      <c r="BL25" s="71">
        <v>29</v>
      </c>
      <c r="BM25" s="4" t="s">
        <v>1</v>
      </c>
      <c r="BN25" s="10">
        <v>5954</v>
      </c>
      <c r="BO25" s="10">
        <v>1421</v>
      </c>
      <c r="BP25" s="10">
        <v>4532</v>
      </c>
      <c r="BQ25" s="26">
        <v>2718</v>
      </c>
      <c r="BR25" s="27">
        <v>584</v>
      </c>
      <c r="BS25" s="28">
        <v>2134</v>
      </c>
      <c r="BT25" s="10">
        <v>1721</v>
      </c>
      <c r="BU25" s="10">
        <v>409</v>
      </c>
      <c r="BV25" s="10">
        <v>1312</v>
      </c>
      <c r="BW25" s="26">
        <v>963</v>
      </c>
      <c r="BX25" s="27">
        <v>301</v>
      </c>
      <c r="BY25" s="28">
        <v>662</v>
      </c>
      <c r="BZ25" s="10">
        <v>552</v>
      </c>
      <c r="CA25" s="10">
        <v>127</v>
      </c>
      <c r="CB25" s="10">
        <v>424</v>
      </c>
    </row>
    <row r="26" spans="1:80" x14ac:dyDescent="0.2">
      <c r="A26" s="4" t="s">
        <v>32</v>
      </c>
      <c r="B26" s="10">
        <f t="shared" si="45"/>
        <v>4444</v>
      </c>
      <c r="C26" s="10">
        <f t="shared" si="46"/>
        <v>1536</v>
      </c>
      <c r="D26" s="10">
        <f t="shared" si="47"/>
        <v>2909</v>
      </c>
      <c r="E26" s="10">
        <f t="shared" si="48"/>
        <v>2860</v>
      </c>
      <c r="F26" s="10">
        <f t="shared" si="49"/>
        <v>1046</v>
      </c>
      <c r="G26" s="10">
        <f t="shared" si="50"/>
        <v>1813</v>
      </c>
      <c r="H26" s="10">
        <f t="shared" si="51"/>
        <v>945</v>
      </c>
      <c r="I26" s="10">
        <f t="shared" si="52"/>
        <v>291</v>
      </c>
      <c r="J26" s="10">
        <f t="shared" si="53"/>
        <v>653</v>
      </c>
      <c r="K26" s="10">
        <f t="shared" si="54"/>
        <v>342</v>
      </c>
      <c r="L26" s="10">
        <f t="shared" si="55"/>
        <v>95</v>
      </c>
      <c r="M26" s="10">
        <f t="shared" si="56"/>
        <v>245</v>
      </c>
      <c r="N26" s="10">
        <f t="shared" si="57"/>
        <v>299</v>
      </c>
      <c r="O26" s="10">
        <f t="shared" si="58"/>
        <v>103</v>
      </c>
      <c r="P26" s="10">
        <f t="shared" si="59"/>
        <v>196</v>
      </c>
      <c r="Q26" s="4" t="s">
        <v>32</v>
      </c>
      <c r="R26" s="10">
        <v>754</v>
      </c>
      <c r="S26" s="10">
        <v>524</v>
      </c>
      <c r="T26" s="10">
        <v>230</v>
      </c>
      <c r="U26" s="26">
        <v>472</v>
      </c>
      <c r="V26" s="27">
        <v>382</v>
      </c>
      <c r="W26" s="28">
        <v>90</v>
      </c>
      <c r="X26" s="10">
        <v>156</v>
      </c>
      <c r="Y26" s="10">
        <v>92</v>
      </c>
      <c r="Z26" s="10">
        <v>63</v>
      </c>
      <c r="AA26" s="26">
        <v>11</v>
      </c>
      <c r="AB26" s="27">
        <v>9</v>
      </c>
      <c r="AC26" s="28">
        <v>2</v>
      </c>
      <c r="AD26" s="10">
        <v>116</v>
      </c>
      <c r="AE26" s="10">
        <v>41</v>
      </c>
      <c r="AF26" s="10">
        <v>75</v>
      </c>
      <c r="AG26" s="189" t="s">
        <v>32</v>
      </c>
      <c r="AH26" s="189">
        <v>574</v>
      </c>
      <c r="AI26" s="189">
        <v>80</v>
      </c>
      <c r="AJ26" s="189">
        <v>494</v>
      </c>
      <c r="AK26" s="198">
        <v>310</v>
      </c>
      <c r="AL26" s="199">
        <v>51</v>
      </c>
      <c r="AM26" s="200">
        <v>259</v>
      </c>
      <c r="AN26" s="189">
        <v>169</v>
      </c>
      <c r="AO26" s="189">
        <v>17</v>
      </c>
      <c r="AP26" s="189">
        <v>152</v>
      </c>
      <c r="AQ26" s="198">
        <v>65</v>
      </c>
      <c r="AR26" s="199">
        <v>9</v>
      </c>
      <c r="AS26" s="200">
        <v>55</v>
      </c>
      <c r="AT26" s="189">
        <v>30</v>
      </c>
      <c r="AU26" s="189">
        <v>3</v>
      </c>
      <c r="AV26" s="189">
        <v>27</v>
      </c>
      <c r="AW26" s="204" t="s">
        <v>32</v>
      </c>
      <c r="AX26" s="71">
        <v>1692</v>
      </c>
      <c r="AY26" s="71">
        <v>632</v>
      </c>
      <c r="AZ26" s="71">
        <v>1061</v>
      </c>
      <c r="BA26" s="213">
        <v>1359</v>
      </c>
      <c r="BB26" s="214">
        <v>501</v>
      </c>
      <c r="BC26" s="215">
        <v>858</v>
      </c>
      <c r="BD26" s="71">
        <v>253</v>
      </c>
      <c r="BE26" s="71">
        <v>97</v>
      </c>
      <c r="BF26" s="71">
        <v>156</v>
      </c>
      <c r="BG26" s="213">
        <v>55</v>
      </c>
      <c r="BH26" s="214">
        <v>17</v>
      </c>
      <c r="BI26" s="215">
        <v>38</v>
      </c>
      <c r="BJ26" s="71">
        <v>26</v>
      </c>
      <c r="BK26" s="71">
        <v>17</v>
      </c>
      <c r="BL26" s="71">
        <v>9</v>
      </c>
      <c r="BM26" s="4" t="s">
        <v>32</v>
      </c>
      <c r="BN26" s="10">
        <v>1424</v>
      </c>
      <c r="BO26" s="10">
        <v>300</v>
      </c>
      <c r="BP26" s="10">
        <v>1124</v>
      </c>
      <c r="BQ26" s="26">
        <v>719</v>
      </c>
      <c r="BR26" s="27">
        <v>112</v>
      </c>
      <c r="BS26" s="28">
        <v>606</v>
      </c>
      <c r="BT26" s="10">
        <v>367</v>
      </c>
      <c r="BU26" s="10">
        <v>85</v>
      </c>
      <c r="BV26" s="10">
        <v>282</v>
      </c>
      <c r="BW26" s="26">
        <v>211</v>
      </c>
      <c r="BX26" s="27">
        <v>60</v>
      </c>
      <c r="BY26" s="28">
        <v>150</v>
      </c>
      <c r="BZ26" s="10">
        <v>127</v>
      </c>
      <c r="CA26" s="10">
        <v>42</v>
      </c>
      <c r="CB26" s="10">
        <v>85</v>
      </c>
    </row>
    <row r="27" spans="1:80" x14ac:dyDescent="0.2">
      <c r="A27" s="4" t="s">
        <v>438</v>
      </c>
      <c r="B27" s="10">
        <f t="shared" si="45"/>
        <v>897</v>
      </c>
      <c r="C27" s="10">
        <f t="shared" si="46"/>
        <v>323</v>
      </c>
      <c r="D27" s="10">
        <f t="shared" si="47"/>
        <v>575</v>
      </c>
      <c r="E27" s="10">
        <f t="shared" si="48"/>
        <v>508</v>
      </c>
      <c r="F27" s="10">
        <f t="shared" si="49"/>
        <v>206</v>
      </c>
      <c r="G27" s="10">
        <f t="shared" si="50"/>
        <v>302</v>
      </c>
      <c r="H27" s="10">
        <f t="shared" si="51"/>
        <v>208</v>
      </c>
      <c r="I27" s="10">
        <f t="shared" si="52"/>
        <v>66</v>
      </c>
      <c r="J27" s="10">
        <f t="shared" si="53"/>
        <v>141</v>
      </c>
      <c r="K27" s="10">
        <f t="shared" si="54"/>
        <v>75</v>
      </c>
      <c r="L27" s="10">
        <f t="shared" si="55"/>
        <v>41</v>
      </c>
      <c r="M27" s="10">
        <f t="shared" si="56"/>
        <v>35</v>
      </c>
      <c r="N27" s="10">
        <f t="shared" si="57"/>
        <v>105</v>
      </c>
      <c r="O27" s="10">
        <f t="shared" si="58"/>
        <v>9</v>
      </c>
      <c r="P27" s="10">
        <f t="shared" si="59"/>
        <v>97</v>
      </c>
      <c r="Q27" s="4" t="s">
        <v>438</v>
      </c>
      <c r="R27" s="10">
        <v>172</v>
      </c>
      <c r="S27" s="10">
        <v>113</v>
      </c>
      <c r="T27" s="10">
        <v>59</v>
      </c>
      <c r="U27" s="26">
        <v>109</v>
      </c>
      <c r="V27" s="27">
        <v>80</v>
      </c>
      <c r="W27" s="28">
        <v>28</v>
      </c>
      <c r="X27" s="10">
        <v>40</v>
      </c>
      <c r="Y27" s="10">
        <v>23</v>
      </c>
      <c r="Z27" s="10">
        <v>17</v>
      </c>
      <c r="AA27" s="26">
        <v>5</v>
      </c>
      <c r="AB27" s="27">
        <v>4</v>
      </c>
      <c r="AC27" s="28">
        <v>2</v>
      </c>
      <c r="AD27" s="10">
        <v>17</v>
      </c>
      <c r="AE27" s="10">
        <v>6</v>
      </c>
      <c r="AF27" s="10">
        <v>12</v>
      </c>
      <c r="AG27" s="189" t="s">
        <v>438</v>
      </c>
      <c r="AH27" s="189">
        <v>88</v>
      </c>
      <c r="AI27" s="189">
        <v>19</v>
      </c>
      <c r="AJ27" s="189">
        <v>70</v>
      </c>
      <c r="AK27" s="198">
        <v>88</v>
      </c>
      <c r="AL27" s="199">
        <v>19</v>
      </c>
      <c r="AM27" s="200">
        <v>70</v>
      </c>
      <c r="AN27" s="189">
        <v>0</v>
      </c>
      <c r="AO27" s="189">
        <v>0</v>
      </c>
      <c r="AP27" s="189">
        <v>0</v>
      </c>
      <c r="AQ27" s="198">
        <v>0</v>
      </c>
      <c r="AR27" s="199">
        <v>0</v>
      </c>
      <c r="AS27" s="200">
        <v>0</v>
      </c>
      <c r="AT27" s="189">
        <v>0</v>
      </c>
      <c r="AU27" s="189">
        <v>0</v>
      </c>
      <c r="AV27" s="189">
        <v>0</v>
      </c>
      <c r="AW27" s="204" t="s">
        <v>438</v>
      </c>
      <c r="AX27" s="71">
        <v>289</v>
      </c>
      <c r="AY27" s="71">
        <v>124</v>
      </c>
      <c r="AZ27" s="71">
        <v>165</v>
      </c>
      <c r="BA27" s="213">
        <v>221</v>
      </c>
      <c r="BB27" s="214">
        <v>85</v>
      </c>
      <c r="BC27" s="215">
        <v>137</v>
      </c>
      <c r="BD27" s="71">
        <v>55</v>
      </c>
      <c r="BE27" s="71">
        <v>29</v>
      </c>
      <c r="BF27" s="71">
        <v>25</v>
      </c>
      <c r="BG27" s="213">
        <v>10</v>
      </c>
      <c r="BH27" s="214">
        <v>7</v>
      </c>
      <c r="BI27" s="215">
        <v>3</v>
      </c>
      <c r="BJ27" s="71">
        <v>3</v>
      </c>
      <c r="BK27" s="71">
        <v>3</v>
      </c>
      <c r="BL27" s="71">
        <v>0</v>
      </c>
      <c r="BM27" s="4" t="s">
        <v>438</v>
      </c>
      <c r="BN27" s="10">
        <v>348</v>
      </c>
      <c r="BO27" s="10">
        <v>67</v>
      </c>
      <c r="BP27" s="10">
        <v>281</v>
      </c>
      <c r="BQ27" s="26">
        <v>90</v>
      </c>
      <c r="BR27" s="27">
        <v>22</v>
      </c>
      <c r="BS27" s="28">
        <v>67</v>
      </c>
      <c r="BT27" s="10">
        <v>113</v>
      </c>
      <c r="BU27" s="10">
        <v>14</v>
      </c>
      <c r="BV27" s="10">
        <v>99</v>
      </c>
      <c r="BW27" s="26">
        <v>60</v>
      </c>
      <c r="BX27" s="27">
        <v>30</v>
      </c>
      <c r="BY27" s="28">
        <v>30</v>
      </c>
      <c r="BZ27" s="10">
        <v>85</v>
      </c>
      <c r="CA27" s="10">
        <v>0</v>
      </c>
      <c r="CB27" s="10">
        <v>85</v>
      </c>
    </row>
    <row r="28" spans="1:80" x14ac:dyDescent="0.2">
      <c r="A28" s="4" t="s">
        <v>439</v>
      </c>
      <c r="B28" s="10">
        <f t="shared" si="45"/>
        <v>2256</v>
      </c>
      <c r="C28" s="10">
        <f t="shared" si="46"/>
        <v>800</v>
      </c>
      <c r="D28" s="10">
        <f t="shared" si="47"/>
        <v>1456</v>
      </c>
      <c r="E28" s="10">
        <f t="shared" si="48"/>
        <v>1252</v>
      </c>
      <c r="F28" s="10">
        <f t="shared" si="49"/>
        <v>478</v>
      </c>
      <c r="G28" s="10">
        <f t="shared" si="50"/>
        <v>776</v>
      </c>
      <c r="H28" s="10">
        <f t="shared" si="51"/>
        <v>545</v>
      </c>
      <c r="I28" s="10">
        <f t="shared" si="52"/>
        <v>166</v>
      </c>
      <c r="J28" s="10">
        <f t="shared" si="53"/>
        <v>380</v>
      </c>
      <c r="K28" s="10">
        <f t="shared" si="54"/>
        <v>270</v>
      </c>
      <c r="L28" s="10">
        <f t="shared" si="55"/>
        <v>79</v>
      </c>
      <c r="M28" s="10">
        <f t="shared" si="56"/>
        <v>189</v>
      </c>
      <c r="N28" s="10">
        <f t="shared" si="57"/>
        <v>189</v>
      </c>
      <c r="O28" s="10">
        <f t="shared" si="58"/>
        <v>77</v>
      </c>
      <c r="P28" s="10">
        <f t="shared" si="59"/>
        <v>111</v>
      </c>
      <c r="Q28" s="4" t="s">
        <v>439</v>
      </c>
      <c r="R28" s="10">
        <v>467</v>
      </c>
      <c r="S28" s="10">
        <v>263</v>
      </c>
      <c r="T28" s="10">
        <v>203</v>
      </c>
      <c r="U28" s="26">
        <v>203</v>
      </c>
      <c r="V28" s="27">
        <v>170</v>
      </c>
      <c r="W28" s="28">
        <v>33</v>
      </c>
      <c r="X28" s="10">
        <v>144</v>
      </c>
      <c r="Y28" s="10">
        <v>52</v>
      </c>
      <c r="Z28" s="10">
        <v>92</v>
      </c>
      <c r="AA28" s="26">
        <v>33</v>
      </c>
      <c r="AB28" s="27">
        <v>13</v>
      </c>
      <c r="AC28" s="28">
        <v>20</v>
      </c>
      <c r="AD28" s="10">
        <v>87</v>
      </c>
      <c r="AE28" s="10">
        <v>29</v>
      </c>
      <c r="AF28" s="10">
        <v>58</v>
      </c>
      <c r="AG28" s="189" t="s">
        <v>439</v>
      </c>
      <c r="AH28" s="189">
        <v>103</v>
      </c>
      <c r="AI28" s="189">
        <v>8</v>
      </c>
      <c r="AJ28" s="189">
        <v>96</v>
      </c>
      <c r="AK28" s="198">
        <v>74</v>
      </c>
      <c r="AL28" s="199">
        <v>5</v>
      </c>
      <c r="AM28" s="200">
        <v>70</v>
      </c>
      <c r="AN28" s="189">
        <v>17</v>
      </c>
      <c r="AO28" s="189">
        <v>0</v>
      </c>
      <c r="AP28" s="189">
        <v>17</v>
      </c>
      <c r="AQ28" s="198">
        <v>12</v>
      </c>
      <c r="AR28" s="199">
        <v>3</v>
      </c>
      <c r="AS28" s="200">
        <v>9</v>
      </c>
      <c r="AT28" s="189">
        <v>0</v>
      </c>
      <c r="AU28" s="189">
        <v>0</v>
      </c>
      <c r="AV28" s="189">
        <v>0</v>
      </c>
      <c r="AW28" s="204" t="s">
        <v>439</v>
      </c>
      <c r="AX28" s="71">
        <v>308</v>
      </c>
      <c r="AY28" s="71">
        <v>117</v>
      </c>
      <c r="AZ28" s="71">
        <v>191</v>
      </c>
      <c r="BA28" s="213">
        <v>189</v>
      </c>
      <c r="BB28" s="214">
        <v>78</v>
      </c>
      <c r="BC28" s="215">
        <v>111</v>
      </c>
      <c r="BD28" s="71">
        <v>88</v>
      </c>
      <c r="BE28" s="71">
        <v>29</v>
      </c>
      <c r="BF28" s="71">
        <v>59</v>
      </c>
      <c r="BG28" s="213">
        <v>14</v>
      </c>
      <c r="BH28" s="214">
        <v>3</v>
      </c>
      <c r="BI28" s="215">
        <v>10</v>
      </c>
      <c r="BJ28" s="71">
        <v>17</v>
      </c>
      <c r="BK28" s="71">
        <v>6</v>
      </c>
      <c r="BL28" s="71">
        <v>11</v>
      </c>
      <c r="BM28" s="4" t="s">
        <v>439</v>
      </c>
      <c r="BN28" s="10">
        <v>1378</v>
      </c>
      <c r="BO28" s="10">
        <v>412</v>
      </c>
      <c r="BP28" s="10">
        <v>966</v>
      </c>
      <c r="BQ28" s="26">
        <v>786</v>
      </c>
      <c r="BR28" s="27">
        <v>225</v>
      </c>
      <c r="BS28" s="28">
        <v>562</v>
      </c>
      <c r="BT28" s="10">
        <v>296</v>
      </c>
      <c r="BU28" s="10">
        <v>85</v>
      </c>
      <c r="BV28" s="10">
        <v>212</v>
      </c>
      <c r="BW28" s="26">
        <v>211</v>
      </c>
      <c r="BX28" s="27">
        <v>60</v>
      </c>
      <c r="BY28" s="28">
        <v>150</v>
      </c>
      <c r="BZ28" s="10">
        <v>85</v>
      </c>
      <c r="CA28" s="10">
        <v>42</v>
      </c>
      <c r="CB28" s="10">
        <v>42</v>
      </c>
    </row>
    <row r="29" spans="1:80" x14ac:dyDescent="0.2">
      <c r="A29" s="4" t="s">
        <v>317</v>
      </c>
      <c r="B29" s="10">
        <f t="shared" si="45"/>
        <v>765</v>
      </c>
      <c r="C29" s="10">
        <f t="shared" si="46"/>
        <v>222</v>
      </c>
      <c r="D29" s="10">
        <f t="shared" si="47"/>
        <v>545</v>
      </c>
      <c r="E29" s="10">
        <f t="shared" si="48"/>
        <v>408</v>
      </c>
      <c r="F29" s="10">
        <f t="shared" si="49"/>
        <v>118</v>
      </c>
      <c r="G29" s="10">
        <f t="shared" si="50"/>
        <v>291</v>
      </c>
      <c r="H29" s="10">
        <f t="shared" si="51"/>
        <v>234</v>
      </c>
      <c r="I29" s="10">
        <f t="shared" si="52"/>
        <v>68</v>
      </c>
      <c r="J29" s="10">
        <f t="shared" si="53"/>
        <v>166</v>
      </c>
      <c r="K29" s="10">
        <f t="shared" si="54"/>
        <v>109</v>
      </c>
      <c r="L29" s="10">
        <f t="shared" si="55"/>
        <v>35</v>
      </c>
      <c r="M29" s="10">
        <f t="shared" si="56"/>
        <v>73</v>
      </c>
      <c r="N29" s="10">
        <f t="shared" si="57"/>
        <v>15</v>
      </c>
      <c r="O29" s="10">
        <f t="shared" si="58"/>
        <v>0</v>
      </c>
      <c r="P29" s="10">
        <f t="shared" si="59"/>
        <v>15</v>
      </c>
      <c r="Q29" s="4" t="s">
        <v>317</v>
      </c>
      <c r="R29" s="10">
        <v>138</v>
      </c>
      <c r="S29" s="10">
        <v>97</v>
      </c>
      <c r="T29" s="10">
        <v>41</v>
      </c>
      <c r="U29" s="26">
        <v>85</v>
      </c>
      <c r="V29" s="27">
        <v>80</v>
      </c>
      <c r="W29" s="28">
        <v>5</v>
      </c>
      <c r="X29" s="10">
        <v>29</v>
      </c>
      <c r="Y29" s="10">
        <v>12</v>
      </c>
      <c r="Z29" s="10">
        <v>17</v>
      </c>
      <c r="AA29" s="26">
        <v>13</v>
      </c>
      <c r="AB29" s="27">
        <v>5</v>
      </c>
      <c r="AC29" s="28">
        <v>7</v>
      </c>
      <c r="AD29" s="10">
        <v>12</v>
      </c>
      <c r="AE29" s="10">
        <v>0</v>
      </c>
      <c r="AF29" s="10">
        <v>12</v>
      </c>
      <c r="AG29" s="189" t="s">
        <v>317</v>
      </c>
      <c r="AH29" s="189">
        <v>20</v>
      </c>
      <c r="AI29" s="189">
        <v>5</v>
      </c>
      <c r="AJ29" s="189">
        <v>15</v>
      </c>
      <c r="AK29" s="198">
        <v>14</v>
      </c>
      <c r="AL29" s="199">
        <v>5</v>
      </c>
      <c r="AM29" s="200">
        <v>9</v>
      </c>
      <c r="AN29" s="189">
        <v>0</v>
      </c>
      <c r="AO29" s="189">
        <v>0</v>
      </c>
      <c r="AP29" s="189">
        <v>0</v>
      </c>
      <c r="AQ29" s="198">
        <v>6</v>
      </c>
      <c r="AR29" s="199">
        <v>0</v>
      </c>
      <c r="AS29" s="200">
        <v>6</v>
      </c>
      <c r="AT29" s="189">
        <v>0</v>
      </c>
      <c r="AU29" s="189">
        <v>0</v>
      </c>
      <c r="AV29" s="189">
        <v>0</v>
      </c>
      <c r="AW29" s="204" t="s">
        <v>317</v>
      </c>
      <c r="AX29" s="71">
        <v>50</v>
      </c>
      <c r="AY29" s="71">
        <v>33</v>
      </c>
      <c r="AZ29" s="71">
        <v>18</v>
      </c>
      <c r="BA29" s="213">
        <v>39</v>
      </c>
      <c r="BB29" s="214">
        <v>33</v>
      </c>
      <c r="BC29" s="215">
        <v>7</v>
      </c>
      <c r="BD29" s="71">
        <v>8</v>
      </c>
      <c r="BE29" s="71">
        <v>0</v>
      </c>
      <c r="BF29" s="71">
        <v>8</v>
      </c>
      <c r="BG29" s="213">
        <v>0</v>
      </c>
      <c r="BH29" s="214">
        <v>0</v>
      </c>
      <c r="BI29" s="215">
        <v>0</v>
      </c>
      <c r="BJ29" s="71">
        <v>3</v>
      </c>
      <c r="BK29" s="71">
        <v>0</v>
      </c>
      <c r="BL29" s="71">
        <v>3</v>
      </c>
      <c r="BM29" s="4" t="s">
        <v>317</v>
      </c>
      <c r="BN29" s="10">
        <v>557</v>
      </c>
      <c r="BO29" s="10">
        <v>87</v>
      </c>
      <c r="BP29" s="10">
        <v>471</v>
      </c>
      <c r="BQ29" s="26">
        <v>270</v>
      </c>
      <c r="BR29" s="27">
        <v>0</v>
      </c>
      <c r="BS29" s="28">
        <v>270</v>
      </c>
      <c r="BT29" s="10">
        <v>197</v>
      </c>
      <c r="BU29" s="10">
        <v>56</v>
      </c>
      <c r="BV29" s="10">
        <v>141</v>
      </c>
      <c r="BW29" s="26">
        <v>90</v>
      </c>
      <c r="BX29" s="27">
        <v>30</v>
      </c>
      <c r="BY29" s="28">
        <v>60</v>
      </c>
      <c r="BZ29" s="10">
        <v>0</v>
      </c>
      <c r="CA29" s="10">
        <v>0</v>
      </c>
      <c r="CB29" s="10">
        <v>0</v>
      </c>
    </row>
    <row r="30" spans="1:80" x14ac:dyDescent="0.2">
      <c r="A30" s="4" t="s">
        <v>440</v>
      </c>
      <c r="B30" s="10">
        <f t="shared" si="45"/>
        <v>1441</v>
      </c>
      <c r="C30" s="10">
        <f t="shared" si="46"/>
        <v>399</v>
      </c>
      <c r="D30" s="10">
        <f t="shared" si="47"/>
        <v>1041</v>
      </c>
      <c r="E30" s="10">
        <f t="shared" si="48"/>
        <v>593</v>
      </c>
      <c r="F30" s="10">
        <f t="shared" si="49"/>
        <v>167</v>
      </c>
      <c r="G30" s="10">
        <f t="shared" si="50"/>
        <v>425</v>
      </c>
      <c r="H30" s="10">
        <f t="shared" si="51"/>
        <v>507</v>
      </c>
      <c r="I30" s="10">
        <f t="shared" si="52"/>
        <v>123</v>
      </c>
      <c r="J30" s="10">
        <f t="shared" si="53"/>
        <v>385</v>
      </c>
      <c r="K30" s="10">
        <f t="shared" si="54"/>
        <v>240</v>
      </c>
      <c r="L30" s="10">
        <f t="shared" si="55"/>
        <v>103</v>
      </c>
      <c r="M30" s="10">
        <f t="shared" si="56"/>
        <v>136</v>
      </c>
      <c r="N30" s="10">
        <f t="shared" si="57"/>
        <v>100</v>
      </c>
      <c r="O30" s="10">
        <f t="shared" si="58"/>
        <v>6</v>
      </c>
      <c r="P30" s="10">
        <f t="shared" si="59"/>
        <v>94</v>
      </c>
      <c r="Q30" s="4" t="s">
        <v>440</v>
      </c>
      <c r="R30" s="10">
        <v>184</v>
      </c>
      <c r="S30" s="10">
        <v>123</v>
      </c>
      <c r="T30" s="10">
        <v>60</v>
      </c>
      <c r="U30" s="26">
        <v>90</v>
      </c>
      <c r="V30" s="27">
        <v>75</v>
      </c>
      <c r="W30" s="28">
        <v>14</v>
      </c>
      <c r="X30" s="10">
        <v>75</v>
      </c>
      <c r="Y30" s="10">
        <v>35</v>
      </c>
      <c r="Z30" s="10">
        <v>40</v>
      </c>
      <c r="AA30" s="26">
        <v>7</v>
      </c>
      <c r="AB30" s="27">
        <v>7</v>
      </c>
      <c r="AC30" s="28">
        <v>0</v>
      </c>
      <c r="AD30" s="10">
        <v>12</v>
      </c>
      <c r="AE30" s="10">
        <v>6</v>
      </c>
      <c r="AF30" s="10">
        <v>6</v>
      </c>
      <c r="AG30" s="189" t="s">
        <v>440</v>
      </c>
      <c r="AH30" s="189">
        <v>35</v>
      </c>
      <c r="AI30" s="189">
        <v>8</v>
      </c>
      <c r="AJ30" s="189">
        <v>27</v>
      </c>
      <c r="AK30" s="198">
        <v>14</v>
      </c>
      <c r="AL30" s="199">
        <v>5</v>
      </c>
      <c r="AM30" s="200">
        <v>9</v>
      </c>
      <c r="AN30" s="189">
        <v>8</v>
      </c>
      <c r="AO30" s="189">
        <v>0</v>
      </c>
      <c r="AP30" s="189">
        <v>8</v>
      </c>
      <c r="AQ30" s="198">
        <v>12</v>
      </c>
      <c r="AR30" s="199">
        <v>3</v>
      </c>
      <c r="AS30" s="200">
        <v>9</v>
      </c>
      <c r="AT30" s="189">
        <v>0</v>
      </c>
      <c r="AU30" s="189">
        <v>0</v>
      </c>
      <c r="AV30" s="189">
        <v>0</v>
      </c>
      <c r="AW30" s="204" t="s">
        <v>440</v>
      </c>
      <c r="AX30" s="71">
        <v>127</v>
      </c>
      <c r="AY30" s="71">
        <v>40</v>
      </c>
      <c r="AZ30" s="71">
        <v>87</v>
      </c>
      <c r="BA30" s="213">
        <v>85</v>
      </c>
      <c r="BB30" s="214">
        <v>20</v>
      </c>
      <c r="BC30" s="215">
        <v>65</v>
      </c>
      <c r="BD30" s="71">
        <v>29</v>
      </c>
      <c r="BE30" s="71">
        <v>17</v>
      </c>
      <c r="BF30" s="71">
        <v>13</v>
      </c>
      <c r="BG30" s="213">
        <v>10</v>
      </c>
      <c r="BH30" s="214">
        <v>3</v>
      </c>
      <c r="BI30" s="215">
        <v>7</v>
      </c>
      <c r="BJ30" s="71">
        <v>3</v>
      </c>
      <c r="BK30" s="71">
        <v>0</v>
      </c>
      <c r="BL30" s="71">
        <v>3</v>
      </c>
      <c r="BM30" s="4" t="s">
        <v>440</v>
      </c>
      <c r="BN30" s="10">
        <v>1095</v>
      </c>
      <c r="BO30" s="10">
        <v>228</v>
      </c>
      <c r="BP30" s="10">
        <v>867</v>
      </c>
      <c r="BQ30" s="26">
        <v>404</v>
      </c>
      <c r="BR30" s="27">
        <v>67</v>
      </c>
      <c r="BS30" s="28">
        <v>337</v>
      </c>
      <c r="BT30" s="10">
        <v>395</v>
      </c>
      <c r="BU30" s="10">
        <v>71</v>
      </c>
      <c r="BV30" s="10">
        <v>324</v>
      </c>
      <c r="BW30" s="26">
        <v>211</v>
      </c>
      <c r="BX30" s="27">
        <v>90</v>
      </c>
      <c r="BY30" s="28">
        <v>120</v>
      </c>
      <c r="BZ30" s="10">
        <v>85</v>
      </c>
      <c r="CA30" s="10">
        <v>0</v>
      </c>
      <c r="CB30" s="10">
        <v>85</v>
      </c>
    </row>
    <row r="31" spans="1:80" x14ac:dyDescent="0.2">
      <c r="A31" s="4" t="s">
        <v>414</v>
      </c>
      <c r="B31" s="10">
        <f t="shared" si="45"/>
        <v>1385</v>
      </c>
      <c r="C31" s="10">
        <f t="shared" si="46"/>
        <v>468</v>
      </c>
      <c r="D31" s="10">
        <f t="shared" si="47"/>
        <v>917</v>
      </c>
      <c r="E31" s="10">
        <f t="shared" si="48"/>
        <v>595</v>
      </c>
      <c r="F31" s="10">
        <f t="shared" si="49"/>
        <v>264</v>
      </c>
      <c r="G31" s="10">
        <f t="shared" si="50"/>
        <v>331</v>
      </c>
      <c r="H31" s="10">
        <f t="shared" si="51"/>
        <v>401</v>
      </c>
      <c r="I31" s="10">
        <f t="shared" si="52"/>
        <v>128</v>
      </c>
      <c r="J31" s="10">
        <f t="shared" si="53"/>
        <v>274</v>
      </c>
      <c r="K31" s="10">
        <f t="shared" si="54"/>
        <v>204</v>
      </c>
      <c r="L31" s="10">
        <f t="shared" si="55"/>
        <v>33</v>
      </c>
      <c r="M31" s="10">
        <f t="shared" si="56"/>
        <v>170</v>
      </c>
      <c r="N31" s="10">
        <f t="shared" si="57"/>
        <v>185</v>
      </c>
      <c r="O31" s="10">
        <f t="shared" si="58"/>
        <v>42</v>
      </c>
      <c r="P31" s="10">
        <f t="shared" si="59"/>
        <v>142</v>
      </c>
      <c r="Q31" s="4" t="s">
        <v>414</v>
      </c>
      <c r="R31" s="10">
        <v>169</v>
      </c>
      <c r="S31" s="10">
        <v>123</v>
      </c>
      <c r="T31" s="10">
        <v>46</v>
      </c>
      <c r="U31" s="26">
        <v>113</v>
      </c>
      <c r="V31" s="27">
        <v>94</v>
      </c>
      <c r="W31" s="28">
        <v>19</v>
      </c>
      <c r="X31" s="10">
        <v>40</v>
      </c>
      <c r="Y31" s="10">
        <v>29</v>
      </c>
      <c r="Z31" s="10">
        <v>12</v>
      </c>
      <c r="AA31" s="26">
        <v>4</v>
      </c>
      <c r="AB31" s="27">
        <v>0</v>
      </c>
      <c r="AC31" s="28">
        <v>4</v>
      </c>
      <c r="AD31" s="10">
        <v>12</v>
      </c>
      <c r="AE31" s="10">
        <v>0</v>
      </c>
      <c r="AF31" s="10">
        <v>12</v>
      </c>
      <c r="AG31" s="189" t="s">
        <v>414</v>
      </c>
      <c r="AH31" s="189">
        <v>18</v>
      </c>
      <c r="AI31" s="189">
        <v>0</v>
      </c>
      <c r="AJ31" s="189">
        <v>18</v>
      </c>
      <c r="AK31" s="198">
        <v>0</v>
      </c>
      <c r="AL31" s="199">
        <v>0</v>
      </c>
      <c r="AM31" s="200">
        <v>0</v>
      </c>
      <c r="AN31" s="189">
        <v>8</v>
      </c>
      <c r="AO31" s="189">
        <v>0</v>
      </c>
      <c r="AP31" s="189">
        <v>8</v>
      </c>
      <c r="AQ31" s="198">
        <v>9</v>
      </c>
      <c r="AR31" s="199">
        <v>0</v>
      </c>
      <c r="AS31" s="200">
        <v>9</v>
      </c>
      <c r="AT31" s="189">
        <v>0</v>
      </c>
      <c r="AU31" s="189">
        <v>0</v>
      </c>
      <c r="AV31" s="189">
        <v>0</v>
      </c>
      <c r="AW31" s="204" t="s">
        <v>414</v>
      </c>
      <c r="AX31" s="71">
        <v>46</v>
      </c>
      <c r="AY31" s="71">
        <v>16</v>
      </c>
      <c r="AZ31" s="71">
        <v>29</v>
      </c>
      <c r="BA31" s="213">
        <v>33</v>
      </c>
      <c r="BB31" s="214">
        <v>13</v>
      </c>
      <c r="BC31" s="215">
        <v>20</v>
      </c>
      <c r="BD31" s="71">
        <v>0</v>
      </c>
      <c r="BE31" s="71">
        <v>0</v>
      </c>
      <c r="BF31" s="71">
        <v>0</v>
      </c>
      <c r="BG31" s="213">
        <v>10</v>
      </c>
      <c r="BH31" s="214">
        <v>3</v>
      </c>
      <c r="BI31" s="215">
        <v>7</v>
      </c>
      <c r="BJ31" s="71">
        <v>3</v>
      </c>
      <c r="BK31" s="71">
        <v>0</v>
      </c>
      <c r="BL31" s="71">
        <v>3</v>
      </c>
      <c r="BM31" s="4" t="s">
        <v>414</v>
      </c>
      <c r="BN31" s="10">
        <v>1152</v>
      </c>
      <c r="BO31" s="10">
        <v>329</v>
      </c>
      <c r="BP31" s="10">
        <v>824</v>
      </c>
      <c r="BQ31" s="26">
        <v>449</v>
      </c>
      <c r="BR31" s="27">
        <v>157</v>
      </c>
      <c r="BS31" s="28">
        <v>292</v>
      </c>
      <c r="BT31" s="10">
        <v>353</v>
      </c>
      <c r="BU31" s="10">
        <v>99</v>
      </c>
      <c r="BV31" s="10">
        <v>254</v>
      </c>
      <c r="BW31" s="26">
        <v>181</v>
      </c>
      <c r="BX31" s="27">
        <v>30</v>
      </c>
      <c r="BY31" s="28">
        <v>150</v>
      </c>
      <c r="BZ31" s="10">
        <v>170</v>
      </c>
      <c r="CA31" s="10">
        <v>42</v>
      </c>
      <c r="CB31" s="10">
        <v>127</v>
      </c>
    </row>
    <row r="32" spans="1:80" x14ac:dyDescent="0.2">
      <c r="A32" s="4" t="s">
        <v>236</v>
      </c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4" t="s">
        <v>236</v>
      </c>
      <c r="R32" s="10">
        <v>280.3</v>
      </c>
      <c r="S32" s="10">
        <v>295</v>
      </c>
      <c r="T32" s="10">
        <v>251.9</v>
      </c>
      <c r="U32" s="26">
        <v>284.3</v>
      </c>
      <c r="V32" s="27">
        <v>305.10000000000002</v>
      </c>
      <c r="W32" s="28">
        <v>187.3</v>
      </c>
      <c r="X32" s="10">
        <v>329.1</v>
      </c>
      <c r="Y32" s="10">
        <v>339.6</v>
      </c>
      <c r="Z32" s="10">
        <v>318.60000000000002</v>
      </c>
      <c r="AA32" s="26">
        <v>252.8</v>
      </c>
      <c r="AB32" s="27">
        <v>212.4</v>
      </c>
      <c r="AC32" s="28">
        <v>297.39999999999998</v>
      </c>
      <c r="AD32" s="10">
        <v>178.6</v>
      </c>
      <c r="AE32" s="10">
        <v>90</v>
      </c>
      <c r="AF32" s="10">
        <v>220</v>
      </c>
      <c r="AG32" s="246" t="s">
        <v>236</v>
      </c>
      <c r="AH32" s="246">
        <v>80.7</v>
      </c>
      <c r="AI32" s="246">
        <v>65.599999999999994</v>
      </c>
      <c r="AJ32" s="246">
        <v>83.2</v>
      </c>
      <c r="AK32" s="247">
        <v>52.6</v>
      </c>
      <c r="AL32" s="248">
        <v>67.599999999999994</v>
      </c>
      <c r="AM32" s="249">
        <v>49.6</v>
      </c>
      <c r="AN32" s="246">
        <v>70.8</v>
      </c>
      <c r="AO32" s="246">
        <v>0</v>
      </c>
      <c r="AP32" s="246">
        <v>77.3</v>
      </c>
      <c r="AQ32" s="247">
        <v>257.39999999999998</v>
      </c>
      <c r="AR32" s="248">
        <v>140</v>
      </c>
      <c r="AS32" s="249">
        <v>277.60000000000002</v>
      </c>
      <c r="AT32" s="246">
        <v>0</v>
      </c>
      <c r="AU32" s="246">
        <v>0</v>
      </c>
      <c r="AV32" s="246">
        <v>0</v>
      </c>
      <c r="AW32" s="216" t="s">
        <v>236</v>
      </c>
      <c r="AX32" s="216">
        <v>84.9</v>
      </c>
      <c r="AY32" s="216">
        <v>80.599999999999994</v>
      </c>
      <c r="AZ32" s="216">
        <v>87.6</v>
      </c>
      <c r="BA32" s="253">
        <v>69.099999999999994</v>
      </c>
      <c r="BB32" s="254">
        <v>68.2</v>
      </c>
      <c r="BC32" s="255">
        <v>69.599999999999994</v>
      </c>
      <c r="BD32" s="216">
        <v>90</v>
      </c>
      <c r="BE32" s="216">
        <v>109.8</v>
      </c>
      <c r="BF32" s="216">
        <v>76.900000000000006</v>
      </c>
      <c r="BG32" s="253">
        <v>266.2</v>
      </c>
      <c r="BH32" s="254">
        <v>220</v>
      </c>
      <c r="BI32" s="255">
        <v>290.5</v>
      </c>
      <c r="BJ32" s="216">
        <v>271.10000000000002</v>
      </c>
      <c r="BK32" s="216">
        <v>47.8</v>
      </c>
      <c r="BL32" s="216">
        <v>472</v>
      </c>
      <c r="BM32" s="4" t="s">
        <v>236</v>
      </c>
      <c r="BN32" s="10">
        <v>936.4</v>
      </c>
      <c r="BO32" s="10">
        <v>1887.3</v>
      </c>
      <c r="BP32" s="10">
        <v>638.20000000000005</v>
      </c>
      <c r="BQ32" s="26">
        <v>1118.3</v>
      </c>
      <c r="BR32" s="27">
        <v>3423.1</v>
      </c>
      <c r="BS32" s="28">
        <v>487.6</v>
      </c>
      <c r="BT32" s="10">
        <v>766.4</v>
      </c>
      <c r="BU32" s="10">
        <v>914.5</v>
      </c>
      <c r="BV32" s="10">
        <v>720.2</v>
      </c>
      <c r="BW32" s="26">
        <v>871.2</v>
      </c>
      <c r="BX32" s="27">
        <v>732</v>
      </c>
      <c r="BY32" s="28">
        <v>934.5</v>
      </c>
      <c r="BZ32" s="10">
        <v>684.6</v>
      </c>
      <c r="CA32" s="10">
        <v>700</v>
      </c>
      <c r="CB32" s="10">
        <v>680</v>
      </c>
    </row>
    <row r="33" spans="1:80" x14ac:dyDescent="0.2">
      <c r="B33" s="10"/>
      <c r="C33" s="10"/>
      <c r="D33" s="10"/>
      <c r="E33" s="26"/>
      <c r="F33" s="27"/>
      <c r="G33" s="28"/>
      <c r="H33" s="10"/>
      <c r="I33" s="10"/>
      <c r="J33" s="10"/>
      <c r="K33" s="26"/>
      <c r="L33" s="27"/>
      <c r="M33" s="28"/>
      <c r="N33" s="10"/>
      <c r="O33" s="10"/>
      <c r="P33" s="10"/>
      <c r="R33" s="10"/>
      <c r="S33" s="10"/>
      <c r="T33" s="10"/>
      <c r="U33" s="26"/>
      <c r="V33" s="27"/>
      <c r="W33" s="28"/>
      <c r="X33" s="10"/>
      <c r="Y33" s="10"/>
      <c r="Z33" s="10"/>
      <c r="AA33" s="26"/>
      <c r="AB33" s="27"/>
      <c r="AC33" s="28"/>
      <c r="AD33" s="10"/>
      <c r="AE33" s="10"/>
      <c r="AF33" s="10"/>
      <c r="AG33" s="246"/>
      <c r="AH33" s="246"/>
      <c r="AI33" s="246"/>
      <c r="AJ33" s="246"/>
      <c r="AK33" s="247"/>
      <c r="AL33" s="248"/>
      <c r="AM33" s="249"/>
      <c r="AN33" s="246"/>
      <c r="AO33" s="246"/>
      <c r="AP33" s="246"/>
      <c r="AQ33" s="247"/>
      <c r="AR33" s="248"/>
      <c r="AS33" s="249"/>
      <c r="AT33" s="246"/>
      <c r="AU33" s="246"/>
      <c r="AV33" s="246"/>
      <c r="BA33" s="213"/>
      <c r="BB33" s="214"/>
      <c r="BC33" s="215"/>
      <c r="BG33" s="213"/>
      <c r="BH33" s="214"/>
      <c r="BI33" s="215"/>
      <c r="BN33" s="10"/>
      <c r="BO33" s="10"/>
      <c r="BP33" s="10"/>
      <c r="BQ33" s="26"/>
      <c r="BR33" s="27"/>
      <c r="BS33" s="28"/>
      <c r="BT33" s="10"/>
      <c r="BU33" s="10"/>
      <c r="BV33" s="10"/>
      <c r="BW33" s="26"/>
      <c r="BX33" s="27"/>
      <c r="BY33" s="28"/>
      <c r="BZ33" s="10"/>
      <c r="CA33" s="10"/>
      <c r="CB33" s="10"/>
    </row>
    <row r="34" spans="1:80" x14ac:dyDescent="0.2">
      <c r="A34" s="15" t="s">
        <v>481</v>
      </c>
      <c r="B34" s="10"/>
      <c r="C34" s="10"/>
      <c r="D34" s="10"/>
      <c r="E34" s="26"/>
      <c r="F34" s="27"/>
      <c r="G34" s="28"/>
      <c r="H34" s="10"/>
      <c r="I34" s="10"/>
      <c r="J34" s="10"/>
      <c r="K34" s="26"/>
      <c r="L34" s="27"/>
      <c r="M34" s="28"/>
      <c r="N34" s="10"/>
      <c r="O34" s="10"/>
      <c r="P34" s="10"/>
      <c r="Q34" s="15" t="s">
        <v>481</v>
      </c>
      <c r="R34" s="10"/>
      <c r="S34" s="10"/>
      <c r="T34" s="10"/>
      <c r="U34" s="26"/>
      <c r="V34" s="27"/>
      <c r="W34" s="28"/>
      <c r="X34" s="10"/>
      <c r="Y34" s="10"/>
      <c r="Z34" s="10"/>
      <c r="AA34" s="26"/>
      <c r="AB34" s="27"/>
      <c r="AC34" s="28"/>
      <c r="AD34" s="10"/>
      <c r="AE34" s="10"/>
      <c r="AF34" s="10"/>
      <c r="AG34" s="195" t="s">
        <v>481</v>
      </c>
      <c r="AH34" s="189"/>
      <c r="AI34" s="189"/>
      <c r="AJ34" s="189"/>
      <c r="AK34" s="198"/>
      <c r="AL34" s="199"/>
      <c r="AM34" s="200"/>
      <c r="AN34" s="189"/>
      <c r="AO34" s="189"/>
      <c r="AP34" s="189"/>
      <c r="AQ34" s="198"/>
      <c r="AR34" s="199"/>
      <c r="AS34" s="200"/>
      <c r="AT34" s="189"/>
      <c r="AU34" s="189"/>
      <c r="AV34" s="189"/>
      <c r="AW34" s="210" t="s">
        <v>481</v>
      </c>
      <c r="BA34" s="213"/>
      <c r="BB34" s="214"/>
      <c r="BC34" s="215"/>
      <c r="BG34" s="213"/>
      <c r="BH34" s="214"/>
      <c r="BI34" s="215"/>
      <c r="BM34" s="15" t="s">
        <v>481</v>
      </c>
      <c r="BN34" s="10"/>
      <c r="BO34" s="10"/>
      <c r="BP34" s="10"/>
      <c r="BQ34" s="26"/>
      <c r="BR34" s="27"/>
      <c r="BS34" s="28"/>
      <c r="BT34" s="10"/>
      <c r="BU34" s="10"/>
      <c r="BV34" s="10"/>
      <c r="BW34" s="26"/>
      <c r="BX34" s="27"/>
      <c r="BY34" s="28"/>
      <c r="BZ34" s="10"/>
      <c r="CA34" s="10"/>
      <c r="CB34" s="10"/>
    </row>
    <row r="35" spans="1:80" x14ac:dyDescent="0.2">
      <c r="A35" s="4" t="s">
        <v>1</v>
      </c>
      <c r="B35" s="10">
        <f t="shared" ref="B35:B41" si="60">R35+AH35+AX35+BN35</f>
        <v>11187</v>
      </c>
      <c r="C35" s="10">
        <f t="shared" ref="C35:C41" si="61">S35+AI35+AY35+BO35</f>
        <v>3745</v>
      </c>
      <c r="D35" s="10">
        <f t="shared" ref="D35:D41" si="62">T35+AJ35+AZ35+BP35</f>
        <v>7441</v>
      </c>
      <c r="E35" s="10">
        <f t="shared" ref="E35:E41" si="63">U35+AK35+BA35+BQ35</f>
        <v>6215</v>
      </c>
      <c r="F35" s="10">
        <f t="shared" ref="F35:F41" si="64">V35+AL35+BB35+BR35</f>
        <v>2277</v>
      </c>
      <c r="G35" s="10">
        <f t="shared" ref="G35:G41" si="65">W35+AM35+BC35+BS35</f>
        <v>3936</v>
      </c>
      <c r="H35" s="10">
        <f t="shared" ref="H35:H41" si="66">X35+AN35+BD35+BT35</f>
        <v>2843</v>
      </c>
      <c r="I35" s="10">
        <f t="shared" ref="I35:I41" si="67">Y35+AO35+BE35+BU35</f>
        <v>841</v>
      </c>
      <c r="J35" s="10">
        <f t="shared" ref="J35:J41" si="68">Z35+AP35+BF35+BV35</f>
        <v>2001</v>
      </c>
      <c r="K35" s="10">
        <f t="shared" ref="K35:K41" si="69">AA35+AQ35+BG35+BW35</f>
        <v>1241</v>
      </c>
      <c r="L35" s="10">
        <f t="shared" ref="L35:L41" si="70">AB35+AR35+BH35+BX35</f>
        <v>388</v>
      </c>
      <c r="M35" s="10">
        <f t="shared" ref="M35:M41" si="71">AC35+AS35+BI35+BY35</f>
        <v>851</v>
      </c>
      <c r="N35" s="10">
        <f t="shared" ref="N35:N41" si="72">AD35+AT35+BJ35+BZ35</f>
        <v>891</v>
      </c>
      <c r="O35" s="10">
        <f t="shared" ref="O35:O41" si="73">AE35+AU35+BK35+CA35</f>
        <v>237</v>
      </c>
      <c r="P35" s="10">
        <f t="shared" ref="P35:P41" si="74">AF35+AV35+BL35+CB35</f>
        <v>654</v>
      </c>
      <c r="Q35" s="4" t="s">
        <v>1</v>
      </c>
      <c r="R35" s="10">
        <v>1883</v>
      </c>
      <c r="S35" s="10">
        <v>1244</v>
      </c>
      <c r="T35" s="10">
        <v>639</v>
      </c>
      <c r="U35" s="26">
        <v>1071</v>
      </c>
      <c r="V35" s="27">
        <v>882</v>
      </c>
      <c r="W35" s="28">
        <v>189</v>
      </c>
      <c r="X35" s="10">
        <v>485</v>
      </c>
      <c r="Y35" s="10">
        <v>242</v>
      </c>
      <c r="Z35" s="10">
        <v>242</v>
      </c>
      <c r="AA35" s="26">
        <v>73</v>
      </c>
      <c r="AB35" s="27">
        <v>38</v>
      </c>
      <c r="AC35" s="28">
        <v>35</v>
      </c>
      <c r="AD35" s="10">
        <v>255</v>
      </c>
      <c r="AE35" s="10">
        <v>81</v>
      </c>
      <c r="AF35" s="10">
        <v>174</v>
      </c>
      <c r="AG35" s="189" t="s">
        <v>1</v>
      </c>
      <c r="AH35" s="189">
        <v>838</v>
      </c>
      <c r="AI35" s="189">
        <v>119</v>
      </c>
      <c r="AJ35" s="189">
        <v>719</v>
      </c>
      <c r="AK35" s="198">
        <v>501</v>
      </c>
      <c r="AL35" s="199">
        <v>83</v>
      </c>
      <c r="AM35" s="200">
        <v>417</v>
      </c>
      <c r="AN35" s="189">
        <v>203</v>
      </c>
      <c r="AO35" s="189">
        <v>17</v>
      </c>
      <c r="AP35" s="189">
        <v>186</v>
      </c>
      <c r="AQ35" s="198">
        <v>105</v>
      </c>
      <c r="AR35" s="199">
        <v>15</v>
      </c>
      <c r="AS35" s="200">
        <v>89</v>
      </c>
      <c r="AT35" s="189">
        <v>30</v>
      </c>
      <c r="AU35" s="189">
        <v>3</v>
      </c>
      <c r="AV35" s="189">
        <v>27</v>
      </c>
      <c r="AW35" s="204" t="s">
        <v>1</v>
      </c>
      <c r="AX35" s="71">
        <v>2512</v>
      </c>
      <c r="AY35" s="71">
        <v>961</v>
      </c>
      <c r="AZ35" s="71">
        <v>1551</v>
      </c>
      <c r="BA35" s="213">
        <v>1925</v>
      </c>
      <c r="BB35" s="214">
        <v>728</v>
      </c>
      <c r="BC35" s="215">
        <v>1196</v>
      </c>
      <c r="BD35" s="71">
        <v>434</v>
      </c>
      <c r="BE35" s="71">
        <v>173</v>
      </c>
      <c r="BF35" s="71">
        <v>261</v>
      </c>
      <c r="BG35" s="213">
        <v>100</v>
      </c>
      <c r="BH35" s="214">
        <v>34</v>
      </c>
      <c r="BI35" s="215">
        <v>65</v>
      </c>
      <c r="BJ35" s="71">
        <v>54</v>
      </c>
      <c r="BK35" s="71">
        <v>26</v>
      </c>
      <c r="BL35" s="71">
        <v>29</v>
      </c>
      <c r="BM35" s="4" t="s">
        <v>1</v>
      </c>
      <c r="BN35" s="10">
        <v>5954</v>
      </c>
      <c r="BO35" s="10">
        <v>1421</v>
      </c>
      <c r="BP35" s="10">
        <v>4532</v>
      </c>
      <c r="BQ35" s="26">
        <v>2718</v>
      </c>
      <c r="BR35" s="27">
        <v>584</v>
      </c>
      <c r="BS35" s="28">
        <v>2134</v>
      </c>
      <c r="BT35" s="10">
        <v>1721</v>
      </c>
      <c r="BU35" s="10">
        <v>409</v>
      </c>
      <c r="BV35" s="10">
        <v>1312</v>
      </c>
      <c r="BW35" s="26">
        <v>963</v>
      </c>
      <c r="BX35" s="27">
        <v>301</v>
      </c>
      <c r="BY35" s="28">
        <v>662</v>
      </c>
      <c r="BZ35" s="10">
        <v>552</v>
      </c>
      <c r="CA35" s="10">
        <v>127</v>
      </c>
      <c r="CB35" s="10">
        <v>424</v>
      </c>
    </row>
    <row r="36" spans="1:80" x14ac:dyDescent="0.2">
      <c r="A36" s="4" t="s">
        <v>32</v>
      </c>
      <c r="B36" s="10">
        <f t="shared" si="60"/>
        <v>4085</v>
      </c>
      <c r="C36" s="10">
        <f t="shared" si="61"/>
        <v>1423</v>
      </c>
      <c r="D36" s="10">
        <f t="shared" si="62"/>
        <v>2663</v>
      </c>
      <c r="E36" s="10">
        <f t="shared" si="63"/>
        <v>2403</v>
      </c>
      <c r="F36" s="10">
        <f t="shared" si="64"/>
        <v>913</v>
      </c>
      <c r="G36" s="10">
        <f t="shared" si="65"/>
        <v>1490</v>
      </c>
      <c r="H36" s="10">
        <f t="shared" si="66"/>
        <v>919</v>
      </c>
      <c r="I36" s="10">
        <f t="shared" si="67"/>
        <v>221</v>
      </c>
      <c r="J36" s="10">
        <f t="shared" si="68"/>
        <v>700</v>
      </c>
      <c r="K36" s="10">
        <f t="shared" si="69"/>
        <v>541</v>
      </c>
      <c r="L36" s="10">
        <f t="shared" si="70"/>
        <v>175</v>
      </c>
      <c r="M36" s="10">
        <f t="shared" si="71"/>
        <v>366</v>
      </c>
      <c r="N36" s="10">
        <f t="shared" si="72"/>
        <v>221</v>
      </c>
      <c r="O36" s="10">
        <f t="shared" si="73"/>
        <v>114</v>
      </c>
      <c r="P36" s="10">
        <f t="shared" si="74"/>
        <v>107</v>
      </c>
      <c r="Q36" s="4" t="s">
        <v>32</v>
      </c>
      <c r="R36" s="10">
        <v>466</v>
      </c>
      <c r="S36" s="10">
        <v>342</v>
      </c>
      <c r="T36" s="10">
        <v>124</v>
      </c>
      <c r="U36" s="26">
        <v>326</v>
      </c>
      <c r="V36" s="27">
        <v>274</v>
      </c>
      <c r="W36" s="28">
        <v>52</v>
      </c>
      <c r="X36" s="10">
        <v>63</v>
      </c>
      <c r="Y36" s="10">
        <v>35</v>
      </c>
      <c r="Z36" s="10">
        <v>29</v>
      </c>
      <c r="AA36" s="26">
        <v>36</v>
      </c>
      <c r="AB36" s="27">
        <v>22</v>
      </c>
      <c r="AC36" s="28">
        <v>15</v>
      </c>
      <c r="AD36" s="10">
        <v>41</v>
      </c>
      <c r="AE36" s="10">
        <v>12</v>
      </c>
      <c r="AF36" s="10">
        <v>29</v>
      </c>
      <c r="AG36" s="189" t="s">
        <v>32</v>
      </c>
      <c r="AH36" s="189">
        <v>440</v>
      </c>
      <c r="AI36" s="189">
        <v>55</v>
      </c>
      <c r="AJ36" s="189">
        <v>385</v>
      </c>
      <c r="AK36" s="198">
        <v>213</v>
      </c>
      <c r="AL36" s="199">
        <v>37</v>
      </c>
      <c r="AM36" s="200">
        <v>176</v>
      </c>
      <c r="AN36" s="189">
        <v>135</v>
      </c>
      <c r="AO36" s="189">
        <v>8</v>
      </c>
      <c r="AP36" s="189">
        <v>127</v>
      </c>
      <c r="AQ36" s="198">
        <v>65</v>
      </c>
      <c r="AR36" s="199">
        <v>9</v>
      </c>
      <c r="AS36" s="200">
        <v>55</v>
      </c>
      <c r="AT36" s="189">
        <v>27</v>
      </c>
      <c r="AU36" s="189">
        <v>0</v>
      </c>
      <c r="AV36" s="189">
        <v>27</v>
      </c>
      <c r="AW36" s="204" t="s">
        <v>32</v>
      </c>
      <c r="AX36" s="71">
        <v>1321</v>
      </c>
      <c r="AY36" s="71">
        <v>511</v>
      </c>
      <c r="AZ36" s="71">
        <v>810</v>
      </c>
      <c r="BA36" s="213">
        <v>988</v>
      </c>
      <c r="BB36" s="214">
        <v>377</v>
      </c>
      <c r="BC36" s="215">
        <v>611</v>
      </c>
      <c r="BD36" s="71">
        <v>227</v>
      </c>
      <c r="BE36" s="71">
        <v>93</v>
      </c>
      <c r="BF36" s="71">
        <v>135</v>
      </c>
      <c r="BG36" s="213">
        <v>79</v>
      </c>
      <c r="BH36" s="214">
        <v>24</v>
      </c>
      <c r="BI36" s="215">
        <v>55</v>
      </c>
      <c r="BJ36" s="71">
        <v>26</v>
      </c>
      <c r="BK36" s="71">
        <v>17</v>
      </c>
      <c r="BL36" s="71">
        <v>9</v>
      </c>
      <c r="BM36" s="4" t="s">
        <v>32</v>
      </c>
      <c r="BN36" s="10">
        <v>1858</v>
      </c>
      <c r="BO36" s="10">
        <v>515</v>
      </c>
      <c r="BP36" s="10">
        <v>1344</v>
      </c>
      <c r="BQ36" s="26">
        <v>876</v>
      </c>
      <c r="BR36" s="27">
        <v>225</v>
      </c>
      <c r="BS36" s="28">
        <v>651</v>
      </c>
      <c r="BT36" s="10">
        <v>494</v>
      </c>
      <c r="BU36" s="10">
        <v>85</v>
      </c>
      <c r="BV36" s="10">
        <v>409</v>
      </c>
      <c r="BW36" s="26">
        <v>361</v>
      </c>
      <c r="BX36" s="27">
        <v>120</v>
      </c>
      <c r="BY36" s="28">
        <v>241</v>
      </c>
      <c r="BZ36" s="10">
        <v>127</v>
      </c>
      <c r="CA36" s="10">
        <v>85</v>
      </c>
      <c r="CB36" s="10">
        <v>42</v>
      </c>
    </row>
    <row r="37" spans="1:80" x14ac:dyDescent="0.2">
      <c r="A37" s="4" t="s">
        <v>438</v>
      </c>
      <c r="B37" s="10">
        <f t="shared" si="60"/>
        <v>1706</v>
      </c>
      <c r="C37" s="10">
        <f t="shared" si="61"/>
        <v>646</v>
      </c>
      <c r="D37" s="10">
        <f t="shared" si="62"/>
        <v>1060</v>
      </c>
      <c r="E37" s="10">
        <f t="shared" si="63"/>
        <v>885</v>
      </c>
      <c r="F37" s="10">
        <f t="shared" si="64"/>
        <v>367</v>
      </c>
      <c r="G37" s="10">
        <f t="shared" si="65"/>
        <v>518</v>
      </c>
      <c r="H37" s="10">
        <f t="shared" si="66"/>
        <v>533</v>
      </c>
      <c r="I37" s="10">
        <f t="shared" si="67"/>
        <v>199</v>
      </c>
      <c r="J37" s="10">
        <f t="shared" si="68"/>
        <v>335</v>
      </c>
      <c r="K37" s="10">
        <f t="shared" si="69"/>
        <v>122</v>
      </c>
      <c r="L37" s="10">
        <f t="shared" si="70"/>
        <v>77</v>
      </c>
      <c r="M37" s="10">
        <f t="shared" si="71"/>
        <v>45</v>
      </c>
      <c r="N37" s="10">
        <f t="shared" si="72"/>
        <v>165</v>
      </c>
      <c r="O37" s="10">
        <f t="shared" si="73"/>
        <v>3</v>
      </c>
      <c r="P37" s="10">
        <f t="shared" si="74"/>
        <v>162</v>
      </c>
      <c r="Q37" s="4" t="s">
        <v>438</v>
      </c>
      <c r="R37" s="10">
        <v>318</v>
      </c>
      <c r="S37" s="10">
        <v>187</v>
      </c>
      <c r="T37" s="10">
        <v>131</v>
      </c>
      <c r="U37" s="26">
        <v>175</v>
      </c>
      <c r="V37" s="27">
        <v>127</v>
      </c>
      <c r="W37" s="28">
        <v>47</v>
      </c>
      <c r="X37" s="10">
        <v>98</v>
      </c>
      <c r="Y37" s="10">
        <v>52</v>
      </c>
      <c r="Z37" s="10">
        <v>46</v>
      </c>
      <c r="AA37" s="26">
        <v>16</v>
      </c>
      <c r="AB37" s="27">
        <v>7</v>
      </c>
      <c r="AC37" s="28">
        <v>9</v>
      </c>
      <c r="AD37" s="10">
        <v>29</v>
      </c>
      <c r="AE37" s="10">
        <v>0</v>
      </c>
      <c r="AF37" s="10">
        <v>29</v>
      </c>
      <c r="AG37" s="189" t="s">
        <v>438</v>
      </c>
      <c r="AH37" s="189">
        <v>135</v>
      </c>
      <c r="AI37" s="189">
        <v>22</v>
      </c>
      <c r="AJ37" s="189">
        <v>113</v>
      </c>
      <c r="AK37" s="198">
        <v>120</v>
      </c>
      <c r="AL37" s="199">
        <v>19</v>
      </c>
      <c r="AM37" s="200">
        <v>102</v>
      </c>
      <c r="AN37" s="189">
        <v>8</v>
      </c>
      <c r="AO37" s="189">
        <v>0</v>
      </c>
      <c r="AP37" s="189">
        <v>8</v>
      </c>
      <c r="AQ37" s="198">
        <v>6</v>
      </c>
      <c r="AR37" s="199">
        <v>3</v>
      </c>
      <c r="AS37" s="200">
        <v>3</v>
      </c>
      <c r="AT37" s="189">
        <v>0</v>
      </c>
      <c r="AU37" s="189">
        <v>0</v>
      </c>
      <c r="AV37" s="189">
        <v>0</v>
      </c>
      <c r="AW37" s="204" t="s">
        <v>438</v>
      </c>
      <c r="AX37" s="71">
        <v>517</v>
      </c>
      <c r="AY37" s="71">
        <v>219</v>
      </c>
      <c r="AZ37" s="71">
        <v>298</v>
      </c>
      <c r="BA37" s="213">
        <v>410</v>
      </c>
      <c r="BB37" s="214">
        <v>176</v>
      </c>
      <c r="BC37" s="215">
        <v>234</v>
      </c>
      <c r="BD37" s="71">
        <v>88</v>
      </c>
      <c r="BE37" s="71">
        <v>34</v>
      </c>
      <c r="BF37" s="71">
        <v>55</v>
      </c>
      <c r="BG37" s="213">
        <v>10</v>
      </c>
      <c r="BH37" s="214">
        <v>7</v>
      </c>
      <c r="BI37" s="215">
        <v>3</v>
      </c>
      <c r="BJ37" s="71">
        <v>9</v>
      </c>
      <c r="BK37" s="71">
        <v>3</v>
      </c>
      <c r="BL37" s="71">
        <v>6</v>
      </c>
      <c r="BM37" s="4" t="s">
        <v>438</v>
      </c>
      <c r="BN37" s="10">
        <v>736</v>
      </c>
      <c r="BO37" s="10">
        <v>218</v>
      </c>
      <c r="BP37" s="10">
        <v>518</v>
      </c>
      <c r="BQ37" s="26">
        <v>180</v>
      </c>
      <c r="BR37" s="27">
        <v>45</v>
      </c>
      <c r="BS37" s="28">
        <v>135</v>
      </c>
      <c r="BT37" s="10">
        <v>339</v>
      </c>
      <c r="BU37" s="10">
        <v>113</v>
      </c>
      <c r="BV37" s="10">
        <v>226</v>
      </c>
      <c r="BW37" s="26">
        <v>90</v>
      </c>
      <c r="BX37" s="27">
        <v>60</v>
      </c>
      <c r="BY37" s="28">
        <v>30</v>
      </c>
      <c r="BZ37" s="10">
        <v>127</v>
      </c>
      <c r="CA37" s="10">
        <v>0</v>
      </c>
      <c r="CB37" s="10">
        <v>127</v>
      </c>
    </row>
    <row r="38" spans="1:80" x14ac:dyDescent="0.2">
      <c r="A38" s="4" t="s">
        <v>439</v>
      </c>
      <c r="B38" s="10">
        <f t="shared" si="60"/>
        <v>2316</v>
      </c>
      <c r="C38" s="10">
        <f t="shared" si="61"/>
        <v>768</v>
      </c>
      <c r="D38" s="10">
        <f t="shared" si="62"/>
        <v>1551</v>
      </c>
      <c r="E38" s="10">
        <f t="shared" si="63"/>
        <v>1355</v>
      </c>
      <c r="F38" s="10">
        <f t="shared" si="64"/>
        <v>434</v>
      </c>
      <c r="G38" s="10">
        <f t="shared" si="65"/>
        <v>922</v>
      </c>
      <c r="H38" s="10">
        <f t="shared" si="66"/>
        <v>575</v>
      </c>
      <c r="I38" s="10">
        <f t="shared" si="67"/>
        <v>216</v>
      </c>
      <c r="J38" s="10">
        <f t="shared" si="68"/>
        <v>360</v>
      </c>
      <c r="K38" s="10">
        <f t="shared" si="69"/>
        <v>155</v>
      </c>
      <c r="L38" s="10">
        <f t="shared" si="70"/>
        <v>37</v>
      </c>
      <c r="M38" s="10">
        <f t="shared" si="71"/>
        <v>117</v>
      </c>
      <c r="N38" s="10">
        <f t="shared" si="72"/>
        <v>231</v>
      </c>
      <c r="O38" s="10">
        <f t="shared" si="73"/>
        <v>80</v>
      </c>
      <c r="P38" s="10">
        <f t="shared" si="74"/>
        <v>152</v>
      </c>
      <c r="Q38" s="4" t="s">
        <v>439</v>
      </c>
      <c r="R38" s="10">
        <v>430</v>
      </c>
      <c r="S38" s="10">
        <v>267</v>
      </c>
      <c r="T38" s="10">
        <v>164</v>
      </c>
      <c r="U38" s="26">
        <v>198</v>
      </c>
      <c r="V38" s="27">
        <v>156</v>
      </c>
      <c r="W38" s="28">
        <v>42</v>
      </c>
      <c r="X38" s="10">
        <v>133</v>
      </c>
      <c r="Y38" s="10">
        <v>75</v>
      </c>
      <c r="Z38" s="10">
        <v>58</v>
      </c>
      <c r="AA38" s="26">
        <v>13</v>
      </c>
      <c r="AB38" s="27">
        <v>7</v>
      </c>
      <c r="AC38" s="28">
        <v>5</v>
      </c>
      <c r="AD38" s="10">
        <v>87</v>
      </c>
      <c r="AE38" s="10">
        <v>29</v>
      </c>
      <c r="AF38" s="10">
        <v>58</v>
      </c>
      <c r="AG38" s="189" t="s">
        <v>439</v>
      </c>
      <c r="AH38" s="189">
        <v>182</v>
      </c>
      <c r="AI38" s="189">
        <v>35</v>
      </c>
      <c r="AJ38" s="189">
        <v>147</v>
      </c>
      <c r="AK38" s="198">
        <v>130</v>
      </c>
      <c r="AL38" s="199">
        <v>23</v>
      </c>
      <c r="AM38" s="200">
        <v>107</v>
      </c>
      <c r="AN38" s="189">
        <v>34</v>
      </c>
      <c r="AO38" s="189">
        <v>8</v>
      </c>
      <c r="AP38" s="189">
        <v>25</v>
      </c>
      <c r="AQ38" s="198">
        <v>15</v>
      </c>
      <c r="AR38" s="199">
        <v>0</v>
      </c>
      <c r="AS38" s="200">
        <v>15</v>
      </c>
      <c r="AT38" s="189">
        <v>3</v>
      </c>
      <c r="AU38" s="189">
        <v>3</v>
      </c>
      <c r="AV38" s="189">
        <v>0</v>
      </c>
      <c r="AW38" s="204" t="s">
        <v>439</v>
      </c>
      <c r="AX38" s="71">
        <v>391</v>
      </c>
      <c r="AY38" s="71">
        <v>137</v>
      </c>
      <c r="AZ38" s="71">
        <v>255</v>
      </c>
      <c r="BA38" s="213">
        <v>286</v>
      </c>
      <c r="BB38" s="214">
        <v>98</v>
      </c>
      <c r="BC38" s="215">
        <v>189</v>
      </c>
      <c r="BD38" s="71">
        <v>84</v>
      </c>
      <c r="BE38" s="71">
        <v>34</v>
      </c>
      <c r="BF38" s="71">
        <v>51</v>
      </c>
      <c r="BG38" s="213">
        <v>7</v>
      </c>
      <c r="BH38" s="214">
        <v>0</v>
      </c>
      <c r="BI38" s="215">
        <v>7</v>
      </c>
      <c r="BJ38" s="71">
        <v>14</v>
      </c>
      <c r="BK38" s="71">
        <v>6</v>
      </c>
      <c r="BL38" s="71">
        <v>9</v>
      </c>
      <c r="BM38" s="4" t="s">
        <v>439</v>
      </c>
      <c r="BN38" s="10">
        <v>1313</v>
      </c>
      <c r="BO38" s="10">
        <v>329</v>
      </c>
      <c r="BP38" s="10">
        <v>985</v>
      </c>
      <c r="BQ38" s="26">
        <v>741</v>
      </c>
      <c r="BR38" s="27">
        <v>157</v>
      </c>
      <c r="BS38" s="28">
        <v>584</v>
      </c>
      <c r="BT38" s="10">
        <v>324</v>
      </c>
      <c r="BU38" s="10">
        <v>99</v>
      </c>
      <c r="BV38" s="10">
        <v>226</v>
      </c>
      <c r="BW38" s="26">
        <v>120</v>
      </c>
      <c r="BX38" s="27">
        <v>30</v>
      </c>
      <c r="BY38" s="28">
        <v>90</v>
      </c>
      <c r="BZ38" s="10">
        <v>127</v>
      </c>
      <c r="CA38" s="10">
        <v>42</v>
      </c>
      <c r="CB38" s="10">
        <v>85</v>
      </c>
    </row>
    <row r="39" spans="1:80" x14ac:dyDescent="0.2">
      <c r="A39" s="4" t="s">
        <v>317</v>
      </c>
      <c r="B39" s="10">
        <f t="shared" si="60"/>
        <v>828</v>
      </c>
      <c r="C39" s="10">
        <f t="shared" si="61"/>
        <v>261</v>
      </c>
      <c r="D39" s="10">
        <f t="shared" si="62"/>
        <v>567</v>
      </c>
      <c r="E39" s="10">
        <f t="shared" si="63"/>
        <v>346</v>
      </c>
      <c r="F39" s="10">
        <f t="shared" si="64"/>
        <v>132</v>
      </c>
      <c r="G39" s="10">
        <f t="shared" si="65"/>
        <v>213</v>
      </c>
      <c r="H39" s="10">
        <f t="shared" si="66"/>
        <v>309</v>
      </c>
      <c r="I39" s="10">
        <f t="shared" si="67"/>
        <v>75</v>
      </c>
      <c r="J39" s="10">
        <f t="shared" si="68"/>
        <v>233</v>
      </c>
      <c r="K39" s="10">
        <f t="shared" si="69"/>
        <v>130</v>
      </c>
      <c r="L39" s="10">
        <f t="shared" si="70"/>
        <v>35</v>
      </c>
      <c r="M39" s="10">
        <f t="shared" si="71"/>
        <v>95</v>
      </c>
      <c r="N39" s="10">
        <f t="shared" si="72"/>
        <v>44</v>
      </c>
      <c r="O39" s="10">
        <f t="shared" si="73"/>
        <v>17</v>
      </c>
      <c r="P39" s="10">
        <f t="shared" si="74"/>
        <v>26</v>
      </c>
      <c r="Q39" s="4" t="s">
        <v>317</v>
      </c>
      <c r="R39" s="10">
        <v>181</v>
      </c>
      <c r="S39" s="10">
        <v>114</v>
      </c>
      <c r="T39" s="10">
        <v>67</v>
      </c>
      <c r="U39" s="26">
        <v>85</v>
      </c>
      <c r="V39" s="27">
        <v>66</v>
      </c>
      <c r="W39" s="28">
        <v>19</v>
      </c>
      <c r="X39" s="10">
        <v>52</v>
      </c>
      <c r="Y39" s="10">
        <v>29</v>
      </c>
      <c r="Z39" s="10">
        <v>23</v>
      </c>
      <c r="AA39" s="26">
        <v>4</v>
      </c>
      <c r="AB39" s="27">
        <v>2</v>
      </c>
      <c r="AC39" s="28">
        <v>2</v>
      </c>
      <c r="AD39" s="10">
        <v>41</v>
      </c>
      <c r="AE39" s="10">
        <v>17</v>
      </c>
      <c r="AF39" s="10">
        <v>23</v>
      </c>
      <c r="AG39" s="189" t="s">
        <v>317</v>
      </c>
      <c r="AH39" s="189">
        <v>31</v>
      </c>
      <c r="AI39" s="189">
        <v>5</v>
      </c>
      <c r="AJ39" s="189">
        <v>26</v>
      </c>
      <c r="AK39" s="198">
        <v>28</v>
      </c>
      <c r="AL39" s="199">
        <v>5</v>
      </c>
      <c r="AM39" s="200">
        <v>23</v>
      </c>
      <c r="AN39" s="189">
        <v>0</v>
      </c>
      <c r="AO39" s="189">
        <v>0</v>
      </c>
      <c r="AP39" s="189">
        <v>0</v>
      </c>
      <c r="AQ39" s="198">
        <v>3</v>
      </c>
      <c r="AR39" s="199">
        <v>0</v>
      </c>
      <c r="AS39" s="200">
        <v>3</v>
      </c>
      <c r="AT39" s="189">
        <v>0</v>
      </c>
      <c r="AU39" s="189">
        <v>0</v>
      </c>
      <c r="AV39" s="189">
        <v>0</v>
      </c>
      <c r="AW39" s="204" t="s">
        <v>317</v>
      </c>
      <c r="AX39" s="71">
        <v>121</v>
      </c>
      <c r="AY39" s="71">
        <v>47</v>
      </c>
      <c r="AZ39" s="71">
        <v>74</v>
      </c>
      <c r="BA39" s="213">
        <v>98</v>
      </c>
      <c r="BB39" s="214">
        <v>39</v>
      </c>
      <c r="BC39" s="215">
        <v>59</v>
      </c>
      <c r="BD39" s="71">
        <v>17</v>
      </c>
      <c r="BE39" s="71">
        <v>4</v>
      </c>
      <c r="BF39" s="71">
        <v>13</v>
      </c>
      <c r="BG39" s="213">
        <v>3</v>
      </c>
      <c r="BH39" s="214">
        <v>3</v>
      </c>
      <c r="BI39" s="215">
        <v>0</v>
      </c>
      <c r="BJ39" s="71">
        <v>3</v>
      </c>
      <c r="BK39" s="71">
        <v>0</v>
      </c>
      <c r="BL39" s="71">
        <v>3</v>
      </c>
      <c r="BM39" s="4" t="s">
        <v>317</v>
      </c>
      <c r="BN39" s="10">
        <v>495</v>
      </c>
      <c r="BO39" s="10">
        <v>95</v>
      </c>
      <c r="BP39" s="10">
        <v>400</v>
      </c>
      <c r="BQ39" s="26">
        <v>135</v>
      </c>
      <c r="BR39" s="27">
        <v>22</v>
      </c>
      <c r="BS39" s="28">
        <v>112</v>
      </c>
      <c r="BT39" s="10">
        <v>240</v>
      </c>
      <c r="BU39" s="10">
        <v>42</v>
      </c>
      <c r="BV39" s="10">
        <v>197</v>
      </c>
      <c r="BW39" s="26">
        <v>120</v>
      </c>
      <c r="BX39" s="27">
        <v>30</v>
      </c>
      <c r="BY39" s="28">
        <v>90</v>
      </c>
      <c r="BZ39" s="10">
        <v>0</v>
      </c>
      <c r="CA39" s="10">
        <v>0</v>
      </c>
      <c r="CB39" s="10">
        <v>0</v>
      </c>
    </row>
    <row r="40" spans="1:80" x14ac:dyDescent="0.2">
      <c r="A40" s="4" t="s">
        <v>440</v>
      </c>
      <c r="B40" s="10">
        <f t="shared" si="60"/>
        <v>882</v>
      </c>
      <c r="C40" s="10">
        <f t="shared" si="61"/>
        <v>264</v>
      </c>
      <c r="D40" s="10">
        <f t="shared" si="62"/>
        <v>618</v>
      </c>
      <c r="E40" s="10">
        <f t="shared" si="63"/>
        <v>440</v>
      </c>
      <c r="F40" s="10">
        <f t="shared" si="64"/>
        <v>139</v>
      </c>
      <c r="G40" s="10">
        <f t="shared" si="65"/>
        <v>301</v>
      </c>
      <c r="H40" s="10">
        <f t="shared" si="66"/>
        <v>266</v>
      </c>
      <c r="I40" s="10">
        <f t="shared" si="67"/>
        <v>59</v>
      </c>
      <c r="J40" s="10">
        <f t="shared" si="68"/>
        <v>207</v>
      </c>
      <c r="K40" s="10">
        <f t="shared" si="69"/>
        <v>156</v>
      </c>
      <c r="L40" s="10">
        <f t="shared" si="70"/>
        <v>60</v>
      </c>
      <c r="M40" s="10">
        <f t="shared" si="71"/>
        <v>96</v>
      </c>
      <c r="N40" s="10">
        <f t="shared" si="72"/>
        <v>20</v>
      </c>
      <c r="O40" s="10">
        <f t="shared" si="73"/>
        <v>6</v>
      </c>
      <c r="P40" s="10">
        <f t="shared" si="74"/>
        <v>15</v>
      </c>
      <c r="Q40" s="4" t="s">
        <v>440</v>
      </c>
      <c r="R40" s="10">
        <v>230</v>
      </c>
      <c r="S40" s="10">
        <v>142</v>
      </c>
      <c r="T40" s="10">
        <v>88</v>
      </c>
      <c r="U40" s="26">
        <v>132</v>
      </c>
      <c r="V40" s="27">
        <v>113</v>
      </c>
      <c r="W40" s="28">
        <v>19</v>
      </c>
      <c r="X40" s="10">
        <v>81</v>
      </c>
      <c r="Y40" s="10">
        <v>23</v>
      </c>
      <c r="Z40" s="10">
        <v>58</v>
      </c>
      <c r="AA40" s="26">
        <v>0</v>
      </c>
      <c r="AB40" s="27">
        <v>0</v>
      </c>
      <c r="AC40" s="28">
        <v>0</v>
      </c>
      <c r="AD40" s="10">
        <v>17</v>
      </c>
      <c r="AE40" s="10">
        <v>6</v>
      </c>
      <c r="AF40" s="10">
        <v>12</v>
      </c>
      <c r="AG40" s="189" t="s">
        <v>440</v>
      </c>
      <c r="AH40" s="189">
        <v>19</v>
      </c>
      <c r="AI40" s="189">
        <v>0</v>
      </c>
      <c r="AJ40" s="189">
        <v>19</v>
      </c>
      <c r="AK40" s="198">
        <v>5</v>
      </c>
      <c r="AL40" s="199">
        <v>0</v>
      </c>
      <c r="AM40" s="200">
        <v>5</v>
      </c>
      <c r="AN40" s="189">
        <v>8</v>
      </c>
      <c r="AO40" s="189">
        <v>0</v>
      </c>
      <c r="AP40" s="189">
        <v>8</v>
      </c>
      <c r="AQ40" s="198">
        <v>6</v>
      </c>
      <c r="AR40" s="199">
        <v>0</v>
      </c>
      <c r="AS40" s="200">
        <v>6</v>
      </c>
      <c r="AT40" s="189">
        <v>0</v>
      </c>
      <c r="AU40" s="189">
        <v>0</v>
      </c>
      <c r="AV40" s="189">
        <v>0</v>
      </c>
      <c r="AW40" s="204" t="s">
        <v>440</v>
      </c>
      <c r="AX40" s="71">
        <v>89</v>
      </c>
      <c r="AY40" s="71">
        <v>34</v>
      </c>
      <c r="AZ40" s="71">
        <v>55</v>
      </c>
      <c r="BA40" s="213">
        <v>78</v>
      </c>
      <c r="BB40" s="214">
        <v>26</v>
      </c>
      <c r="BC40" s="215">
        <v>52</v>
      </c>
      <c r="BD40" s="71">
        <v>8</v>
      </c>
      <c r="BE40" s="71">
        <v>8</v>
      </c>
      <c r="BF40" s="71">
        <v>0</v>
      </c>
      <c r="BG40" s="213">
        <v>0</v>
      </c>
      <c r="BH40" s="214">
        <v>0</v>
      </c>
      <c r="BI40" s="215">
        <v>0</v>
      </c>
      <c r="BJ40" s="71">
        <v>3</v>
      </c>
      <c r="BK40" s="71">
        <v>0</v>
      </c>
      <c r="BL40" s="71">
        <v>3</v>
      </c>
      <c r="BM40" s="4" t="s">
        <v>440</v>
      </c>
      <c r="BN40" s="10">
        <v>544</v>
      </c>
      <c r="BO40" s="10">
        <v>88</v>
      </c>
      <c r="BP40" s="10">
        <v>456</v>
      </c>
      <c r="BQ40" s="26">
        <v>225</v>
      </c>
      <c r="BR40" s="27">
        <v>0</v>
      </c>
      <c r="BS40" s="28">
        <v>225</v>
      </c>
      <c r="BT40" s="10">
        <v>169</v>
      </c>
      <c r="BU40" s="10">
        <v>28</v>
      </c>
      <c r="BV40" s="10">
        <v>141</v>
      </c>
      <c r="BW40" s="26">
        <v>150</v>
      </c>
      <c r="BX40" s="27">
        <v>60</v>
      </c>
      <c r="BY40" s="28">
        <v>90</v>
      </c>
      <c r="BZ40" s="10">
        <v>0</v>
      </c>
      <c r="CA40" s="10">
        <v>0</v>
      </c>
      <c r="CB40" s="10">
        <v>0</v>
      </c>
    </row>
    <row r="41" spans="1:80" x14ac:dyDescent="0.2">
      <c r="A41" s="4" t="s">
        <v>414</v>
      </c>
      <c r="B41" s="10">
        <f t="shared" si="60"/>
        <v>1369</v>
      </c>
      <c r="C41" s="10">
        <f t="shared" si="61"/>
        <v>385</v>
      </c>
      <c r="D41" s="10">
        <f t="shared" si="62"/>
        <v>983</v>
      </c>
      <c r="E41" s="10">
        <f t="shared" si="63"/>
        <v>788</v>
      </c>
      <c r="F41" s="10">
        <f t="shared" si="64"/>
        <v>294</v>
      </c>
      <c r="G41" s="10">
        <f t="shared" si="65"/>
        <v>493</v>
      </c>
      <c r="H41" s="10">
        <f t="shared" si="66"/>
        <v>238</v>
      </c>
      <c r="I41" s="10">
        <f t="shared" si="67"/>
        <v>71</v>
      </c>
      <c r="J41" s="10">
        <f t="shared" si="68"/>
        <v>167</v>
      </c>
      <c r="K41" s="10">
        <f t="shared" si="69"/>
        <v>133</v>
      </c>
      <c r="L41" s="10">
        <f t="shared" si="70"/>
        <v>3</v>
      </c>
      <c r="M41" s="10">
        <f t="shared" si="71"/>
        <v>130</v>
      </c>
      <c r="N41" s="10">
        <f t="shared" si="72"/>
        <v>211</v>
      </c>
      <c r="O41" s="10">
        <f t="shared" si="73"/>
        <v>17</v>
      </c>
      <c r="P41" s="10">
        <f t="shared" si="74"/>
        <v>193</v>
      </c>
      <c r="Q41" s="4" t="s">
        <v>414</v>
      </c>
      <c r="R41" s="10">
        <v>258</v>
      </c>
      <c r="S41" s="10">
        <v>192</v>
      </c>
      <c r="T41" s="10">
        <v>65</v>
      </c>
      <c r="U41" s="26">
        <v>156</v>
      </c>
      <c r="V41" s="27">
        <v>146</v>
      </c>
      <c r="W41" s="28">
        <v>9</v>
      </c>
      <c r="X41" s="10">
        <v>58</v>
      </c>
      <c r="Y41" s="10">
        <v>29</v>
      </c>
      <c r="Z41" s="10">
        <v>29</v>
      </c>
      <c r="AA41" s="26">
        <v>4</v>
      </c>
      <c r="AB41" s="27">
        <v>0</v>
      </c>
      <c r="AC41" s="28">
        <v>4</v>
      </c>
      <c r="AD41" s="10">
        <v>41</v>
      </c>
      <c r="AE41" s="10">
        <v>17</v>
      </c>
      <c r="AF41" s="10">
        <v>23</v>
      </c>
      <c r="AG41" s="189" t="s">
        <v>414</v>
      </c>
      <c r="AH41" s="189">
        <v>31</v>
      </c>
      <c r="AI41" s="189">
        <v>3</v>
      </c>
      <c r="AJ41" s="189">
        <v>28</v>
      </c>
      <c r="AK41" s="198">
        <v>5</v>
      </c>
      <c r="AL41" s="199">
        <v>0</v>
      </c>
      <c r="AM41" s="200">
        <v>5</v>
      </c>
      <c r="AN41" s="189">
        <v>17</v>
      </c>
      <c r="AO41" s="189">
        <v>0</v>
      </c>
      <c r="AP41" s="189">
        <v>17</v>
      </c>
      <c r="AQ41" s="198">
        <v>9</v>
      </c>
      <c r="AR41" s="199">
        <v>3</v>
      </c>
      <c r="AS41" s="200">
        <v>6</v>
      </c>
      <c r="AT41" s="189">
        <v>0</v>
      </c>
      <c r="AU41" s="189">
        <v>0</v>
      </c>
      <c r="AV41" s="189">
        <v>0</v>
      </c>
      <c r="AW41" s="204" t="s">
        <v>414</v>
      </c>
      <c r="AX41" s="71">
        <v>73</v>
      </c>
      <c r="AY41" s="71">
        <v>13</v>
      </c>
      <c r="AZ41" s="71">
        <v>60</v>
      </c>
      <c r="BA41" s="213">
        <v>65</v>
      </c>
      <c r="BB41" s="214">
        <v>13</v>
      </c>
      <c r="BC41" s="215">
        <v>52</v>
      </c>
      <c r="BD41" s="71">
        <v>8</v>
      </c>
      <c r="BE41" s="71">
        <v>0</v>
      </c>
      <c r="BF41" s="71">
        <v>8</v>
      </c>
      <c r="BG41" s="213">
        <v>0</v>
      </c>
      <c r="BH41" s="214">
        <v>0</v>
      </c>
      <c r="BI41" s="215">
        <v>0</v>
      </c>
      <c r="BJ41" s="71">
        <v>0</v>
      </c>
      <c r="BK41" s="71">
        <v>0</v>
      </c>
      <c r="BL41" s="71">
        <v>0</v>
      </c>
      <c r="BM41" s="4" t="s">
        <v>414</v>
      </c>
      <c r="BN41" s="10">
        <v>1007</v>
      </c>
      <c r="BO41" s="10">
        <v>177</v>
      </c>
      <c r="BP41" s="10">
        <v>830</v>
      </c>
      <c r="BQ41" s="26">
        <v>562</v>
      </c>
      <c r="BR41" s="27">
        <v>135</v>
      </c>
      <c r="BS41" s="28">
        <v>427</v>
      </c>
      <c r="BT41" s="10">
        <v>155</v>
      </c>
      <c r="BU41" s="10">
        <v>42</v>
      </c>
      <c r="BV41" s="10">
        <v>113</v>
      </c>
      <c r="BW41" s="26">
        <v>120</v>
      </c>
      <c r="BX41" s="27">
        <v>0</v>
      </c>
      <c r="BY41" s="28">
        <v>120</v>
      </c>
      <c r="BZ41" s="10">
        <v>170</v>
      </c>
      <c r="CA41" s="10">
        <v>0</v>
      </c>
      <c r="CB41" s="10">
        <v>170</v>
      </c>
    </row>
    <row r="42" spans="1:80" x14ac:dyDescent="0.2">
      <c r="A42" s="4" t="s">
        <v>236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4" t="s">
        <v>236</v>
      </c>
      <c r="R42" s="10">
        <v>406.9</v>
      </c>
      <c r="S42" s="10">
        <v>430</v>
      </c>
      <c r="T42" s="10">
        <v>361.9</v>
      </c>
      <c r="U42" s="31">
        <v>444.7</v>
      </c>
      <c r="V42" s="32">
        <v>488.9</v>
      </c>
      <c r="W42" s="33">
        <v>237.9</v>
      </c>
      <c r="X42" s="10">
        <v>403.4</v>
      </c>
      <c r="Y42" s="10">
        <v>284.5</v>
      </c>
      <c r="Z42" s="10">
        <v>522.29999999999995</v>
      </c>
      <c r="AA42" s="31">
        <v>93.6</v>
      </c>
      <c r="AB42" s="32">
        <v>47.6</v>
      </c>
      <c r="AC42" s="33">
        <v>144.5</v>
      </c>
      <c r="AD42" s="10">
        <v>343.9</v>
      </c>
      <c r="AE42" s="10">
        <v>403.6</v>
      </c>
      <c r="AF42" s="10">
        <v>316</v>
      </c>
      <c r="AG42" s="246" t="s">
        <v>236</v>
      </c>
      <c r="AH42" s="246">
        <v>144.1</v>
      </c>
      <c r="AI42" s="246">
        <v>108.2</v>
      </c>
      <c r="AJ42" s="246">
        <v>150</v>
      </c>
      <c r="AK42" s="250">
        <v>80.3</v>
      </c>
      <c r="AL42" s="251">
        <v>63.9</v>
      </c>
      <c r="AM42" s="252">
        <v>83.6</v>
      </c>
      <c r="AN42" s="246">
        <v>300</v>
      </c>
      <c r="AO42" s="246">
        <v>50</v>
      </c>
      <c r="AP42" s="246">
        <v>322.7</v>
      </c>
      <c r="AQ42" s="250">
        <v>185.9</v>
      </c>
      <c r="AR42" s="251">
        <v>414</v>
      </c>
      <c r="AS42" s="252">
        <v>146.6</v>
      </c>
      <c r="AT42" s="246">
        <v>10</v>
      </c>
      <c r="AU42" s="246">
        <v>100</v>
      </c>
      <c r="AV42" s="246">
        <v>0</v>
      </c>
      <c r="AW42" s="216" t="s">
        <v>236</v>
      </c>
      <c r="AX42" s="216">
        <v>141.5</v>
      </c>
      <c r="AY42" s="216">
        <v>88.5</v>
      </c>
      <c r="AZ42" s="216">
        <v>174.3</v>
      </c>
      <c r="BA42" s="217">
        <v>158.4</v>
      </c>
      <c r="BB42" s="218">
        <v>98.4</v>
      </c>
      <c r="BC42" s="219">
        <v>194.9</v>
      </c>
      <c r="BD42" s="216">
        <v>101.4</v>
      </c>
      <c r="BE42" s="216">
        <v>67.900000000000006</v>
      </c>
      <c r="BF42" s="216">
        <v>123.5</v>
      </c>
      <c r="BG42" s="217">
        <v>19.5</v>
      </c>
      <c r="BH42" s="218">
        <v>31.5</v>
      </c>
      <c r="BI42" s="219">
        <v>13.2</v>
      </c>
      <c r="BJ42" s="216">
        <v>86.6</v>
      </c>
      <c r="BK42" s="216">
        <v>25</v>
      </c>
      <c r="BL42" s="216">
        <v>142</v>
      </c>
      <c r="BM42" s="4" t="s">
        <v>236</v>
      </c>
      <c r="BN42" s="10">
        <v>557.70000000000005</v>
      </c>
      <c r="BO42" s="10">
        <v>294.10000000000002</v>
      </c>
      <c r="BP42" s="10">
        <v>640.4</v>
      </c>
      <c r="BQ42" s="31">
        <v>671</v>
      </c>
      <c r="BR42" s="32">
        <v>402.9</v>
      </c>
      <c r="BS42" s="33">
        <v>744.4</v>
      </c>
      <c r="BT42" s="10">
        <v>253.2</v>
      </c>
      <c r="BU42" s="10">
        <v>301.7</v>
      </c>
      <c r="BV42" s="10">
        <v>238.1</v>
      </c>
      <c r="BW42" s="31">
        <v>328.4</v>
      </c>
      <c r="BX42" s="32">
        <v>169</v>
      </c>
      <c r="BY42" s="33">
        <v>400.9</v>
      </c>
      <c r="BZ42" s="10">
        <v>1350</v>
      </c>
      <c r="CA42" s="10">
        <v>66.7</v>
      </c>
      <c r="CB42" s="10">
        <v>1735</v>
      </c>
    </row>
    <row r="43" spans="1:80" ht="15" x14ac:dyDescent="0.25">
      <c r="A43" s="2" t="s">
        <v>500</v>
      </c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2" t="s">
        <v>500</v>
      </c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2" t="s">
        <v>500</v>
      </c>
      <c r="AH43" s="94"/>
      <c r="AI43" s="94"/>
      <c r="AJ43" s="94"/>
      <c r="AK43" s="94"/>
      <c r="AL43" s="94"/>
      <c r="AM43" s="94"/>
      <c r="AN43" s="94"/>
      <c r="AO43" s="94"/>
      <c r="AP43" s="94"/>
      <c r="AQ43" s="94"/>
      <c r="AR43" s="94"/>
      <c r="AS43" s="94"/>
      <c r="AT43" s="94"/>
      <c r="AU43" s="94"/>
      <c r="AV43" s="94"/>
      <c r="AW43" s="2" t="s">
        <v>500</v>
      </c>
      <c r="AX43" s="94"/>
      <c r="AY43" s="94"/>
      <c r="AZ43" s="94"/>
      <c r="BA43" s="94"/>
      <c r="BB43" s="94"/>
      <c r="BC43" s="94"/>
      <c r="BD43" s="94"/>
      <c r="BE43" s="94"/>
      <c r="BF43" s="94"/>
      <c r="BG43" s="94"/>
      <c r="BH43" s="112"/>
      <c r="BI43" s="112"/>
      <c r="BJ43" s="112"/>
      <c r="BK43" s="112"/>
      <c r="BL43" s="112"/>
      <c r="BM43" s="2" t="s">
        <v>500</v>
      </c>
      <c r="BN43" s="94"/>
      <c r="BO43" s="94"/>
      <c r="BP43" s="94"/>
      <c r="BQ43" s="94"/>
      <c r="BR43" s="94"/>
      <c r="BS43" s="94"/>
      <c r="BT43" s="94"/>
      <c r="BU43" s="94"/>
      <c r="BV43" s="94"/>
      <c r="BW43" s="94"/>
      <c r="BX43" s="94"/>
      <c r="BY43" s="94"/>
      <c r="BZ43" s="94"/>
      <c r="CA43" s="94"/>
      <c r="CB43" s="94"/>
    </row>
    <row r="44" spans="1:80" ht="15" x14ac:dyDescent="0.25">
      <c r="A44" s="3" t="s">
        <v>501</v>
      </c>
      <c r="Q44" s="3" t="s">
        <v>501</v>
      </c>
      <c r="AG44" s="3" t="s">
        <v>501</v>
      </c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 s="3" t="s">
        <v>501</v>
      </c>
      <c r="AX44"/>
      <c r="AY44"/>
      <c r="AZ44"/>
      <c r="BA44"/>
      <c r="BB44"/>
      <c r="BC44"/>
      <c r="BD44"/>
      <c r="BE44"/>
      <c r="BF44"/>
      <c r="BG44"/>
      <c r="BH44" s="63"/>
      <c r="BI44" s="63"/>
      <c r="BJ44" s="63"/>
      <c r="BK44" s="63"/>
      <c r="BL44" s="63"/>
      <c r="BM44" s="3" t="s">
        <v>610</v>
      </c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</row>
  </sheetData>
  <mergeCells count="25">
    <mergeCell ref="B2:D2"/>
    <mergeCell ref="E2:G2"/>
    <mergeCell ref="H2:J2"/>
    <mergeCell ref="K2:M2"/>
    <mergeCell ref="N2:P2"/>
    <mergeCell ref="R2:T2"/>
    <mergeCell ref="U2:W2"/>
    <mergeCell ref="X2:Z2"/>
    <mergeCell ref="AA2:AC2"/>
    <mergeCell ref="AD2:AF2"/>
    <mergeCell ref="AH2:AJ2"/>
    <mergeCell ref="AK2:AM2"/>
    <mergeCell ref="AN2:AP2"/>
    <mergeCell ref="AQ2:AS2"/>
    <mergeCell ref="AT2:AV2"/>
    <mergeCell ref="AX2:AZ2"/>
    <mergeCell ref="BA2:BC2"/>
    <mergeCell ref="BD2:BF2"/>
    <mergeCell ref="BG2:BI2"/>
    <mergeCell ref="BJ2:BL2"/>
    <mergeCell ref="BN2:BP2"/>
    <mergeCell ref="BQ2:BS2"/>
    <mergeCell ref="BT2:BV2"/>
    <mergeCell ref="BW2:BY2"/>
    <mergeCell ref="BZ2:CB2"/>
  </mergeCells>
  <pageMargins left="0.7" right="0.7" top="0.75" bottom="0.75" header="0.3" footer="0.3"/>
  <pageSetup orientation="portrait" r:id="rId1"/>
  <colBreaks count="1" manualBreakCount="1">
    <brk id="16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53"/>
  <sheetViews>
    <sheetView view="pageBreakPreview" topLeftCell="BI1" zoomScaleNormal="100" zoomScaleSheetLayoutView="100" workbookViewId="0">
      <selection sqref="A1:XFD1048576"/>
    </sheetView>
  </sheetViews>
  <sheetFormatPr defaultRowHeight="11.25" x14ac:dyDescent="0.2"/>
  <cols>
    <col min="1" max="1" width="15.28515625" style="4" customWidth="1"/>
    <col min="2" max="15" width="5.42578125" style="4" customWidth="1"/>
    <col min="16" max="16" width="5" style="4" customWidth="1"/>
    <col min="17" max="16384" width="9.140625" style="4"/>
  </cols>
  <sheetData>
    <row r="1" spans="1:80" x14ac:dyDescent="0.2">
      <c r="A1" s="4" t="s">
        <v>829</v>
      </c>
      <c r="Q1" s="4" t="s">
        <v>509</v>
      </c>
      <c r="AG1" s="56" t="s">
        <v>632</v>
      </c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3" t="s">
        <v>637</v>
      </c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4" t="s">
        <v>639</v>
      </c>
    </row>
    <row r="2" spans="1:80" x14ac:dyDescent="0.2">
      <c r="A2" s="5"/>
      <c r="B2" s="278" t="s">
        <v>1</v>
      </c>
      <c r="C2" s="278"/>
      <c r="D2" s="278"/>
      <c r="E2" s="278"/>
      <c r="F2" s="278"/>
      <c r="G2" s="278" t="s">
        <v>2</v>
      </c>
      <c r="H2" s="278"/>
      <c r="I2" s="278"/>
      <c r="J2" s="278"/>
      <c r="K2" s="278"/>
      <c r="L2" s="278" t="s">
        <v>3</v>
      </c>
      <c r="M2" s="278"/>
      <c r="N2" s="278"/>
      <c r="O2" s="278"/>
      <c r="P2" s="279"/>
      <c r="Q2" s="5"/>
      <c r="R2" s="278" t="s">
        <v>1</v>
      </c>
      <c r="S2" s="278"/>
      <c r="T2" s="278"/>
      <c r="U2" s="278"/>
      <c r="V2" s="278"/>
      <c r="W2" s="278" t="s">
        <v>2</v>
      </c>
      <c r="X2" s="278"/>
      <c r="Y2" s="278"/>
      <c r="Z2" s="278"/>
      <c r="AA2" s="278"/>
      <c r="AB2" s="278" t="s">
        <v>3</v>
      </c>
      <c r="AC2" s="278"/>
      <c r="AD2" s="278"/>
      <c r="AE2" s="278"/>
      <c r="AF2" s="279"/>
      <c r="AG2" s="57"/>
      <c r="AH2" s="283" t="s">
        <v>1</v>
      </c>
      <c r="AI2" s="283"/>
      <c r="AJ2" s="283"/>
      <c r="AK2" s="283"/>
      <c r="AL2" s="283"/>
      <c r="AM2" s="283" t="s">
        <v>2</v>
      </c>
      <c r="AN2" s="283"/>
      <c r="AO2" s="283"/>
      <c r="AP2" s="283"/>
      <c r="AQ2" s="283"/>
      <c r="AR2" s="283" t="s">
        <v>3</v>
      </c>
      <c r="AS2" s="283"/>
      <c r="AT2" s="283"/>
      <c r="AU2" s="283"/>
      <c r="AV2" s="284"/>
      <c r="AW2" s="95"/>
      <c r="AX2" s="281" t="s">
        <v>1</v>
      </c>
      <c r="AY2" s="281"/>
      <c r="AZ2" s="281"/>
      <c r="BA2" s="281"/>
      <c r="BB2" s="281"/>
      <c r="BC2" s="281" t="s">
        <v>2</v>
      </c>
      <c r="BD2" s="281"/>
      <c r="BE2" s="281"/>
      <c r="BF2" s="281"/>
      <c r="BG2" s="281"/>
      <c r="BH2" s="281" t="s">
        <v>3</v>
      </c>
      <c r="BI2" s="281"/>
      <c r="BJ2" s="281"/>
      <c r="BK2" s="281"/>
      <c r="BL2" s="282"/>
      <c r="BM2" s="5"/>
      <c r="BN2" s="278" t="s">
        <v>1</v>
      </c>
      <c r="BO2" s="278"/>
      <c r="BP2" s="278"/>
      <c r="BQ2" s="278"/>
      <c r="BR2" s="278"/>
      <c r="BS2" s="278" t="s">
        <v>2</v>
      </c>
      <c r="BT2" s="278"/>
      <c r="BU2" s="278"/>
      <c r="BV2" s="278"/>
      <c r="BW2" s="278"/>
      <c r="BX2" s="278" t="s">
        <v>3</v>
      </c>
      <c r="BY2" s="278"/>
      <c r="BZ2" s="278"/>
      <c r="CA2" s="278"/>
      <c r="CB2" s="279"/>
    </row>
    <row r="3" spans="1:80" x14ac:dyDescent="0.2">
      <c r="A3" s="6" t="s">
        <v>600</v>
      </c>
      <c r="B3" s="7" t="s">
        <v>1</v>
      </c>
      <c r="C3" s="7" t="s">
        <v>4</v>
      </c>
      <c r="D3" s="7" t="s">
        <v>504</v>
      </c>
      <c r="E3" s="7" t="s">
        <v>6</v>
      </c>
      <c r="F3" s="7" t="s">
        <v>505</v>
      </c>
      <c r="G3" s="7" t="s">
        <v>1</v>
      </c>
      <c r="H3" s="7" t="s">
        <v>4</v>
      </c>
      <c r="I3" s="7" t="s">
        <v>504</v>
      </c>
      <c r="J3" s="7" t="s">
        <v>6</v>
      </c>
      <c r="K3" s="7" t="s">
        <v>505</v>
      </c>
      <c r="L3" s="7" t="s">
        <v>1</v>
      </c>
      <c r="M3" s="7" t="s">
        <v>4</v>
      </c>
      <c r="N3" s="7" t="s">
        <v>504</v>
      </c>
      <c r="O3" s="7" t="s">
        <v>6</v>
      </c>
      <c r="P3" s="7" t="s">
        <v>505</v>
      </c>
      <c r="Q3" s="6" t="s">
        <v>600</v>
      </c>
      <c r="R3" s="7" t="s">
        <v>1</v>
      </c>
      <c r="S3" s="7" t="s">
        <v>4</v>
      </c>
      <c r="T3" s="7" t="s">
        <v>504</v>
      </c>
      <c r="U3" s="7" t="s">
        <v>6</v>
      </c>
      <c r="V3" s="7" t="s">
        <v>505</v>
      </c>
      <c r="W3" s="7" t="s">
        <v>1</v>
      </c>
      <c r="X3" s="7" t="s">
        <v>4</v>
      </c>
      <c r="Y3" s="7" t="s">
        <v>504</v>
      </c>
      <c r="Z3" s="7" t="s">
        <v>6</v>
      </c>
      <c r="AA3" s="7" t="s">
        <v>505</v>
      </c>
      <c r="AB3" s="7" t="s">
        <v>1</v>
      </c>
      <c r="AC3" s="7" t="s">
        <v>4</v>
      </c>
      <c r="AD3" s="7" t="s">
        <v>504</v>
      </c>
      <c r="AE3" s="7" t="s">
        <v>6</v>
      </c>
      <c r="AF3" s="7" t="s">
        <v>505</v>
      </c>
      <c r="AG3" s="86" t="s">
        <v>600</v>
      </c>
      <c r="AH3" s="87" t="s">
        <v>1</v>
      </c>
      <c r="AI3" s="87" t="s">
        <v>4</v>
      </c>
      <c r="AJ3" s="87" t="s">
        <v>5</v>
      </c>
      <c r="AK3" s="87" t="s">
        <v>6</v>
      </c>
      <c r="AL3" s="87" t="s">
        <v>7</v>
      </c>
      <c r="AM3" s="87" t="s">
        <v>1</v>
      </c>
      <c r="AN3" s="87" t="s">
        <v>4</v>
      </c>
      <c r="AO3" s="87" t="s">
        <v>5</v>
      </c>
      <c r="AP3" s="87" t="s">
        <v>6</v>
      </c>
      <c r="AQ3" s="87" t="s">
        <v>7</v>
      </c>
      <c r="AR3" s="87" t="s">
        <v>1</v>
      </c>
      <c r="AS3" s="87" t="s">
        <v>4</v>
      </c>
      <c r="AT3" s="87" t="s">
        <v>5</v>
      </c>
      <c r="AU3" s="87" t="s">
        <v>6</v>
      </c>
      <c r="AV3" s="88" t="s">
        <v>7</v>
      </c>
      <c r="AW3" s="109" t="s">
        <v>600</v>
      </c>
      <c r="AX3" s="96" t="s">
        <v>1</v>
      </c>
      <c r="AY3" s="96" t="s">
        <v>4</v>
      </c>
      <c r="AZ3" s="96" t="s">
        <v>504</v>
      </c>
      <c r="BA3" s="96" t="s">
        <v>6</v>
      </c>
      <c r="BB3" s="96" t="s">
        <v>505</v>
      </c>
      <c r="BC3" s="96" t="s">
        <v>1</v>
      </c>
      <c r="BD3" s="96" t="s">
        <v>4</v>
      </c>
      <c r="BE3" s="96" t="s">
        <v>504</v>
      </c>
      <c r="BF3" s="96" t="s">
        <v>6</v>
      </c>
      <c r="BG3" s="96" t="s">
        <v>505</v>
      </c>
      <c r="BH3" s="96" t="s">
        <v>1</v>
      </c>
      <c r="BI3" s="96" t="s">
        <v>4</v>
      </c>
      <c r="BJ3" s="96" t="s">
        <v>504</v>
      </c>
      <c r="BK3" s="96" t="s">
        <v>6</v>
      </c>
      <c r="BL3" s="97" t="s">
        <v>505</v>
      </c>
      <c r="BM3" s="6" t="s">
        <v>600</v>
      </c>
      <c r="BN3" s="7" t="s">
        <v>1</v>
      </c>
      <c r="BO3" s="7" t="s">
        <v>4</v>
      </c>
      <c r="BP3" s="7" t="s">
        <v>504</v>
      </c>
      <c r="BQ3" s="7" t="s">
        <v>6</v>
      </c>
      <c r="BR3" s="7" t="s">
        <v>505</v>
      </c>
      <c r="BS3" s="7" t="s">
        <v>1</v>
      </c>
      <c r="BT3" s="7" t="s">
        <v>4</v>
      </c>
      <c r="BU3" s="7" t="s">
        <v>504</v>
      </c>
      <c r="BV3" s="7" t="s">
        <v>6</v>
      </c>
      <c r="BW3" s="7" t="s">
        <v>505</v>
      </c>
      <c r="BX3" s="7" t="s">
        <v>1</v>
      </c>
      <c r="BY3" s="7" t="s">
        <v>4</v>
      </c>
      <c r="BZ3" s="7" t="s">
        <v>504</v>
      </c>
      <c r="CA3" s="7" t="s">
        <v>6</v>
      </c>
      <c r="CB3" s="8" t="s">
        <v>505</v>
      </c>
    </row>
    <row r="4" spans="1:80" x14ac:dyDescent="0.2">
      <c r="A4" s="15" t="s">
        <v>76</v>
      </c>
      <c r="G4" s="25"/>
      <c r="H4" s="9"/>
      <c r="I4" s="9"/>
      <c r="J4" s="9"/>
      <c r="K4" s="5"/>
      <c r="Q4" s="15" t="s">
        <v>76</v>
      </c>
      <c r="W4" s="25"/>
      <c r="X4" s="9"/>
      <c r="Y4" s="9"/>
      <c r="Z4" s="9"/>
      <c r="AA4" s="5"/>
      <c r="AG4" s="60" t="s">
        <v>633</v>
      </c>
      <c r="AH4" s="63"/>
      <c r="AI4" s="63"/>
      <c r="AJ4" s="63"/>
      <c r="AK4" s="63"/>
      <c r="AL4" s="63"/>
      <c r="AM4" s="113"/>
      <c r="AN4" s="112"/>
      <c r="AO4" s="112"/>
      <c r="AP4" s="112"/>
      <c r="AQ4" s="111"/>
      <c r="AR4" s="63"/>
      <c r="AS4" s="63"/>
      <c r="AT4" s="63"/>
      <c r="AU4" s="63"/>
      <c r="AV4" s="63"/>
      <c r="AW4" s="98" t="s">
        <v>638</v>
      </c>
      <c r="AX4" s="3"/>
      <c r="AY4" s="3"/>
      <c r="AZ4" s="3"/>
      <c r="BA4" s="3"/>
      <c r="BB4" s="3"/>
      <c r="BC4" s="99"/>
      <c r="BD4" s="2"/>
      <c r="BE4" s="2"/>
      <c r="BF4" s="2"/>
      <c r="BG4" s="95"/>
      <c r="BH4" s="3"/>
      <c r="BI4" s="3"/>
      <c r="BJ4" s="3"/>
      <c r="BK4" s="3"/>
      <c r="BL4" s="3"/>
      <c r="BM4" s="15" t="s">
        <v>77</v>
      </c>
      <c r="BS4" s="25"/>
      <c r="BT4" s="9"/>
      <c r="BU4" s="9"/>
      <c r="BV4" s="9"/>
      <c r="BW4" s="5"/>
    </row>
    <row r="5" spans="1:80" x14ac:dyDescent="0.2">
      <c r="A5" s="4" t="s">
        <v>1</v>
      </c>
      <c r="B5" s="10">
        <f t="shared" ref="B5" si="0">R5+AH5+AX5+BN5</f>
        <v>49870</v>
      </c>
      <c r="C5" s="10">
        <f t="shared" ref="C5" si="1">S5+AI5+AY5+BO5</f>
        <v>29281</v>
      </c>
      <c r="D5" s="10">
        <f t="shared" ref="D5" si="2">T5+AJ5+AZ5+BP5</f>
        <v>11790</v>
      </c>
      <c r="E5" s="10">
        <f t="shared" ref="E5" si="3">U5+AK5+BA5+BQ5</f>
        <v>4710</v>
      </c>
      <c r="F5" s="10">
        <f t="shared" ref="F5" si="4">V5+AL5+BB5+BR5</f>
        <v>4090</v>
      </c>
      <c r="G5" s="10">
        <f t="shared" ref="G5" si="5">W5+AM5+BC5+BS5</f>
        <v>23556</v>
      </c>
      <c r="H5" s="10">
        <f t="shared" ref="H5" si="6">X5+AN5+BD5+BT5</f>
        <v>13553</v>
      </c>
      <c r="I5" s="10">
        <f t="shared" ref="I5" si="7">Y5+AO5+BE5+BU5</f>
        <v>5714</v>
      </c>
      <c r="J5" s="10">
        <f t="shared" ref="J5" si="8">Z5+AP5+BF5+BV5</f>
        <v>2320</v>
      </c>
      <c r="K5" s="10">
        <f t="shared" ref="K5" si="9">AA5+AQ5+BG5+BW5</f>
        <v>1969</v>
      </c>
      <c r="L5" s="10">
        <f t="shared" ref="L5" si="10">AB5+AR5+BH5+BX5</f>
        <v>26315</v>
      </c>
      <c r="M5" s="10">
        <f t="shared" ref="M5" si="11">AC5+AS5+BI5+BY5</f>
        <v>15727</v>
      </c>
      <c r="N5" s="10">
        <f t="shared" ref="N5" si="12">AD5+AT5+BJ5+BZ5</f>
        <v>6075</v>
      </c>
      <c r="O5" s="10">
        <f t="shared" ref="O5" si="13">AE5+AU5+BK5+CA5</f>
        <v>2390</v>
      </c>
      <c r="P5" s="10">
        <v>648</v>
      </c>
      <c r="Q5" s="4" t="s">
        <v>1</v>
      </c>
      <c r="R5" s="10">
        <v>7948</v>
      </c>
      <c r="S5" s="10">
        <v>4204</v>
      </c>
      <c r="T5" s="10">
        <v>2193</v>
      </c>
      <c r="U5" s="10">
        <v>255</v>
      </c>
      <c r="V5" s="10">
        <v>1296</v>
      </c>
      <c r="W5" s="26">
        <v>3957</v>
      </c>
      <c r="X5" s="27">
        <v>2005</v>
      </c>
      <c r="Y5" s="27">
        <v>1189</v>
      </c>
      <c r="Z5" s="27">
        <v>115</v>
      </c>
      <c r="AA5" s="28">
        <v>648</v>
      </c>
      <c r="AB5" s="10">
        <v>3991</v>
      </c>
      <c r="AC5" s="10">
        <v>2199</v>
      </c>
      <c r="AD5" s="10">
        <v>1004</v>
      </c>
      <c r="AE5" s="10">
        <v>140</v>
      </c>
      <c r="AF5" s="10">
        <v>648</v>
      </c>
      <c r="AG5" s="56" t="s">
        <v>1</v>
      </c>
      <c r="AH5" s="63">
        <v>13588</v>
      </c>
      <c r="AI5" s="63">
        <v>10943</v>
      </c>
      <c r="AJ5" s="63">
        <v>1912</v>
      </c>
      <c r="AK5" s="63">
        <v>499</v>
      </c>
      <c r="AL5" s="63">
        <v>234</v>
      </c>
      <c r="AM5" s="64">
        <v>6540</v>
      </c>
      <c r="AN5" s="65">
        <v>5247</v>
      </c>
      <c r="AO5" s="65">
        <v>943</v>
      </c>
      <c r="AP5" s="65">
        <v>241</v>
      </c>
      <c r="AQ5" s="66">
        <v>109</v>
      </c>
      <c r="AR5" s="63">
        <v>7048</v>
      </c>
      <c r="AS5" s="63">
        <v>5696</v>
      </c>
      <c r="AT5" s="63">
        <v>968</v>
      </c>
      <c r="AU5" s="63">
        <v>258</v>
      </c>
      <c r="AV5" s="63">
        <v>126</v>
      </c>
      <c r="AW5" s="3" t="s">
        <v>1</v>
      </c>
      <c r="AX5" s="3">
        <v>4286</v>
      </c>
      <c r="AY5" s="3">
        <v>2656</v>
      </c>
      <c r="AZ5" s="3">
        <v>1055</v>
      </c>
      <c r="BA5" s="3">
        <v>434</v>
      </c>
      <c r="BB5" s="3">
        <v>141</v>
      </c>
      <c r="BC5" s="100">
        <v>1988</v>
      </c>
      <c r="BD5" s="101">
        <v>1270</v>
      </c>
      <c r="BE5" s="101">
        <v>464</v>
      </c>
      <c r="BF5" s="101">
        <v>188</v>
      </c>
      <c r="BG5" s="102">
        <v>66</v>
      </c>
      <c r="BH5" s="3">
        <v>2298</v>
      </c>
      <c r="BI5" s="3">
        <v>1386</v>
      </c>
      <c r="BJ5" s="3">
        <v>591</v>
      </c>
      <c r="BK5" s="3">
        <v>246</v>
      </c>
      <c r="BL5" s="3">
        <v>75</v>
      </c>
      <c r="BM5" s="4" t="s">
        <v>1</v>
      </c>
      <c r="BN5" s="10">
        <v>24048</v>
      </c>
      <c r="BO5" s="10">
        <v>11478</v>
      </c>
      <c r="BP5" s="10">
        <v>6630</v>
      </c>
      <c r="BQ5" s="10">
        <v>3522</v>
      </c>
      <c r="BR5" s="10">
        <v>2419</v>
      </c>
      <c r="BS5" s="26">
        <v>11071</v>
      </c>
      <c r="BT5" s="27">
        <v>5031</v>
      </c>
      <c r="BU5" s="27">
        <v>3118</v>
      </c>
      <c r="BV5" s="27">
        <v>1776</v>
      </c>
      <c r="BW5" s="28">
        <v>1146</v>
      </c>
      <c r="BX5" s="10">
        <v>12978</v>
      </c>
      <c r="BY5" s="10">
        <v>6446</v>
      </c>
      <c r="BZ5" s="10">
        <v>3512</v>
      </c>
      <c r="CA5" s="10">
        <v>1746</v>
      </c>
      <c r="CB5" s="10">
        <v>1273</v>
      </c>
    </row>
    <row r="6" spans="1:80" x14ac:dyDescent="0.2">
      <c r="A6" s="4" t="s">
        <v>77</v>
      </c>
      <c r="B6" s="10">
        <f t="shared" ref="B6:B7" si="14">R6+AH6+AX6+BN6</f>
        <v>33242</v>
      </c>
      <c r="C6" s="10">
        <f t="shared" ref="C6:C7" si="15">S6+AI6+AY6+BO6</f>
        <v>19459</v>
      </c>
      <c r="D6" s="10">
        <f t="shared" ref="D6:D7" si="16">T6+AJ6+AZ6+BP6</f>
        <v>7956</v>
      </c>
      <c r="E6" s="10">
        <f t="shared" ref="E6:E7" si="17">U6+AK6+BA6+BQ6</f>
        <v>2662</v>
      </c>
      <c r="F6" s="10">
        <f t="shared" ref="F6:F7" si="18">V6+AL6+BB6+BR6</f>
        <v>3165</v>
      </c>
      <c r="G6" s="10">
        <f t="shared" ref="G6:G7" si="19">W6+AM6+BC6+BS6</f>
        <v>15743</v>
      </c>
      <c r="H6" s="10">
        <f t="shared" ref="H6:H7" si="20">X6+AN6+BD6+BT6</f>
        <v>8826</v>
      </c>
      <c r="I6" s="10">
        <f t="shared" ref="I6:I7" si="21">Y6+AO6+BE6+BU6</f>
        <v>3847</v>
      </c>
      <c r="J6" s="10">
        <f t="shared" ref="J6:J7" si="22">Z6+AP6+BF6+BV6</f>
        <v>1478</v>
      </c>
      <c r="K6" s="10">
        <f t="shared" ref="K6:K7" si="23">AA6+AQ6+BG6+BW6</f>
        <v>1593</v>
      </c>
      <c r="L6" s="10">
        <f t="shared" ref="L6:L7" si="24">AB6+AR6+BH6+BX6</f>
        <v>17498</v>
      </c>
      <c r="M6" s="10">
        <f t="shared" ref="M6:M7" si="25">AC6+AS6+BI6+BY6</f>
        <v>10633</v>
      </c>
      <c r="N6" s="10">
        <f t="shared" ref="N6:N7" si="26">AD6+AT6+BJ6+BZ6</f>
        <v>4110</v>
      </c>
      <c r="O6" s="10">
        <f t="shared" ref="O6:O7" si="27">AE6+AU6+BK6+CA6</f>
        <v>1184</v>
      </c>
      <c r="P6" s="10">
        <v>555</v>
      </c>
      <c r="Q6" s="4" t="s">
        <v>77</v>
      </c>
      <c r="R6" s="10">
        <v>6193</v>
      </c>
      <c r="S6" s="10">
        <v>3444</v>
      </c>
      <c r="T6" s="10">
        <v>1460</v>
      </c>
      <c r="U6" s="10">
        <v>166</v>
      </c>
      <c r="V6" s="10">
        <v>1123</v>
      </c>
      <c r="W6" s="26">
        <v>3067</v>
      </c>
      <c r="X6" s="27">
        <v>1614</v>
      </c>
      <c r="Y6" s="27">
        <v>814</v>
      </c>
      <c r="Z6" s="27">
        <v>73</v>
      </c>
      <c r="AA6" s="28">
        <v>567</v>
      </c>
      <c r="AB6" s="10">
        <v>3125</v>
      </c>
      <c r="AC6" s="10">
        <v>1831</v>
      </c>
      <c r="AD6" s="10">
        <v>646</v>
      </c>
      <c r="AE6" s="10">
        <v>93</v>
      </c>
      <c r="AF6" s="10">
        <v>555</v>
      </c>
      <c r="AG6" s="56" t="s">
        <v>77</v>
      </c>
      <c r="AH6" s="63">
        <v>8258</v>
      </c>
      <c r="AI6" s="63">
        <v>6541</v>
      </c>
      <c r="AJ6" s="63">
        <v>1255</v>
      </c>
      <c r="AK6" s="63">
        <v>300</v>
      </c>
      <c r="AL6" s="63">
        <v>163</v>
      </c>
      <c r="AM6" s="64">
        <v>3805</v>
      </c>
      <c r="AN6" s="65">
        <v>2984</v>
      </c>
      <c r="AO6" s="65">
        <v>632</v>
      </c>
      <c r="AP6" s="65">
        <v>117</v>
      </c>
      <c r="AQ6" s="66">
        <v>71</v>
      </c>
      <c r="AR6" s="63">
        <v>4454</v>
      </c>
      <c r="AS6" s="63">
        <v>3556</v>
      </c>
      <c r="AT6" s="63">
        <v>623</v>
      </c>
      <c r="AU6" s="63">
        <v>183</v>
      </c>
      <c r="AV6" s="63">
        <v>91</v>
      </c>
      <c r="AW6" s="3" t="s">
        <v>77</v>
      </c>
      <c r="AX6" s="3">
        <v>1681</v>
      </c>
      <c r="AY6" s="3">
        <v>1029</v>
      </c>
      <c r="AZ6" s="3">
        <v>388</v>
      </c>
      <c r="BA6" s="3">
        <v>209</v>
      </c>
      <c r="BB6" s="3">
        <v>54</v>
      </c>
      <c r="BC6" s="100">
        <v>798</v>
      </c>
      <c r="BD6" s="101">
        <v>477</v>
      </c>
      <c r="BE6" s="101">
        <v>186</v>
      </c>
      <c r="BF6" s="101">
        <v>114</v>
      </c>
      <c r="BG6" s="102">
        <v>21</v>
      </c>
      <c r="BH6" s="3">
        <v>883</v>
      </c>
      <c r="BI6" s="3">
        <v>552</v>
      </c>
      <c r="BJ6" s="3">
        <v>203</v>
      </c>
      <c r="BK6" s="3">
        <v>95</v>
      </c>
      <c r="BL6" s="3">
        <v>33</v>
      </c>
      <c r="BM6" s="4" t="s">
        <v>77</v>
      </c>
      <c r="BN6" s="10">
        <v>17110</v>
      </c>
      <c r="BO6" s="10">
        <v>8445</v>
      </c>
      <c r="BP6" s="10">
        <v>4853</v>
      </c>
      <c r="BQ6" s="10">
        <v>1987</v>
      </c>
      <c r="BR6" s="10">
        <v>1825</v>
      </c>
      <c r="BS6" s="26">
        <v>8073</v>
      </c>
      <c r="BT6" s="27">
        <v>3751</v>
      </c>
      <c r="BU6" s="27">
        <v>2215</v>
      </c>
      <c r="BV6" s="27">
        <v>1174</v>
      </c>
      <c r="BW6" s="28">
        <v>934</v>
      </c>
      <c r="BX6" s="10">
        <v>9036</v>
      </c>
      <c r="BY6" s="10">
        <v>4694</v>
      </c>
      <c r="BZ6" s="10">
        <v>2638</v>
      </c>
      <c r="CA6" s="10">
        <v>813</v>
      </c>
      <c r="CB6" s="10">
        <v>891</v>
      </c>
    </row>
    <row r="7" spans="1:80" x14ac:dyDescent="0.2">
      <c r="A7" s="4" t="s">
        <v>78</v>
      </c>
      <c r="B7" s="10">
        <f t="shared" si="14"/>
        <v>16629</v>
      </c>
      <c r="C7" s="10">
        <f t="shared" si="15"/>
        <v>9821</v>
      </c>
      <c r="D7" s="10">
        <f t="shared" si="16"/>
        <v>3834</v>
      </c>
      <c r="E7" s="10">
        <f t="shared" si="17"/>
        <v>2049</v>
      </c>
      <c r="F7" s="10">
        <f t="shared" si="18"/>
        <v>926</v>
      </c>
      <c r="G7" s="10">
        <f t="shared" si="19"/>
        <v>7812</v>
      </c>
      <c r="H7" s="10">
        <f t="shared" si="20"/>
        <v>4728</v>
      </c>
      <c r="I7" s="10">
        <f t="shared" si="21"/>
        <v>1869</v>
      </c>
      <c r="J7" s="10">
        <f t="shared" si="22"/>
        <v>842</v>
      </c>
      <c r="K7" s="10">
        <f t="shared" si="23"/>
        <v>375</v>
      </c>
      <c r="L7" s="10">
        <f t="shared" si="24"/>
        <v>8817</v>
      </c>
      <c r="M7" s="10">
        <f t="shared" si="25"/>
        <v>5093</v>
      </c>
      <c r="N7" s="10">
        <f t="shared" si="26"/>
        <v>1966</v>
      </c>
      <c r="O7" s="10">
        <f t="shared" si="27"/>
        <v>1207</v>
      </c>
      <c r="P7" s="10">
        <v>93</v>
      </c>
      <c r="Q7" s="4" t="s">
        <v>78</v>
      </c>
      <c r="R7" s="10">
        <v>1755</v>
      </c>
      <c r="S7" s="10">
        <v>760</v>
      </c>
      <c r="T7" s="10">
        <v>733</v>
      </c>
      <c r="U7" s="10">
        <v>89</v>
      </c>
      <c r="V7" s="10">
        <v>174</v>
      </c>
      <c r="W7" s="26">
        <v>890</v>
      </c>
      <c r="X7" s="27">
        <v>392</v>
      </c>
      <c r="Y7" s="27">
        <v>375</v>
      </c>
      <c r="Z7" s="27">
        <v>42</v>
      </c>
      <c r="AA7" s="28">
        <v>81</v>
      </c>
      <c r="AB7" s="10">
        <v>866</v>
      </c>
      <c r="AC7" s="10">
        <v>368</v>
      </c>
      <c r="AD7" s="10">
        <v>358</v>
      </c>
      <c r="AE7" s="10">
        <v>47</v>
      </c>
      <c r="AF7" s="10">
        <v>93</v>
      </c>
      <c r="AG7" s="56" t="s">
        <v>78</v>
      </c>
      <c r="AH7" s="63">
        <v>5330</v>
      </c>
      <c r="AI7" s="63">
        <v>4402</v>
      </c>
      <c r="AJ7" s="63">
        <v>657</v>
      </c>
      <c r="AK7" s="63">
        <v>200</v>
      </c>
      <c r="AL7" s="63">
        <v>71</v>
      </c>
      <c r="AM7" s="64">
        <v>2735</v>
      </c>
      <c r="AN7" s="65">
        <v>2263</v>
      </c>
      <c r="AO7" s="65">
        <v>312</v>
      </c>
      <c r="AP7" s="65">
        <v>124</v>
      </c>
      <c r="AQ7" s="66">
        <v>37</v>
      </c>
      <c r="AR7" s="63">
        <v>2594</v>
      </c>
      <c r="AS7" s="63">
        <v>2139</v>
      </c>
      <c r="AT7" s="63">
        <v>345</v>
      </c>
      <c r="AU7" s="63">
        <v>76</v>
      </c>
      <c r="AV7" s="63">
        <v>34</v>
      </c>
      <c r="AW7" s="3" t="s">
        <v>78</v>
      </c>
      <c r="AX7" s="3">
        <v>2605</v>
      </c>
      <c r="AY7" s="3">
        <v>1627</v>
      </c>
      <c r="AZ7" s="3">
        <v>667</v>
      </c>
      <c r="BA7" s="3">
        <v>225</v>
      </c>
      <c r="BB7" s="3">
        <v>87</v>
      </c>
      <c r="BC7" s="100">
        <v>1190</v>
      </c>
      <c r="BD7" s="101">
        <v>793</v>
      </c>
      <c r="BE7" s="101">
        <v>279</v>
      </c>
      <c r="BF7" s="101">
        <v>74</v>
      </c>
      <c r="BG7" s="102">
        <v>45</v>
      </c>
      <c r="BH7" s="3">
        <v>1415</v>
      </c>
      <c r="BI7" s="3">
        <v>834</v>
      </c>
      <c r="BJ7" s="3">
        <v>388</v>
      </c>
      <c r="BK7" s="3">
        <v>151</v>
      </c>
      <c r="BL7" s="3">
        <v>42</v>
      </c>
      <c r="BM7" s="4" t="s">
        <v>78</v>
      </c>
      <c r="BN7" s="10">
        <v>6939</v>
      </c>
      <c r="BO7" s="10">
        <v>3032</v>
      </c>
      <c r="BP7" s="10">
        <v>1777</v>
      </c>
      <c r="BQ7" s="10">
        <v>1535</v>
      </c>
      <c r="BR7" s="10">
        <v>594</v>
      </c>
      <c r="BS7" s="26">
        <v>2997</v>
      </c>
      <c r="BT7" s="27">
        <v>1280</v>
      </c>
      <c r="BU7" s="27">
        <v>903</v>
      </c>
      <c r="BV7" s="27">
        <v>602</v>
      </c>
      <c r="BW7" s="28">
        <v>212</v>
      </c>
      <c r="BX7" s="10">
        <v>3942</v>
      </c>
      <c r="BY7" s="10">
        <v>1752</v>
      </c>
      <c r="BZ7" s="10">
        <v>875</v>
      </c>
      <c r="CA7" s="10">
        <v>933</v>
      </c>
      <c r="CB7" s="10">
        <v>382</v>
      </c>
    </row>
    <row r="8" spans="1:80" x14ac:dyDescent="0.2">
      <c r="B8" s="10"/>
      <c r="C8" s="10"/>
      <c r="D8" s="10"/>
      <c r="E8" s="10"/>
      <c r="F8" s="10"/>
      <c r="G8" s="26"/>
      <c r="H8" s="27"/>
      <c r="I8" s="27"/>
      <c r="J8" s="27"/>
      <c r="K8" s="28"/>
      <c r="L8" s="10"/>
      <c r="M8" s="10"/>
      <c r="N8" s="10"/>
      <c r="O8" s="10"/>
      <c r="P8" s="10"/>
      <c r="R8" s="10"/>
      <c r="S8" s="10"/>
      <c r="T8" s="10"/>
      <c r="U8" s="10"/>
      <c r="V8" s="10"/>
      <c r="W8" s="26"/>
      <c r="X8" s="27"/>
      <c r="Y8" s="27"/>
      <c r="Z8" s="27"/>
      <c r="AA8" s="28"/>
      <c r="AB8" s="10"/>
      <c r="AC8" s="10"/>
      <c r="AD8" s="10"/>
      <c r="AE8" s="10"/>
      <c r="AF8" s="10"/>
      <c r="AG8" s="56"/>
      <c r="AH8" s="63"/>
      <c r="AI8" s="63"/>
      <c r="AJ8" s="63"/>
      <c r="AK8" s="63"/>
      <c r="AL8" s="63"/>
      <c r="AM8" s="64"/>
      <c r="AN8" s="65"/>
      <c r="AO8" s="65"/>
      <c r="AP8" s="65"/>
      <c r="AQ8" s="66"/>
      <c r="AR8" s="63"/>
      <c r="AS8" s="63"/>
      <c r="AT8" s="63"/>
      <c r="AU8" s="63"/>
      <c r="AV8" s="63"/>
      <c r="AW8" s="3"/>
      <c r="AX8" s="3"/>
      <c r="AY8" s="3"/>
      <c r="AZ8" s="3"/>
      <c r="BA8" s="3"/>
      <c r="BB8" s="3"/>
      <c r="BC8" s="100"/>
      <c r="BD8" s="101"/>
      <c r="BE8" s="101"/>
      <c r="BF8" s="101"/>
      <c r="BG8" s="102"/>
      <c r="BH8" s="3"/>
      <c r="BI8" s="3"/>
      <c r="BJ8" s="3"/>
      <c r="BK8" s="3"/>
      <c r="BL8" s="3"/>
      <c r="BN8" s="10"/>
      <c r="BO8" s="10"/>
      <c r="BP8" s="10"/>
      <c r="BQ8" s="10"/>
      <c r="BR8" s="10"/>
      <c r="BS8" s="26"/>
      <c r="BT8" s="27"/>
      <c r="BU8" s="27"/>
      <c r="BV8" s="27"/>
      <c r="BW8" s="28"/>
      <c r="BX8" s="10"/>
      <c r="BY8" s="10"/>
      <c r="BZ8" s="10"/>
      <c r="CA8" s="10"/>
      <c r="CB8" s="10"/>
    </row>
    <row r="9" spans="1:80" x14ac:dyDescent="0.2">
      <c r="A9" s="15" t="s">
        <v>79</v>
      </c>
      <c r="B9" s="10"/>
      <c r="C9" s="10"/>
      <c r="D9" s="10"/>
      <c r="E9" s="10"/>
      <c r="F9" s="10"/>
      <c r="G9" s="26"/>
      <c r="H9" s="27"/>
      <c r="I9" s="27"/>
      <c r="J9" s="27"/>
      <c r="K9" s="28"/>
      <c r="L9" s="10"/>
      <c r="M9" s="10"/>
      <c r="N9" s="10"/>
      <c r="O9" s="10"/>
      <c r="P9" s="10"/>
      <c r="Q9" s="15" t="s">
        <v>79</v>
      </c>
      <c r="R9" s="10"/>
      <c r="S9" s="10"/>
      <c r="T9" s="10"/>
      <c r="U9" s="10"/>
      <c r="V9" s="10"/>
      <c r="W9" s="26"/>
      <c r="X9" s="27"/>
      <c r="Y9" s="27"/>
      <c r="Z9" s="27"/>
      <c r="AA9" s="28"/>
      <c r="AB9" s="10"/>
      <c r="AC9" s="10"/>
      <c r="AD9" s="10"/>
      <c r="AE9" s="10"/>
      <c r="AF9" s="10"/>
      <c r="AG9" s="60" t="s">
        <v>634</v>
      </c>
      <c r="AH9" s="63"/>
      <c r="AI9" s="63"/>
      <c r="AJ9" s="63"/>
      <c r="AK9" s="63"/>
      <c r="AL9" s="63"/>
      <c r="AM9" s="64"/>
      <c r="AN9" s="65"/>
      <c r="AO9" s="65"/>
      <c r="AP9" s="65"/>
      <c r="AQ9" s="66"/>
      <c r="AR9" s="63"/>
      <c r="AS9" s="63"/>
      <c r="AT9" s="63"/>
      <c r="AU9" s="63"/>
      <c r="AV9" s="63"/>
      <c r="AW9" s="98" t="s">
        <v>634</v>
      </c>
      <c r="AX9" s="3"/>
      <c r="AY9" s="3"/>
      <c r="AZ9" s="3"/>
      <c r="BA9" s="3"/>
      <c r="BB9" s="3"/>
      <c r="BC9" s="100"/>
      <c r="BD9" s="101"/>
      <c r="BE9" s="101"/>
      <c r="BF9" s="101"/>
      <c r="BG9" s="102"/>
      <c r="BH9" s="3"/>
      <c r="BI9" s="3"/>
      <c r="BJ9" s="3"/>
      <c r="BK9" s="3"/>
      <c r="BL9" s="3"/>
      <c r="BM9" s="15" t="s">
        <v>80</v>
      </c>
      <c r="BN9" s="10"/>
      <c r="BO9" s="10"/>
      <c r="BP9" s="10"/>
      <c r="BQ9" s="10"/>
      <c r="BR9" s="10"/>
      <c r="BS9" s="26"/>
      <c r="BT9" s="27"/>
      <c r="BU9" s="27"/>
      <c r="BV9" s="27"/>
      <c r="BW9" s="28"/>
      <c r="BX9" s="10"/>
      <c r="BY9" s="10"/>
      <c r="BZ9" s="10"/>
      <c r="CA9" s="10"/>
      <c r="CB9" s="10"/>
    </row>
    <row r="10" spans="1:80" x14ac:dyDescent="0.2">
      <c r="A10" s="4" t="s">
        <v>1</v>
      </c>
      <c r="B10" s="10">
        <f t="shared" ref="B10:B12" si="28">R10+AH10+AX10+BN10</f>
        <v>49870</v>
      </c>
      <c r="C10" s="10">
        <f t="shared" ref="C10:C12" si="29">S10+AI10+AY10+BO10</f>
        <v>29281</v>
      </c>
      <c r="D10" s="10">
        <f t="shared" ref="D10:D12" si="30">T10+AJ10+AZ10+BP10</f>
        <v>11790</v>
      </c>
      <c r="E10" s="10">
        <f t="shared" ref="E10:E12" si="31">U10+AK10+BA10+BQ10</f>
        <v>4710</v>
      </c>
      <c r="F10" s="10">
        <f t="shared" ref="F10:F12" si="32">V10+AL10+BB10+BR10</f>
        <v>4090</v>
      </c>
      <c r="G10" s="10">
        <f t="shared" ref="G10:G12" si="33">W10+AM10+BC10+BS10</f>
        <v>23556</v>
      </c>
      <c r="H10" s="10">
        <f t="shared" ref="H10:H12" si="34">X10+AN10+BD10+BT10</f>
        <v>13553</v>
      </c>
      <c r="I10" s="10">
        <f t="shared" ref="I10:I12" si="35">Y10+AO10+BE10+BU10</f>
        <v>5714</v>
      </c>
      <c r="J10" s="10">
        <f t="shared" ref="J10:J12" si="36">Z10+AP10+BF10+BV10</f>
        <v>2320</v>
      </c>
      <c r="K10" s="10">
        <f t="shared" ref="K10:K12" si="37">AA10+AQ10+BG10+BW10</f>
        <v>1969</v>
      </c>
      <c r="L10" s="10">
        <f t="shared" ref="L10:L12" si="38">AB10+AR10+BH10+BX10</f>
        <v>26315</v>
      </c>
      <c r="M10" s="10">
        <f t="shared" ref="M10:M12" si="39">AC10+AS10+BI10+BY10</f>
        <v>15727</v>
      </c>
      <c r="N10" s="10">
        <f t="shared" ref="N10:N12" si="40">AD10+AT10+BJ10+BZ10</f>
        <v>6075</v>
      </c>
      <c r="O10" s="10">
        <f t="shared" ref="O10:O12" si="41">AE10+AU10+BK10+CA10</f>
        <v>2390</v>
      </c>
      <c r="P10" s="10">
        <v>648</v>
      </c>
      <c r="Q10" s="4" t="s">
        <v>1</v>
      </c>
      <c r="R10" s="10">
        <v>7948</v>
      </c>
      <c r="S10" s="10">
        <v>4204</v>
      </c>
      <c r="T10" s="10">
        <v>2193</v>
      </c>
      <c r="U10" s="10">
        <v>255</v>
      </c>
      <c r="V10" s="10">
        <v>1296</v>
      </c>
      <c r="W10" s="26">
        <v>3957</v>
      </c>
      <c r="X10" s="27">
        <v>2005</v>
      </c>
      <c r="Y10" s="27">
        <v>1189</v>
      </c>
      <c r="Z10" s="27">
        <v>115</v>
      </c>
      <c r="AA10" s="28">
        <v>648</v>
      </c>
      <c r="AB10" s="10">
        <v>3991</v>
      </c>
      <c r="AC10" s="10">
        <v>2199</v>
      </c>
      <c r="AD10" s="10">
        <v>1004</v>
      </c>
      <c r="AE10" s="10">
        <v>140</v>
      </c>
      <c r="AF10" s="10">
        <v>648</v>
      </c>
      <c r="AG10" s="56" t="s">
        <v>1</v>
      </c>
      <c r="AH10" s="63">
        <v>13588</v>
      </c>
      <c r="AI10" s="63">
        <v>10943</v>
      </c>
      <c r="AJ10" s="63">
        <v>1912</v>
      </c>
      <c r="AK10" s="63">
        <v>499</v>
      </c>
      <c r="AL10" s="63">
        <v>234</v>
      </c>
      <c r="AM10" s="64">
        <v>6540</v>
      </c>
      <c r="AN10" s="65">
        <v>5247</v>
      </c>
      <c r="AO10" s="65">
        <v>943</v>
      </c>
      <c r="AP10" s="65">
        <v>241</v>
      </c>
      <c r="AQ10" s="66">
        <v>109</v>
      </c>
      <c r="AR10" s="63">
        <v>7048</v>
      </c>
      <c r="AS10" s="63">
        <v>5696</v>
      </c>
      <c r="AT10" s="63">
        <v>968</v>
      </c>
      <c r="AU10" s="63">
        <v>258</v>
      </c>
      <c r="AV10" s="63">
        <v>126</v>
      </c>
      <c r="AW10" s="3" t="s">
        <v>1</v>
      </c>
      <c r="AX10" s="3">
        <v>4286</v>
      </c>
      <c r="AY10" s="3">
        <v>2656</v>
      </c>
      <c r="AZ10" s="3">
        <v>1055</v>
      </c>
      <c r="BA10" s="3">
        <v>434</v>
      </c>
      <c r="BB10" s="3">
        <v>141</v>
      </c>
      <c r="BC10" s="100">
        <v>1988</v>
      </c>
      <c r="BD10" s="101">
        <v>1270</v>
      </c>
      <c r="BE10" s="101">
        <v>464</v>
      </c>
      <c r="BF10" s="101">
        <v>188</v>
      </c>
      <c r="BG10" s="102">
        <v>66</v>
      </c>
      <c r="BH10" s="3">
        <v>2298</v>
      </c>
      <c r="BI10" s="3">
        <v>1386</v>
      </c>
      <c r="BJ10" s="3">
        <v>591</v>
      </c>
      <c r="BK10" s="3">
        <v>246</v>
      </c>
      <c r="BL10" s="3">
        <v>75</v>
      </c>
      <c r="BM10" s="4" t="s">
        <v>1</v>
      </c>
      <c r="BN10" s="10">
        <v>24048</v>
      </c>
      <c r="BO10" s="10">
        <v>11478</v>
      </c>
      <c r="BP10" s="10">
        <v>6630</v>
      </c>
      <c r="BQ10" s="10">
        <v>3522</v>
      </c>
      <c r="BR10" s="10">
        <v>2419</v>
      </c>
      <c r="BS10" s="26">
        <v>11071</v>
      </c>
      <c r="BT10" s="27">
        <v>5031</v>
      </c>
      <c r="BU10" s="27">
        <v>3118</v>
      </c>
      <c r="BV10" s="27">
        <v>1776</v>
      </c>
      <c r="BW10" s="28">
        <v>1146</v>
      </c>
      <c r="BX10" s="10">
        <v>12978</v>
      </c>
      <c r="BY10" s="10">
        <v>6446</v>
      </c>
      <c r="BZ10" s="10">
        <v>3512</v>
      </c>
      <c r="CA10" s="10">
        <v>1746</v>
      </c>
      <c r="CB10" s="10">
        <v>1273</v>
      </c>
    </row>
    <row r="11" spans="1:80" x14ac:dyDescent="0.2">
      <c r="A11" s="4" t="s">
        <v>80</v>
      </c>
      <c r="B11" s="10">
        <f t="shared" si="28"/>
        <v>15333</v>
      </c>
      <c r="C11" s="10">
        <f t="shared" si="29"/>
        <v>9122</v>
      </c>
      <c r="D11" s="10">
        <f t="shared" si="30"/>
        <v>3515</v>
      </c>
      <c r="E11" s="10">
        <f t="shared" si="31"/>
        <v>1821</v>
      </c>
      <c r="F11" s="10">
        <f t="shared" si="32"/>
        <v>874</v>
      </c>
      <c r="G11" s="10">
        <f t="shared" si="33"/>
        <v>7068</v>
      </c>
      <c r="H11" s="10">
        <f t="shared" si="34"/>
        <v>4330</v>
      </c>
      <c r="I11" s="10">
        <f t="shared" si="35"/>
        <v>1637</v>
      </c>
      <c r="J11" s="10">
        <f t="shared" si="36"/>
        <v>756</v>
      </c>
      <c r="K11" s="10">
        <f t="shared" si="37"/>
        <v>346</v>
      </c>
      <c r="L11" s="10">
        <f t="shared" si="38"/>
        <v>8265</v>
      </c>
      <c r="M11" s="10">
        <f t="shared" si="39"/>
        <v>4792</v>
      </c>
      <c r="N11" s="10">
        <f t="shared" si="40"/>
        <v>1880</v>
      </c>
      <c r="O11" s="10">
        <f t="shared" si="41"/>
        <v>1066</v>
      </c>
      <c r="P11" s="10">
        <v>555</v>
      </c>
      <c r="Q11" s="4" t="s">
        <v>80</v>
      </c>
      <c r="R11" s="10">
        <v>1393</v>
      </c>
      <c r="S11" s="10">
        <v>519</v>
      </c>
      <c r="T11" s="10">
        <v>675</v>
      </c>
      <c r="U11" s="10">
        <v>66</v>
      </c>
      <c r="V11" s="10">
        <v>133</v>
      </c>
      <c r="W11" s="26">
        <v>692</v>
      </c>
      <c r="X11" s="27">
        <v>264</v>
      </c>
      <c r="Y11" s="27">
        <v>341</v>
      </c>
      <c r="Z11" s="27">
        <v>29</v>
      </c>
      <c r="AA11" s="28">
        <v>58</v>
      </c>
      <c r="AB11" s="10">
        <v>701</v>
      </c>
      <c r="AC11" s="10">
        <v>255</v>
      </c>
      <c r="AD11" s="10">
        <v>335</v>
      </c>
      <c r="AE11" s="10">
        <v>36</v>
      </c>
      <c r="AF11" s="10">
        <v>75</v>
      </c>
      <c r="AG11" s="56" t="s">
        <v>80</v>
      </c>
      <c r="AH11" s="63">
        <v>5223</v>
      </c>
      <c r="AI11" s="63">
        <v>4324</v>
      </c>
      <c r="AJ11" s="63">
        <v>644</v>
      </c>
      <c r="AK11" s="63">
        <v>189</v>
      </c>
      <c r="AL11" s="63">
        <v>66</v>
      </c>
      <c r="AM11" s="64">
        <v>2688</v>
      </c>
      <c r="AN11" s="65">
        <v>2237</v>
      </c>
      <c r="AO11" s="65">
        <v>303</v>
      </c>
      <c r="AP11" s="65">
        <v>117</v>
      </c>
      <c r="AQ11" s="66">
        <v>31</v>
      </c>
      <c r="AR11" s="63">
        <v>2535</v>
      </c>
      <c r="AS11" s="63">
        <v>2087</v>
      </c>
      <c r="AT11" s="63">
        <v>341</v>
      </c>
      <c r="AU11" s="63">
        <v>72</v>
      </c>
      <c r="AV11" s="63">
        <v>34</v>
      </c>
      <c r="AW11" s="3" t="s">
        <v>80</v>
      </c>
      <c r="AX11" s="3">
        <v>2448</v>
      </c>
      <c r="AY11" s="3">
        <v>1539</v>
      </c>
      <c r="AZ11" s="3">
        <v>616</v>
      </c>
      <c r="BA11" s="3">
        <v>212</v>
      </c>
      <c r="BB11" s="3">
        <v>81</v>
      </c>
      <c r="BC11" s="100">
        <v>1108</v>
      </c>
      <c r="BD11" s="101">
        <v>751</v>
      </c>
      <c r="BE11" s="101">
        <v>245</v>
      </c>
      <c r="BF11" s="101">
        <v>68</v>
      </c>
      <c r="BG11" s="102">
        <v>45</v>
      </c>
      <c r="BH11" s="3">
        <v>1340</v>
      </c>
      <c r="BI11" s="3">
        <v>788</v>
      </c>
      <c r="BJ11" s="3">
        <v>372</v>
      </c>
      <c r="BK11" s="3">
        <v>145</v>
      </c>
      <c r="BL11" s="3">
        <v>36</v>
      </c>
      <c r="BM11" s="4" t="s">
        <v>80</v>
      </c>
      <c r="BN11" s="10">
        <v>6269</v>
      </c>
      <c r="BO11" s="10">
        <v>2740</v>
      </c>
      <c r="BP11" s="10">
        <v>1580</v>
      </c>
      <c r="BQ11" s="10">
        <v>1354</v>
      </c>
      <c r="BR11" s="10">
        <v>594</v>
      </c>
      <c r="BS11" s="26">
        <v>2580</v>
      </c>
      <c r="BT11" s="27">
        <v>1078</v>
      </c>
      <c r="BU11" s="27">
        <v>748</v>
      </c>
      <c r="BV11" s="27">
        <v>542</v>
      </c>
      <c r="BW11" s="28">
        <v>212</v>
      </c>
      <c r="BX11" s="10">
        <v>3689</v>
      </c>
      <c r="BY11" s="10">
        <v>1662</v>
      </c>
      <c r="BZ11" s="10">
        <v>832</v>
      </c>
      <c r="CA11" s="10">
        <v>813</v>
      </c>
      <c r="CB11" s="10">
        <v>382</v>
      </c>
    </row>
    <row r="12" spans="1:80" x14ac:dyDescent="0.2">
      <c r="A12" s="4" t="s">
        <v>81</v>
      </c>
      <c r="B12" s="10">
        <f t="shared" si="28"/>
        <v>34538</v>
      </c>
      <c r="C12" s="10">
        <f t="shared" si="29"/>
        <v>20158</v>
      </c>
      <c r="D12" s="10">
        <f t="shared" si="30"/>
        <v>8274</v>
      </c>
      <c r="E12" s="10">
        <f t="shared" si="31"/>
        <v>2888</v>
      </c>
      <c r="F12" s="10">
        <f t="shared" si="32"/>
        <v>3217</v>
      </c>
      <c r="G12" s="10">
        <f t="shared" si="33"/>
        <v>16488</v>
      </c>
      <c r="H12" s="10">
        <f t="shared" si="34"/>
        <v>9223</v>
      </c>
      <c r="I12" s="10">
        <f t="shared" si="35"/>
        <v>4078</v>
      </c>
      <c r="J12" s="10">
        <f t="shared" si="36"/>
        <v>1564</v>
      </c>
      <c r="K12" s="10">
        <f t="shared" si="37"/>
        <v>1622</v>
      </c>
      <c r="L12" s="10">
        <f t="shared" si="38"/>
        <v>18050</v>
      </c>
      <c r="M12" s="10">
        <f t="shared" si="39"/>
        <v>10934</v>
      </c>
      <c r="N12" s="10">
        <f t="shared" si="40"/>
        <v>4197</v>
      </c>
      <c r="O12" s="10">
        <f t="shared" si="41"/>
        <v>1325</v>
      </c>
      <c r="P12" s="10">
        <v>93</v>
      </c>
      <c r="Q12" s="4" t="s">
        <v>81</v>
      </c>
      <c r="R12" s="10">
        <v>6555</v>
      </c>
      <c r="S12" s="10">
        <v>3685</v>
      </c>
      <c r="T12" s="10">
        <v>1518</v>
      </c>
      <c r="U12" s="10">
        <v>189</v>
      </c>
      <c r="V12" s="10">
        <v>1163</v>
      </c>
      <c r="W12" s="26">
        <v>3265</v>
      </c>
      <c r="X12" s="27">
        <v>1741</v>
      </c>
      <c r="Y12" s="27">
        <v>848</v>
      </c>
      <c r="Z12" s="27">
        <v>86</v>
      </c>
      <c r="AA12" s="28">
        <v>590</v>
      </c>
      <c r="AB12" s="10">
        <v>3290</v>
      </c>
      <c r="AC12" s="10">
        <v>1944</v>
      </c>
      <c r="AD12" s="10">
        <v>670</v>
      </c>
      <c r="AE12" s="10">
        <v>104</v>
      </c>
      <c r="AF12" s="10">
        <v>573</v>
      </c>
      <c r="AG12" s="56" t="s">
        <v>81</v>
      </c>
      <c r="AH12" s="63">
        <v>8365</v>
      </c>
      <c r="AI12" s="63">
        <v>6619</v>
      </c>
      <c r="AJ12" s="63">
        <v>1267</v>
      </c>
      <c r="AK12" s="63">
        <v>310</v>
      </c>
      <c r="AL12" s="63">
        <v>169</v>
      </c>
      <c r="AM12" s="64">
        <v>3852</v>
      </c>
      <c r="AN12" s="65">
        <v>3010</v>
      </c>
      <c r="AO12" s="65">
        <v>640</v>
      </c>
      <c r="AP12" s="65">
        <v>124</v>
      </c>
      <c r="AQ12" s="66">
        <v>77</v>
      </c>
      <c r="AR12" s="63">
        <v>4513</v>
      </c>
      <c r="AS12" s="63">
        <v>3608</v>
      </c>
      <c r="AT12" s="63">
        <v>627</v>
      </c>
      <c r="AU12" s="63">
        <v>186</v>
      </c>
      <c r="AV12" s="63">
        <v>91</v>
      </c>
      <c r="AW12" s="3" t="s">
        <v>81</v>
      </c>
      <c r="AX12" s="3">
        <v>1838</v>
      </c>
      <c r="AY12" s="3">
        <v>1117</v>
      </c>
      <c r="AZ12" s="3">
        <v>439</v>
      </c>
      <c r="BA12" s="3">
        <v>222</v>
      </c>
      <c r="BB12" s="3">
        <v>60</v>
      </c>
      <c r="BC12" s="100">
        <v>880</v>
      </c>
      <c r="BD12" s="101">
        <v>519</v>
      </c>
      <c r="BE12" s="101">
        <v>220</v>
      </c>
      <c r="BF12" s="101">
        <v>120</v>
      </c>
      <c r="BG12" s="102">
        <v>21</v>
      </c>
      <c r="BH12" s="3">
        <v>958</v>
      </c>
      <c r="BI12" s="3">
        <v>598</v>
      </c>
      <c r="BJ12" s="3">
        <v>220</v>
      </c>
      <c r="BK12" s="3">
        <v>102</v>
      </c>
      <c r="BL12" s="3">
        <v>39</v>
      </c>
      <c r="BM12" s="4" t="s">
        <v>81</v>
      </c>
      <c r="BN12" s="10">
        <v>17780</v>
      </c>
      <c r="BO12" s="10">
        <v>8737</v>
      </c>
      <c r="BP12" s="10">
        <v>5050</v>
      </c>
      <c r="BQ12" s="10">
        <v>2167</v>
      </c>
      <c r="BR12" s="10">
        <v>1825</v>
      </c>
      <c r="BS12" s="26">
        <v>8491</v>
      </c>
      <c r="BT12" s="27">
        <v>3953</v>
      </c>
      <c r="BU12" s="27">
        <v>2370</v>
      </c>
      <c r="BV12" s="27">
        <v>1234</v>
      </c>
      <c r="BW12" s="28">
        <v>934</v>
      </c>
      <c r="BX12" s="10">
        <v>9289</v>
      </c>
      <c r="BY12" s="10">
        <v>4784</v>
      </c>
      <c r="BZ12" s="10">
        <v>2680</v>
      </c>
      <c r="CA12" s="10">
        <v>933</v>
      </c>
      <c r="CB12" s="10">
        <v>891</v>
      </c>
    </row>
    <row r="13" spans="1:80" x14ac:dyDescent="0.2">
      <c r="B13" s="10"/>
      <c r="C13" s="10"/>
      <c r="D13" s="10"/>
      <c r="E13" s="10"/>
      <c r="F13" s="10"/>
      <c r="G13" s="26"/>
      <c r="H13" s="27"/>
      <c r="I13" s="27"/>
      <c r="J13" s="27"/>
      <c r="K13" s="28"/>
      <c r="L13" s="10"/>
      <c r="M13" s="10"/>
      <c r="N13" s="10"/>
      <c r="O13" s="10"/>
      <c r="P13" s="10"/>
      <c r="R13" s="10"/>
      <c r="S13" s="10"/>
      <c r="T13" s="10"/>
      <c r="U13" s="10"/>
      <c r="V13" s="10"/>
      <c r="W13" s="26"/>
      <c r="X13" s="27"/>
      <c r="Y13" s="27"/>
      <c r="Z13" s="27"/>
      <c r="AA13" s="28"/>
      <c r="AB13" s="10"/>
      <c r="AC13" s="10"/>
      <c r="AD13" s="10"/>
      <c r="AE13" s="10"/>
      <c r="AF13" s="10"/>
      <c r="AG13" s="56"/>
      <c r="AH13" s="63"/>
      <c r="AI13" s="63"/>
      <c r="AJ13" s="63"/>
      <c r="AK13" s="63"/>
      <c r="AL13" s="63"/>
      <c r="AM13" s="64"/>
      <c r="AN13" s="65"/>
      <c r="AO13" s="65"/>
      <c r="AP13" s="65"/>
      <c r="AQ13" s="66"/>
      <c r="AR13" s="63"/>
      <c r="AS13" s="63"/>
      <c r="AT13" s="63"/>
      <c r="AU13" s="63"/>
      <c r="AV13" s="63"/>
      <c r="AW13" s="3"/>
      <c r="AX13" s="3"/>
      <c r="AY13" s="3"/>
      <c r="AZ13" s="3"/>
      <c r="BA13" s="3"/>
      <c r="BB13" s="3"/>
      <c r="BC13" s="100"/>
      <c r="BD13" s="101"/>
      <c r="BE13" s="101"/>
      <c r="BF13" s="101"/>
      <c r="BG13" s="102"/>
      <c r="BH13" s="3"/>
      <c r="BI13" s="3"/>
      <c r="BJ13" s="3"/>
      <c r="BK13" s="3"/>
      <c r="BL13" s="3"/>
      <c r="BN13" s="10"/>
      <c r="BO13" s="10"/>
      <c r="BP13" s="10"/>
      <c r="BQ13" s="10"/>
      <c r="BR13" s="10"/>
      <c r="BS13" s="26"/>
      <c r="BT13" s="27"/>
      <c r="BU13" s="27"/>
      <c r="BV13" s="27"/>
      <c r="BW13" s="28"/>
      <c r="BX13" s="10"/>
      <c r="BY13" s="10"/>
      <c r="BZ13" s="10"/>
      <c r="CA13" s="10"/>
      <c r="CB13" s="10"/>
    </row>
    <row r="14" spans="1:80" x14ac:dyDescent="0.2">
      <c r="B14" s="10" t="s">
        <v>1</v>
      </c>
      <c r="C14" s="10" t="s">
        <v>4</v>
      </c>
      <c r="D14" s="10" t="s">
        <v>5</v>
      </c>
      <c r="E14" s="10" t="s">
        <v>6</v>
      </c>
      <c r="F14" s="10" t="s">
        <v>7</v>
      </c>
      <c r="G14" s="26"/>
      <c r="H14" s="27"/>
      <c r="I14" s="27"/>
      <c r="J14" s="27"/>
      <c r="K14" s="28"/>
      <c r="L14" s="10"/>
      <c r="M14" s="10"/>
      <c r="N14" s="10"/>
      <c r="O14" s="10"/>
      <c r="P14" s="10"/>
      <c r="R14" s="10"/>
      <c r="S14" s="10"/>
      <c r="T14" s="10"/>
      <c r="U14" s="10"/>
      <c r="V14" s="10"/>
      <c r="W14" s="26"/>
      <c r="X14" s="27"/>
      <c r="Y14" s="27"/>
      <c r="Z14" s="27"/>
      <c r="AA14" s="28"/>
      <c r="AB14" s="10"/>
      <c r="AC14" s="10"/>
      <c r="AD14" s="10"/>
      <c r="AE14" s="10"/>
      <c r="AF14" s="10"/>
      <c r="AG14" s="56"/>
      <c r="AH14" s="63"/>
      <c r="AI14" s="63"/>
      <c r="AJ14" s="63"/>
      <c r="AK14" s="63"/>
      <c r="AL14" s="63"/>
      <c r="AM14" s="64"/>
      <c r="AN14" s="65"/>
      <c r="AO14" s="65"/>
      <c r="AP14" s="65"/>
      <c r="AQ14" s="66"/>
      <c r="AR14" s="63"/>
      <c r="AS14" s="63"/>
      <c r="AT14" s="63"/>
      <c r="AU14" s="63"/>
      <c r="AV14" s="63"/>
      <c r="AW14" s="3"/>
      <c r="AX14" s="3"/>
      <c r="AY14" s="3"/>
      <c r="AZ14" s="3"/>
      <c r="BA14" s="3"/>
      <c r="BB14" s="3"/>
      <c r="BC14" s="100"/>
      <c r="BD14" s="101"/>
      <c r="BE14" s="101"/>
      <c r="BF14" s="101"/>
      <c r="BG14" s="102"/>
      <c r="BH14" s="3"/>
      <c r="BI14" s="3"/>
      <c r="BJ14" s="3"/>
      <c r="BK14" s="3"/>
      <c r="BL14" s="3"/>
      <c r="BN14" s="10"/>
      <c r="BO14" s="10"/>
      <c r="BP14" s="10"/>
      <c r="BQ14" s="10"/>
      <c r="BR14" s="10"/>
      <c r="BS14" s="26"/>
      <c r="BT14" s="27"/>
      <c r="BU14" s="27"/>
      <c r="BV14" s="27"/>
      <c r="BW14" s="28"/>
      <c r="BX14" s="10"/>
      <c r="BY14" s="10"/>
      <c r="BZ14" s="10"/>
      <c r="CA14" s="10"/>
      <c r="CB14" s="10"/>
    </row>
    <row r="15" spans="1:80" x14ac:dyDescent="0.2">
      <c r="A15" s="4" t="s">
        <v>77</v>
      </c>
      <c r="B15" s="10">
        <v>33242</v>
      </c>
      <c r="C15" s="10">
        <v>19459</v>
      </c>
      <c r="D15" s="10">
        <v>7956</v>
      </c>
      <c r="E15" s="10">
        <v>2662</v>
      </c>
      <c r="F15" s="10">
        <v>3165</v>
      </c>
      <c r="G15" s="26">
        <v>15743</v>
      </c>
      <c r="H15" s="27">
        <v>8826</v>
      </c>
      <c r="I15" s="27">
        <v>3847</v>
      </c>
      <c r="J15" s="27">
        <v>1478</v>
      </c>
      <c r="K15" s="28">
        <v>1593</v>
      </c>
      <c r="L15" s="10">
        <v>17498</v>
      </c>
      <c r="M15" s="10">
        <v>10633</v>
      </c>
      <c r="N15" s="10">
        <v>4110</v>
      </c>
      <c r="O15" s="10">
        <v>1184</v>
      </c>
      <c r="P15" s="10">
        <v>555</v>
      </c>
      <c r="R15" s="10"/>
      <c r="S15" s="10"/>
      <c r="T15" s="10"/>
      <c r="U15" s="10"/>
      <c r="V15" s="10"/>
      <c r="W15" s="26"/>
      <c r="X15" s="27"/>
      <c r="Y15" s="27"/>
      <c r="Z15" s="27"/>
      <c r="AA15" s="28"/>
      <c r="AB15" s="10"/>
      <c r="AC15" s="10"/>
      <c r="AD15" s="10"/>
      <c r="AE15" s="10"/>
      <c r="AF15" s="10"/>
      <c r="AG15" s="56"/>
      <c r="AH15" s="63"/>
      <c r="AI15" s="63"/>
      <c r="AJ15" s="63"/>
      <c r="AK15" s="63"/>
      <c r="AL15" s="63"/>
      <c r="AM15" s="64"/>
      <c r="AN15" s="65"/>
      <c r="AO15" s="65"/>
      <c r="AP15" s="65"/>
      <c r="AQ15" s="66"/>
      <c r="AR15" s="63"/>
      <c r="AS15" s="63"/>
      <c r="AT15" s="63"/>
      <c r="AU15" s="63"/>
      <c r="AV15" s="63"/>
      <c r="AW15" s="3"/>
      <c r="AX15" s="3"/>
      <c r="AY15" s="3"/>
      <c r="AZ15" s="3"/>
      <c r="BA15" s="3"/>
      <c r="BB15" s="3"/>
      <c r="BC15" s="100"/>
      <c r="BD15" s="101"/>
      <c r="BE15" s="101"/>
      <c r="BF15" s="101"/>
      <c r="BG15" s="102"/>
      <c r="BH15" s="3"/>
      <c r="BI15" s="3"/>
      <c r="BJ15" s="3"/>
      <c r="BK15" s="3"/>
      <c r="BL15" s="3"/>
      <c r="BN15" s="10"/>
      <c r="BO15" s="10"/>
      <c r="BP15" s="10"/>
      <c r="BQ15" s="10"/>
      <c r="BR15" s="10"/>
      <c r="BS15" s="26"/>
      <c r="BT15" s="27"/>
      <c r="BU15" s="27"/>
      <c r="BV15" s="27"/>
      <c r="BW15" s="28"/>
      <c r="BX15" s="10"/>
      <c r="BY15" s="10"/>
      <c r="BZ15" s="10"/>
      <c r="CA15" s="10"/>
      <c r="CB15" s="10"/>
    </row>
    <row r="16" spans="1:80" x14ac:dyDescent="0.2">
      <c r="A16" s="4" t="s">
        <v>80</v>
      </c>
      <c r="B16" s="10">
        <v>15333</v>
      </c>
      <c r="C16" s="10">
        <v>9122</v>
      </c>
      <c r="D16" s="10">
        <v>3515</v>
      </c>
      <c r="E16" s="10">
        <v>1821</v>
      </c>
      <c r="F16" s="10">
        <v>874</v>
      </c>
      <c r="G16" s="26">
        <v>7068</v>
      </c>
      <c r="H16" s="27">
        <v>4330</v>
      </c>
      <c r="I16" s="27">
        <v>1637</v>
      </c>
      <c r="J16" s="27">
        <v>756</v>
      </c>
      <c r="K16" s="28">
        <v>346</v>
      </c>
      <c r="L16" s="10">
        <v>8265</v>
      </c>
      <c r="M16" s="10">
        <v>4792</v>
      </c>
      <c r="N16" s="10">
        <v>1880</v>
      </c>
      <c r="O16" s="10">
        <v>1066</v>
      </c>
      <c r="P16" s="10">
        <v>555</v>
      </c>
      <c r="R16" s="10"/>
      <c r="S16" s="10"/>
      <c r="T16" s="10"/>
      <c r="U16" s="10"/>
      <c r="V16" s="10"/>
      <c r="W16" s="26"/>
      <c r="X16" s="27"/>
      <c r="Y16" s="27"/>
      <c r="Z16" s="27"/>
      <c r="AA16" s="28"/>
      <c r="AB16" s="10"/>
      <c r="AC16" s="10"/>
      <c r="AD16" s="10"/>
      <c r="AE16" s="10"/>
      <c r="AF16" s="10"/>
      <c r="AG16" s="56"/>
      <c r="AH16" s="63"/>
      <c r="AI16" s="63"/>
      <c r="AJ16" s="63"/>
      <c r="AK16" s="63"/>
      <c r="AL16" s="63"/>
      <c r="AM16" s="64"/>
      <c r="AN16" s="65"/>
      <c r="AO16" s="65"/>
      <c r="AP16" s="65"/>
      <c r="AQ16" s="66"/>
      <c r="AR16" s="63"/>
      <c r="AS16" s="63"/>
      <c r="AT16" s="63"/>
      <c r="AU16" s="63"/>
      <c r="AV16" s="63"/>
      <c r="AW16" s="3"/>
      <c r="AX16" s="3"/>
      <c r="AY16" s="3"/>
      <c r="AZ16" s="3"/>
      <c r="BA16" s="3"/>
      <c r="BB16" s="3"/>
      <c r="BC16" s="100"/>
      <c r="BD16" s="101"/>
      <c r="BE16" s="101"/>
      <c r="BF16" s="101"/>
      <c r="BG16" s="102"/>
      <c r="BH16" s="3"/>
      <c r="BI16" s="3"/>
      <c r="BJ16" s="3"/>
      <c r="BK16" s="3"/>
      <c r="BL16" s="3"/>
      <c r="BN16" s="10"/>
      <c r="BO16" s="10"/>
      <c r="BP16" s="10"/>
      <c r="BQ16" s="10"/>
      <c r="BR16" s="10"/>
      <c r="BS16" s="26"/>
      <c r="BT16" s="27"/>
      <c r="BU16" s="27"/>
      <c r="BV16" s="27"/>
      <c r="BW16" s="28"/>
      <c r="BX16" s="10"/>
      <c r="BY16" s="10"/>
      <c r="BZ16" s="10"/>
      <c r="CA16" s="10"/>
      <c r="CB16" s="10"/>
    </row>
    <row r="17" spans="1:80" x14ac:dyDescent="0.2">
      <c r="A17" s="4" t="s">
        <v>72</v>
      </c>
      <c r="B17" s="10">
        <f>B10-B15-B16</f>
        <v>1295</v>
      </c>
      <c r="C17" s="10">
        <f t="shared" ref="C17:P17" si="42">C10-C15-C16</f>
        <v>700</v>
      </c>
      <c r="D17" s="10">
        <f t="shared" si="42"/>
        <v>319</v>
      </c>
      <c r="E17" s="10">
        <f t="shared" si="42"/>
        <v>227</v>
      </c>
      <c r="F17" s="10">
        <f t="shared" si="42"/>
        <v>51</v>
      </c>
      <c r="G17" s="10">
        <f t="shared" si="42"/>
        <v>745</v>
      </c>
      <c r="H17" s="10">
        <f t="shared" si="42"/>
        <v>397</v>
      </c>
      <c r="I17" s="10">
        <f t="shared" si="42"/>
        <v>230</v>
      </c>
      <c r="J17" s="10">
        <f t="shared" si="42"/>
        <v>86</v>
      </c>
      <c r="K17" s="10">
        <f t="shared" si="42"/>
        <v>30</v>
      </c>
      <c r="L17" s="10">
        <f t="shared" si="42"/>
        <v>552</v>
      </c>
      <c r="M17" s="10">
        <f t="shared" si="42"/>
        <v>302</v>
      </c>
      <c r="N17" s="10">
        <f t="shared" si="42"/>
        <v>85</v>
      </c>
      <c r="O17" s="10">
        <f t="shared" si="42"/>
        <v>140</v>
      </c>
      <c r="P17" s="10">
        <f t="shared" si="42"/>
        <v>-462</v>
      </c>
      <c r="R17" s="10"/>
      <c r="S17" s="10"/>
      <c r="T17" s="10"/>
      <c r="U17" s="10"/>
      <c r="V17" s="10"/>
      <c r="W17" s="26"/>
      <c r="X17" s="27"/>
      <c r="Y17" s="27"/>
      <c r="Z17" s="27"/>
      <c r="AA17" s="28"/>
      <c r="AB17" s="10"/>
      <c r="AC17" s="10"/>
      <c r="AD17" s="10"/>
      <c r="AE17" s="10"/>
      <c r="AF17" s="10"/>
      <c r="AG17" s="56"/>
      <c r="AH17" s="63"/>
      <c r="AI17" s="63"/>
      <c r="AJ17" s="63"/>
      <c r="AK17" s="63"/>
      <c r="AL17" s="63"/>
      <c r="AM17" s="64"/>
      <c r="AN17" s="65"/>
      <c r="AO17" s="65"/>
      <c r="AP17" s="65"/>
      <c r="AQ17" s="66"/>
      <c r="AR17" s="63"/>
      <c r="AS17" s="63"/>
      <c r="AT17" s="63"/>
      <c r="AU17" s="63"/>
      <c r="AV17" s="63"/>
      <c r="AW17" s="3"/>
      <c r="AX17" s="3"/>
      <c r="AY17" s="3"/>
      <c r="AZ17" s="3"/>
      <c r="BA17" s="3"/>
      <c r="BB17" s="3"/>
      <c r="BC17" s="100"/>
      <c r="BD17" s="101"/>
      <c r="BE17" s="101"/>
      <c r="BF17" s="101"/>
      <c r="BG17" s="102"/>
      <c r="BH17" s="3"/>
      <c r="BI17" s="3"/>
      <c r="BJ17" s="3"/>
      <c r="BK17" s="3"/>
      <c r="BL17" s="3"/>
      <c r="BN17" s="10"/>
      <c r="BO17" s="10"/>
      <c r="BP17" s="10"/>
      <c r="BQ17" s="10"/>
      <c r="BR17" s="10"/>
      <c r="BS17" s="26"/>
      <c r="BT17" s="27"/>
      <c r="BU17" s="27"/>
      <c r="BV17" s="27"/>
      <c r="BW17" s="28"/>
      <c r="BX17" s="10"/>
      <c r="BY17" s="10"/>
      <c r="BZ17" s="10"/>
      <c r="CA17" s="10"/>
      <c r="CB17" s="10"/>
    </row>
    <row r="18" spans="1:80" x14ac:dyDescent="0.2">
      <c r="B18" s="10"/>
      <c r="C18" s="10"/>
      <c r="D18" s="10"/>
      <c r="E18" s="10"/>
      <c r="F18" s="10"/>
      <c r="G18" s="26"/>
      <c r="H18" s="27"/>
      <c r="I18" s="27"/>
      <c r="J18" s="27"/>
      <c r="K18" s="28"/>
      <c r="L18" s="10"/>
      <c r="M18" s="10"/>
      <c r="N18" s="10"/>
      <c r="O18" s="10"/>
      <c r="P18" s="10"/>
      <c r="R18" s="10"/>
      <c r="S18" s="10"/>
      <c r="T18" s="10"/>
      <c r="U18" s="10"/>
      <c r="V18" s="10"/>
      <c r="W18" s="26"/>
      <c r="X18" s="27"/>
      <c r="Y18" s="27"/>
      <c r="Z18" s="27"/>
      <c r="AA18" s="28"/>
      <c r="AB18" s="10"/>
      <c r="AC18" s="10"/>
      <c r="AD18" s="10"/>
      <c r="AE18" s="10"/>
      <c r="AF18" s="10"/>
      <c r="AG18" s="56"/>
      <c r="AH18" s="63"/>
      <c r="AI18" s="63"/>
      <c r="AJ18" s="63"/>
      <c r="AK18" s="63"/>
      <c r="AL18" s="63"/>
      <c r="AM18" s="64"/>
      <c r="AN18" s="65"/>
      <c r="AO18" s="65"/>
      <c r="AP18" s="65"/>
      <c r="AQ18" s="66"/>
      <c r="AR18" s="63"/>
      <c r="AS18" s="63"/>
      <c r="AT18" s="63"/>
      <c r="AU18" s="63"/>
      <c r="AV18" s="63"/>
      <c r="AW18" s="3"/>
      <c r="AX18" s="3"/>
      <c r="AY18" s="3"/>
      <c r="AZ18" s="3"/>
      <c r="BA18" s="3"/>
      <c r="BB18" s="3"/>
      <c r="BC18" s="100"/>
      <c r="BD18" s="101"/>
      <c r="BE18" s="101"/>
      <c r="BF18" s="101"/>
      <c r="BG18" s="102"/>
      <c r="BH18" s="3"/>
      <c r="BI18" s="3"/>
      <c r="BJ18" s="3"/>
      <c r="BK18" s="3"/>
      <c r="BL18" s="3"/>
      <c r="BN18" s="10"/>
      <c r="BO18" s="10"/>
      <c r="BP18" s="10"/>
      <c r="BQ18" s="10"/>
      <c r="BR18" s="10"/>
      <c r="BS18" s="26"/>
      <c r="BT18" s="27"/>
      <c r="BU18" s="27"/>
      <c r="BV18" s="27"/>
      <c r="BW18" s="28"/>
      <c r="BX18" s="10"/>
      <c r="BY18" s="10"/>
      <c r="BZ18" s="10"/>
      <c r="CA18" s="10"/>
      <c r="CB18" s="10"/>
    </row>
    <row r="19" spans="1:80" x14ac:dyDescent="0.2">
      <c r="B19" s="10" t="s">
        <v>1</v>
      </c>
      <c r="C19" s="10" t="s">
        <v>4</v>
      </c>
      <c r="D19" s="10" t="s">
        <v>5</v>
      </c>
      <c r="E19" s="10" t="s">
        <v>6</v>
      </c>
      <c r="F19" s="10" t="s">
        <v>7</v>
      </c>
      <c r="G19" s="26"/>
      <c r="H19" s="27"/>
      <c r="I19" s="27"/>
      <c r="J19" s="27"/>
      <c r="K19" s="28"/>
      <c r="L19" s="10"/>
      <c r="M19" s="10"/>
      <c r="N19" s="10"/>
      <c r="O19" s="10"/>
      <c r="P19" s="10"/>
      <c r="R19" s="10"/>
      <c r="S19" s="10"/>
      <c r="T19" s="10"/>
      <c r="U19" s="10"/>
      <c r="V19" s="10"/>
      <c r="W19" s="26"/>
      <c r="X19" s="27"/>
      <c r="Y19" s="27"/>
      <c r="Z19" s="27"/>
      <c r="AA19" s="28"/>
      <c r="AB19" s="10"/>
      <c r="AC19" s="10"/>
      <c r="AD19" s="10"/>
      <c r="AE19" s="10"/>
      <c r="AF19" s="10"/>
      <c r="AG19" s="56"/>
      <c r="AH19" s="63"/>
      <c r="AI19" s="63"/>
      <c r="AJ19" s="63"/>
      <c r="AK19" s="63"/>
      <c r="AL19" s="63"/>
      <c r="AM19" s="64"/>
      <c r="AN19" s="65"/>
      <c r="AO19" s="65"/>
      <c r="AP19" s="65"/>
      <c r="AQ19" s="66"/>
      <c r="AR19" s="63"/>
      <c r="AS19" s="63"/>
      <c r="AT19" s="63"/>
      <c r="AU19" s="63"/>
      <c r="AV19" s="63"/>
      <c r="AW19" s="3"/>
      <c r="AX19" s="3"/>
      <c r="AY19" s="3"/>
      <c r="AZ19" s="3"/>
      <c r="BA19" s="3"/>
      <c r="BB19" s="3"/>
      <c r="BC19" s="100"/>
      <c r="BD19" s="101"/>
      <c r="BE19" s="101"/>
      <c r="BF19" s="101"/>
      <c r="BG19" s="102"/>
      <c r="BH19" s="3"/>
      <c r="BI19" s="3"/>
      <c r="BJ19" s="3"/>
      <c r="BK19" s="3"/>
      <c r="BL19" s="3"/>
      <c r="BN19" s="10"/>
      <c r="BO19" s="10"/>
      <c r="BP19" s="10"/>
      <c r="BQ19" s="10"/>
      <c r="BR19" s="10"/>
      <c r="BS19" s="26"/>
      <c r="BT19" s="27"/>
      <c r="BU19" s="27"/>
      <c r="BV19" s="27"/>
      <c r="BW19" s="28"/>
      <c r="BX19" s="10"/>
      <c r="BY19" s="10"/>
      <c r="BZ19" s="10"/>
      <c r="CA19" s="10"/>
      <c r="CB19" s="10"/>
    </row>
    <row r="20" spans="1:80" x14ac:dyDescent="0.2">
      <c r="A20" s="4" t="s">
        <v>883</v>
      </c>
      <c r="B20" s="10">
        <f>SUM(C20:F20)</f>
        <v>30488</v>
      </c>
      <c r="C20" s="10">
        <v>18193</v>
      </c>
      <c r="D20" s="10">
        <v>7625</v>
      </c>
      <c r="E20" s="10">
        <v>2185</v>
      </c>
      <c r="F20" s="10">
        <v>2485</v>
      </c>
      <c r="G20" s="26"/>
      <c r="H20" s="27"/>
      <c r="I20" s="27"/>
      <c r="J20" s="27"/>
      <c r="K20" s="28"/>
      <c r="L20" s="10"/>
      <c r="M20" s="10"/>
      <c r="N20" s="10"/>
      <c r="O20" s="10"/>
      <c r="P20" s="10"/>
      <c r="R20" s="10"/>
      <c r="S20" s="10"/>
      <c r="T20" s="10"/>
      <c r="U20" s="10"/>
      <c r="V20" s="10"/>
      <c r="W20" s="26"/>
      <c r="X20" s="27"/>
      <c r="Y20" s="27"/>
      <c r="Z20" s="27"/>
      <c r="AA20" s="28"/>
      <c r="AB20" s="10"/>
      <c r="AC20" s="10"/>
      <c r="AD20" s="10"/>
      <c r="AE20" s="10"/>
      <c r="AF20" s="10"/>
      <c r="AG20" s="56"/>
      <c r="AH20" s="63"/>
      <c r="AI20" s="63"/>
      <c r="AJ20" s="63"/>
      <c r="AK20" s="63"/>
      <c r="AL20" s="63"/>
      <c r="AM20" s="64"/>
      <c r="AN20" s="65"/>
      <c r="AO20" s="65"/>
      <c r="AP20" s="65"/>
      <c r="AQ20" s="66"/>
      <c r="AR20" s="63"/>
      <c r="AS20" s="63"/>
      <c r="AT20" s="63"/>
      <c r="AU20" s="63"/>
      <c r="AV20" s="63"/>
      <c r="AW20" s="3"/>
      <c r="AX20" s="3"/>
      <c r="AY20" s="3"/>
      <c r="AZ20" s="3"/>
      <c r="BA20" s="3"/>
      <c r="BB20" s="3"/>
      <c r="BC20" s="100"/>
      <c r="BD20" s="101"/>
      <c r="BE20" s="101"/>
      <c r="BF20" s="101"/>
      <c r="BG20" s="102"/>
      <c r="BH20" s="3"/>
      <c r="BI20" s="3"/>
      <c r="BJ20" s="3"/>
      <c r="BK20" s="3"/>
      <c r="BL20" s="3"/>
      <c r="BN20" s="10"/>
      <c r="BO20" s="10"/>
      <c r="BP20" s="10"/>
      <c r="BQ20" s="10"/>
      <c r="BR20" s="10"/>
      <c r="BS20" s="26"/>
      <c r="BT20" s="27"/>
      <c r="BU20" s="27"/>
      <c r="BV20" s="27"/>
      <c r="BW20" s="28"/>
      <c r="BX20" s="10"/>
      <c r="BY20" s="10"/>
      <c r="BZ20" s="10"/>
      <c r="CA20" s="10"/>
      <c r="CB20" s="10"/>
    </row>
    <row r="21" spans="1:80" x14ac:dyDescent="0.2">
      <c r="A21" s="4" t="s">
        <v>884</v>
      </c>
      <c r="B21" s="10">
        <f t="shared" ref="B21:B24" si="43">SUM(C21:F21)</f>
        <v>3045</v>
      </c>
      <c r="C21" s="10">
        <f>C33</f>
        <v>1831</v>
      </c>
      <c r="D21" s="10">
        <f t="shared" ref="D21:F21" si="44">D33</f>
        <v>774</v>
      </c>
      <c r="E21" s="10">
        <f t="shared" si="44"/>
        <v>359</v>
      </c>
      <c r="F21" s="10">
        <f t="shared" si="44"/>
        <v>81</v>
      </c>
      <c r="G21" s="26"/>
      <c r="H21" s="27"/>
      <c r="I21" s="27"/>
      <c r="J21" s="27"/>
      <c r="K21" s="28"/>
      <c r="L21" s="10"/>
      <c r="M21" s="10"/>
      <c r="N21" s="10"/>
      <c r="O21" s="10"/>
      <c r="P21" s="10"/>
      <c r="R21" s="10"/>
      <c r="S21" s="10"/>
      <c r="T21" s="10"/>
      <c r="U21" s="10"/>
      <c r="V21" s="10"/>
      <c r="W21" s="26"/>
      <c r="X21" s="27"/>
      <c r="Y21" s="27"/>
      <c r="Z21" s="27"/>
      <c r="AA21" s="28"/>
      <c r="AB21" s="10"/>
      <c r="AC21" s="10"/>
      <c r="AD21" s="10"/>
      <c r="AE21" s="10"/>
      <c r="AF21" s="10"/>
      <c r="AG21" s="56"/>
      <c r="AH21" s="63"/>
      <c r="AI21" s="63"/>
      <c r="AJ21" s="63"/>
      <c r="AK21" s="63"/>
      <c r="AL21" s="63"/>
      <c r="AM21" s="64"/>
      <c r="AN21" s="65"/>
      <c r="AO21" s="65"/>
      <c r="AP21" s="65"/>
      <c r="AQ21" s="66"/>
      <c r="AR21" s="63"/>
      <c r="AS21" s="63"/>
      <c r="AT21" s="63"/>
      <c r="AU21" s="63"/>
      <c r="AV21" s="63"/>
      <c r="AW21" s="3"/>
      <c r="AX21" s="3"/>
      <c r="AY21" s="3"/>
      <c r="AZ21" s="3"/>
      <c r="BA21" s="3"/>
      <c r="BB21" s="3"/>
      <c r="BC21" s="100"/>
      <c r="BD21" s="101"/>
      <c r="BE21" s="101"/>
      <c r="BF21" s="101"/>
      <c r="BG21" s="102"/>
      <c r="BH21" s="3"/>
      <c r="BI21" s="3"/>
      <c r="BJ21" s="3"/>
      <c r="BK21" s="3"/>
      <c r="BL21" s="3"/>
      <c r="BN21" s="10"/>
      <c r="BO21" s="10"/>
      <c r="BP21" s="10"/>
      <c r="BQ21" s="10"/>
      <c r="BR21" s="10"/>
      <c r="BS21" s="26"/>
      <c r="BT21" s="27"/>
      <c r="BU21" s="27"/>
      <c r="BV21" s="27"/>
      <c r="BW21" s="28"/>
      <c r="BX21" s="10"/>
      <c r="BY21" s="10"/>
      <c r="BZ21" s="10"/>
      <c r="CA21" s="10"/>
      <c r="CB21" s="10"/>
    </row>
    <row r="22" spans="1:80" x14ac:dyDescent="0.2">
      <c r="A22" s="4" t="s">
        <v>885</v>
      </c>
      <c r="B22" s="10">
        <f t="shared" si="43"/>
        <v>5850</v>
      </c>
      <c r="C22" s="10">
        <f>C34</f>
        <v>4697</v>
      </c>
      <c r="D22" s="10">
        <f t="shared" ref="D22:F22" si="45">D34</f>
        <v>727</v>
      </c>
      <c r="E22" s="10">
        <f t="shared" si="45"/>
        <v>337</v>
      </c>
      <c r="F22" s="10">
        <f t="shared" si="45"/>
        <v>89</v>
      </c>
      <c r="G22" s="26"/>
      <c r="H22" s="27"/>
      <c r="I22" s="27"/>
      <c r="J22" s="27"/>
      <c r="K22" s="28"/>
      <c r="L22" s="10"/>
      <c r="M22" s="10"/>
      <c r="N22" s="10"/>
      <c r="O22" s="10"/>
      <c r="P22" s="10"/>
      <c r="R22" s="10"/>
      <c r="S22" s="10"/>
      <c r="T22" s="10"/>
      <c r="U22" s="10"/>
      <c r="V22" s="10"/>
      <c r="W22" s="26"/>
      <c r="X22" s="27"/>
      <c r="Y22" s="27"/>
      <c r="Z22" s="27"/>
      <c r="AA22" s="28"/>
      <c r="AB22" s="10"/>
      <c r="AC22" s="10"/>
      <c r="AD22" s="10"/>
      <c r="AE22" s="10"/>
      <c r="AF22" s="10"/>
      <c r="AG22" s="56"/>
      <c r="AH22" s="63"/>
      <c r="AI22" s="63"/>
      <c r="AJ22" s="63"/>
      <c r="AK22" s="63"/>
      <c r="AL22" s="63"/>
      <c r="AM22" s="64"/>
      <c r="AN22" s="65"/>
      <c r="AO22" s="65"/>
      <c r="AP22" s="65"/>
      <c r="AQ22" s="66"/>
      <c r="AR22" s="63"/>
      <c r="AS22" s="63"/>
      <c r="AT22" s="63"/>
      <c r="AU22" s="63"/>
      <c r="AV22" s="63"/>
      <c r="AW22" s="3"/>
      <c r="AX22" s="3"/>
      <c r="AY22" s="3"/>
      <c r="AZ22" s="3"/>
      <c r="BA22" s="3"/>
      <c r="BB22" s="3"/>
      <c r="BC22" s="100"/>
      <c r="BD22" s="101"/>
      <c r="BE22" s="101"/>
      <c r="BF22" s="101"/>
      <c r="BG22" s="102"/>
      <c r="BH22" s="3"/>
      <c r="BI22" s="3"/>
      <c r="BJ22" s="3"/>
      <c r="BK22" s="3"/>
      <c r="BL22" s="3"/>
      <c r="BN22" s="10"/>
      <c r="BO22" s="10"/>
      <c r="BP22" s="10"/>
      <c r="BQ22" s="10"/>
      <c r="BR22" s="10"/>
      <c r="BS22" s="26"/>
      <c r="BT22" s="27"/>
      <c r="BU22" s="27"/>
      <c r="BV22" s="27"/>
      <c r="BW22" s="28"/>
      <c r="BX22" s="10"/>
      <c r="BY22" s="10"/>
      <c r="BZ22" s="10"/>
      <c r="CA22" s="10"/>
      <c r="CB22" s="10"/>
    </row>
    <row r="23" spans="1:80" x14ac:dyDescent="0.2">
      <c r="A23" s="4" t="s">
        <v>886</v>
      </c>
      <c r="B23" s="10">
        <f t="shared" si="43"/>
        <v>1775</v>
      </c>
      <c r="C23" s="10">
        <f>C35</f>
        <v>683</v>
      </c>
      <c r="D23" s="10">
        <f t="shared" ref="D23:F23" si="46">D35</f>
        <v>632</v>
      </c>
      <c r="E23" s="10">
        <f t="shared" si="46"/>
        <v>95</v>
      </c>
      <c r="F23" s="10">
        <f t="shared" si="46"/>
        <v>365</v>
      </c>
      <c r="G23" s="26"/>
      <c r="H23" s="27"/>
      <c r="I23" s="27"/>
      <c r="J23" s="27"/>
      <c r="K23" s="28"/>
      <c r="L23" s="10"/>
      <c r="M23" s="10"/>
      <c r="N23" s="10"/>
      <c r="O23" s="10"/>
      <c r="P23" s="10"/>
      <c r="R23" s="10"/>
      <c r="S23" s="10"/>
      <c r="T23" s="10"/>
      <c r="U23" s="10"/>
      <c r="V23" s="10"/>
      <c r="W23" s="26"/>
      <c r="X23" s="27"/>
      <c r="Y23" s="27"/>
      <c r="Z23" s="27"/>
      <c r="AA23" s="28"/>
      <c r="AB23" s="10"/>
      <c r="AC23" s="10"/>
      <c r="AD23" s="10"/>
      <c r="AE23" s="10"/>
      <c r="AF23" s="10"/>
      <c r="AG23" s="56"/>
      <c r="AH23" s="63"/>
      <c r="AI23" s="63"/>
      <c r="AJ23" s="63"/>
      <c r="AK23" s="63"/>
      <c r="AL23" s="63"/>
      <c r="AM23" s="64"/>
      <c r="AN23" s="65"/>
      <c r="AO23" s="65"/>
      <c r="AP23" s="65"/>
      <c r="AQ23" s="66"/>
      <c r="AR23" s="63"/>
      <c r="AS23" s="63"/>
      <c r="AT23" s="63"/>
      <c r="AU23" s="63"/>
      <c r="AV23" s="63"/>
      <c r="AW23" s="3"/>
      <c r="AX23" s="3"/>
      <c r="AY23" s="3"/>
      <c r="AZ23" s="3"/>
      <c r="BA23" s="3"/>
      <c r="BB23" s="3"/>
      <c r="BC23" s="100"/>
      <c r="BD23" s="101"/>
      <c r="BE23" s="101"/>
      <c r="BF23" s="101"/>
      <c r="BG23" s="102"/>
      <c r="BH23" s="3"/>
      <c r="BI23" s="3"/>
      <c r="BJ23" s="3"/>
      <c r="BK23" s="3"/>
      <c r="BL23" s="3"/>
      <c r="BN23" s="10"/>
      <c r="BO23" s="10"/>
      <c r="BP23" s="10"/>
      <c r="BQ23" s="10"/>
      <c r="BR23" s="10"/>
      <c r="BS23" s="26"/>
      <c r="BT23" s="27"/>
      <c r="BU23" s="27"/>
      <c r="BV23" s="27"/>
      <c r="BW23" s="28"/>
      <c r="BX23" s="10"/>
      <c r="BY23" s="10"/>
      <c r="BZ23" s="10"/>
      <c r="CA23" s="10"/>
      <c r="CB23" s="10"/>
    </row>
    <row r="24" spans="1:80" x14ac:dyDescent="0.2">
      <c r="A24" s="4" t="s">
        <v>887</v>
      </c>
      <c r="B24" s="10">
        <f t="shared" si="43"/>
        <v>6121</v>
      </c>
      <c r="C24" s="10">
        <f>C37</f>
        <v>2829</v>
      </c>
      <c r="D24" s="10">
        <f t="shared" ref="D24:F24" si="47">D37</f>
        <v>1462</v>
      </c>
      <c r="E24" s="10">
        <f t="shared" si="47"/>
        <v>1088</v>
      </c>
      <c r="F24" s="10">
        <f t="shared" si="47"/>
        <v>742</v>
      </c>
      <c r="G24" s="26"/>
      <c r="H24" s="27"/>
      <c r="I24" s="27"/>
      <c r="J24" s="27"/>
      <c r="K24" s="28"/>
      <c r="L24" s="10"/>
      <c r="M24" s="10"/>
      <c r="N24" s="10"/>
      <c r="O24" s="10"/>
      <c r="P24" s="10"/>
      <c r="R24" s="10"/>
      <c r="S24" s="10"/>
      <c r="T24" s="10"/>
      <c r="U24" s="10"/>
      <c r="V24" s="10"/>
      <c r="W24" s="26"/>
      <c r="X24" s="27"/>
      <c r="Y24" s="27"/>
      <c r="Z24" s="27"/>
      <c r="AA24" s="28"/>
      <c r="AB24" s="10"/>
      <c r="AC24" s="10"/>
      <c r="AD24" s="10"/>
      <c r="AE24" s="10"/>
      <c r="AF24" s="10"/>
      <c r="AG24" s="56"/>
      <c r="AH24" s="63"/>
      <c r="AI24" s="63"/>
      <c r="AJ24" s="63"/>
      <c r="AK24" s="63"/>
      <c r="AL24" s="63"/>
      <c r="AM24" s="64"/>
      <c r="AN24" s="65"/>
      <c r="AO24" s="65"/>
      <c r="AP24" s="65"/>
      <c r="AQ24" s="66"/>
      <c r="AR24" s="63"/>
      <c r="AS24" s="63"/>
      <c r="AT24" s="63"/>
      <c r="AU24" s="63"/>
      <c r="AV24" s="63"/>
      <c r="AW24" s="3"/>
      <c r="AX24" s="3"/>
      <c r="AY24" s="3"/>
      <c r="AZ24" s="3"/>
      <c r="BA24" s="3"/>
      <c r="BB24" s="3"/>
      <c r="BC24" s="100"/>
      <c r="BD24" s="101"/>
      <c r="BE24" s="101"/>
      <c r="BF24" s="101"/>
      <c r="BG24" s="102"/>
      <c r="BH24" s="3"/>
      <c r="BI24" s="3"/>
      <c r="BJ24" s="3"/>
      <c r="BK24" s="3"/>
      <c r="BL24" s="3"/>
      <c r="BN24" s="10"/>
      <c r="BO24" s="10"/>
      <c r="BP24" s="10"/>
      <c r="BQ24" s="10"/>
      <c r="BR24" s="10"/>
      <c r="BS24" s="26"/>
      <c r="BT24" s="27"/>
      <c r="BU24" s="27"/>
      <c r="BV24" s="27"/>
      <c r="BW24" s="28"/>
      <c r="BX24" s="10"/>
      <c r="BY24" s="10"/>
      <c r="BZ24" s="10"/>
      <c r="CA24" s="10"/>
      <c r="CB24" s="10"/>
    </row>
    <row r="25" spans="1:80" x14ac:dyDescent="0.2">
      <c r="A25" s="15" t="s">
        <v>550</v>
      </c>
      <c r="B25" s="10"/>
      <c r="C25" s="10"/>
      <c r="D25" s="10"/>
      <c r="E25" s="10"/>
      <c r="F25" s="10"/>
      <c r="G25" s="26"/>
      <c r="H25" s="27"/>
      <c r="I25" s="27"/>
      <c r="J25" s="27"/>
      <c r="K25" s="28"/>
      <c r="L25" s="10"/>
      <c r="M25" s="10"/>
      <c r="N25" s="10"/>
      <c r="O25" s="10"/>
      <c r="P25" s="10"/>
      <c r="Q25" s="15" t="s">
        <v>550</v>
      </c>
      <c r="R25" s="10"/>
      <c r="S25" s="10"/>
      <c r="T25" s="10"/>
      <c r="U25" s="10"/>
      <c r="V25" s="10"/>
      <c r="W25" s="26"/>
      <c r="X25" s="27"/>
      <c r="Y25" s="27"/>
      <c r="Z25" s="27"/>
      <c r="AA25" s="28"/>
      <c r="AB25" s="10"/>
      <c r="AC25" s="10"/>
      <c r="AD25" s="10"/>
      <c r="AE25" s="10"/>
      <c r="AF25" s="10"/>
      <c r="AG25" s="60" t="s">
        <v>635</v>
      </c>
      <c r="AH25" s="63"/>
      <c r="AI25" s="63"/>
      <c r="AJ25" s="63"/>
      <c r="AK25" s="63"/>
      <c r="AL25" s="63"/>
      <c r="AM25" s="64"/>
      <c r="AN25" s="65"/>
      <c r="AO25" s="65"/>
      <c r="AP25" s="65"/>
      <c r="AQ25" s="66"/>
      <c r="AR25" s="63"/>
      <c r="AS25" s="63"/>
      <c r="AT25" s="63"/>
      <c r="AU25" s="63"/>
      <c r="AV25" s="63"/>
      <c r="AW25" s="98" t="s">
        <v>635</v>
      </c>
      <c r="AX25" s="3"/>
      <c r="AY25" s="3"/>
      <c r="AZ25" s="3"/>
      <c r="BA25" s="3"/>
      <c r="BB25" s="3"/>
      <c r="BC25" s="100"/>
      <c r="BD25" s="101"/>
      <c r="BE25" s="101"/>
      <c r="BF25" s="101"/>
      <c r="BG25" s="102"/>
      <c r="BH25" s="3"/>
      <c r="BI25" s="3"/>
      <c r="BJ25" s="3"/>
      <c r="BK25" s="3"/>
      <c r="BL25" s="3"/>
      <c r="BM25" s="15" t="s">
        <v>635</v>
      </c>
      <c r="BN25" s="10"/>
      <c r="BO25" s="10"/>
      <c r="BP25" s="10"/>
      <c r="BQ25" s="10"/>
      <c r="BR25" s="10"/>
      <c r="BS25" s="26"/>
      <c r="BT25" s="27"/>
      <c r="BU25" s="27"/>
      <c r="BV25" s="27"/>
      <c r="BW25" s="28"/>
      <c r="BX25" s="10"/>
      <c r="BY25" s="10"/>
      <c r="BZ25" s="10"/>
      <c r="CA25" s="10"/>
      <c r="CB25" s="10"/>
    </row>
    <row r="26" spans="1:80" x14ac:dyDescent="0.2">
      <c r="A26" s="4" t="s">
        <v>1</v>
      </c>
      <c r="B26" s="10">
        <f t="shared" ref="B26:B28" si="48">R26+AH26+AX26+BN26</f>
        <v>49870</v>
      </c>
      <c r="C26" s="10">
        <f t="shared" ref="C26:C28" si="49">S26+AI26+AY26+BO26</f>
        <v>29281</v>
      </c>
      <c r="D26" s="10">
        <f t="shared" ref="D26:D28" si="50">T26+AJ26+AZ26+BP26</f>
        <v>11790</v>
      </c>
      <c r="E26" s="10">
        <f t="shared" ref="E26:E28" si="51">U26+AK26+BA26+BQ26</f>
        <v>4710</v>
      </c>
      <c r="F26" s="10">
        <f t="shared" ref="F26:F28" si="52">V26+AL26+BB26+BR26</f>
        <v>4090</v>
      </c>
      <c r="G26" s="10">
        <f t="shared" ref="G26:G28" si="53">W26+AM26+BC26+BS26</f>
        <v>23556</v>
      </c>
      <c r="H26" s="10">
        <f t="shared" ref="H26:H28" si="54">X26+AN26+BD26+BT26</f>
        <v>13553</v>
      </c>
      <c r="I26" s="10">
        <f t="shared" ref="I26:I28" si="55">Y26+AO26+BE26+BU26</f>
        <v>5714</v>
      </c>
      <c r="J26" s="10">
        <f t="shared" ref="J26:J28" si="56">Z26+AP26+BF26+BV26</f>
        <v>2320</v>
      </c>
      <c r="K26" s="10">
        <f t="shared" ref="K26:K28" si="57">AA26+AQ26+BG26+BW26</f>
        <v>1969</v>
      </c>
      <c r="L26" s="10">
        <f t="shared" ref="L26:L28" si="58">AB26+AR26+BH26+BX26</f>
        <v>26315</v>
      </c>
      <c r="M26" s="10">
        <f t="shared" ref="M26:M28" si="59">AC26+AS26+BI26+BY26</f>
        <v>15727</v>
      </c>
      <c r="N26" s="10">
        <f t="shared" ref="N26:N28" si="60">AD26+AT26+BJ26+BZ26</f>
        <v>6075</v>
      </c>
      <c r="O26" s="10">
        <f t="shared" ref="O26:O28" si="61">AE26+AU26+BK26+CA26</f>
        <v>2390</v>
      </c>
      <c r="P26" s="10">
        <v>648</v>
      </c>
      <c r="Q26" s="4" t="s">
        <v>1</v>
      </c>
      <c r="R26" s="10">
        <v>7948</v>
      </c>
      <c r="S26" s="10">
        <v>4204</v>
      </c>
      <c r="T26" s="10">
        <v>2193</v>
      </c>
      <c r="U26" s="10">
        <v>255</v>
      </c>
      <c r="V26" s="10">
        <v>1296</v>
      </c>
      <c r="W26" s="26">
        <v>3957</v>
      </c>
      <c r="X26" s="27">
        <v>2005</v>
      </c>
      <c r="Y26" s="27">
        <v>1189</v>
      </c>
      <c r="Z26" s="27">
        <v>115</v>
      </c>
      <c r="AA26" s="28">
        <v>648</v>
      </c>
      <c r="AB26" s="10">
        <v>3991</v>
      </c>
      <c r="AC26" s="10">
        <v>2199</v>
      </c>
      <c r="AD26" s="10">
        <v>1004</v>
      </c>
      <c r="AE26" s="10">
        <v>140</v>
      </c>
      <c r="AF26" s="10">
        <v>648</v>
      </c>
      <c r="AG26" s="56" t="s">
        <v>1</v>
      </c>
      <c r="AH26" s="63">
        <v>13588</v>
      </c>
      <c r="AI26" s="63">
        <v>10943</v>
      </c>
      <c r="AJ26" s="63">
        <v>1912</v>
      </c>
      <c r="AK26" s="63">
        <v>499</v>
      </c>
      <c r="AL26" s="63">
        <v>234</v>
      </c>
      <c r="AM26" s="64">
        <v>6540</v>
      </c>
      <c r="AN26" s="65">
        <v>5247</v>
      </c>
      <c r="AO26" s="65">
        <v>943</v>
      </c>
      <c r="AP26" s="65">
        <v>241</v>
      </c>
      <c r="AQ26" s="66">
        <v>109</v>
      </c>
      <c r="AR26" s="63">
        <v>7048</v>
      </c>
      <c r="AS26" s="63">
        <v>5696</v>
      </c>
      <c r="AT26" s="63">
        <v>968</v>
      </c>
      <c r="AU26" s="63">
        <v>258</v>
      </c>
      <c r="AV26" s="63">
        <v>126</v>
      </c>
      <c r="AW26" s="3" t="s">
        <v>1</v>
      </c>
      <c r="AX26" s="3">
        <v>4286</v>
      </c>
      <c r="AY26" s="3">
        <v>2656</v>
      </c>
      <c r="AZ26" s="3">
        <v>1055</v>
      </c>
      <c r="BA26" s="3">
        <v>434</v>
      </c>
      <c r="BB26" s="3">
        <v>141</v>
      </c>
      <c r="BC26" s="100">
        <v>1988</v>
      </c>
      <c r="BD26" s="101">
        <v>1270</v>
      </c>
      <c r="BE26" s="101">
        <v>464</v>
      </c>
      <c r="BF26" s="101">
        <v>188</v>
      </c>
      <c r="BG26" s="102">
        <v>66</v>
      </c>
      <c r="BH26" s="3">
        <v>2298</v>
      </c>
      <c r="BI26" s="3">
        <v>1386</v>
      </c>
      <c r="BJ26" s="3">
        <v>591</v>
      </c>
      <c r="BK26" s="3">
        <v>246</v>
      </c>
      <c r="BL26" s="3">
        <v>75</v>
      </c>
      <c r="BM26" s="4" t="s">
        <v>1</v>
      </c>
      <c r="BN26" s="10">
        <v>24048</v>
      </c>
      <c r="BO26" s="10">
        <v>11478</v>
      </c>
      <c r="BP26" s="10">
        <v>6630</v>
      </c>
      <c r="BQ26" s="10">
        <v>3522</v>
      </c>
      <c r="BR26" s="10">
        <v>2419</v>
      </c>
      <c r="BS26" s="26">
        <v>11071</v>
      </c>
      <c r="BT26" s="27">
        <v>5031</v>
      </c>
      <c r="BU26" s="27">
        <v>3118</v>
      </c>
      <c r="BV26" s="27">
        <v>1776</v>
      </c>
      <c r="BW26" s="28">
        <v>1146</v>
      </c>
      <c r="BX26" s="10">
        <v>12978</v>
      </c>
      <c r="BY26" s="10">
        <v>6446</v>
      </c>
      <c r="BZ26" s="10">
        <v>3512</v>
      </c>
      <c r="CA26" s="10">
        <v>1746</v>
      </c>
      <c r="CB26" s="10">
        <v>1273</v>
      </c>
    </row>
    <row r="27" spans="1:80" x14ac:dyDescent="0.2">
      <c r="A27" s="4" t="s">
        <v>4</v>
      </c>
      <c r="B27" s="10">
        <f t="shared" si="48"/>
        <v>19041</v>
      </c>
      <c r="C27" s="10">
        <f t="shared" si="49"/>
        <v>18193</v>
      </c>
      <c r="D27" s="10">
        <f t="shared" si="50"/>
        <v>366</v>
      </c>
      <c r="E27" s="10">
        <f t="shared" si="51"/>
        <v>373</v>
      </c>
      <c r="F27" s="10">
        <f t="shared" si="52"/>
        <v>108</v>
      </c>
      <c r="G27" s="10">
        <f t="shared" si="53"/>
        <v>8470</v>
      </c>
      <c r="H27" s="10">
        <f t="shared" si="54"/>
        <v>8269</v>
      </c>
      <c r="I27" s="10">
        <f t="shared" si="55"/>
        <v>150</v>
      </c>
      <c r="J27" s="10">
        <f t="shared" si="56"/>
        <v>44</v>
      </c>
      <c r="K27" s="10">
        <f t="shared" si="57"/>
        <v>9</v>
      </c>
      <c r="L27" s="10">
        <f t="shared" si="58"/>
        <v>10571</v>
      </c>
      <c r="M27" s="10">
        <f t="shared" si="59"/>
        <v>9925</v>
      </c>
      <c r="N27" s="10">
        <f t="shared" si="60"/>
        <v>215</v>
      </c>
      <c r="O27" s="10">
        <f t="shared" si="61"/>
        <v>330</v>
      </c>
      <c r="P27" s="10">
        <v>555</v>
      </c>
      <c r="Q27" s="4" t="s">
        <v>4</v>
      </c>
      <c r="R27" s="10">
        <v>3136</v>
      </c>
      <c r="S27" s="10">
        <v>3067</v>
      </c>
      <c r="T27" s="10">
        <v>46</v>
      </c>
      <c r="U27" s="10">
        <v>5</v>
      </c>
      <c r="V27" s="10">
        <v>17</v>
      </c>
      <c r="W27" s="26">
        <v>1441</v>
      </c>
      <c r="X27" s="27">
        <v>1411</v>
      </c>
      <c r="Y27" s="27">
        <v>23</v>
      </c>
      <c r="Z27" s="27">
        <v>2</v>
      </c>
      <c r="AA27" s="28">
        <v>6</v>
      </c>
      <c r="AB27" s="10">
        <v>1694</v>
      </c>
      <c r="AC27" s="10">
        <v>1656</v>
      </c>
      <c r="AD27" s="10">
        <v>23</v>
      </c>
      <c r="AE27" s="10">
        <v>4</v>
      </c>
      <c r="AF27" s="10">
        <v>12</v>
      </c>
      <c r="AG27" s="56" t="s">
        <v>4</v>
      </c>
      <c r="AH27" s="63">
        <v>6127</v>
      </c>
      <c r="AI27" s="63">
        <v>6086</v>
      </c>
      <c r="AJ27" s="63">
        <v>38</v>
      </c>
      <c r="AK27" s="63">
        <v>3</v>
      </c>
      <c r="AL27" s="63">
        <v>0</v>
      </c>
      <c r="AM27" s="64">
        <v>2726</v>
      </c>
      <c r="AN27" s="65">
        <v>2718</v>
      </c>
      <c r="AO27" s="65">
        <v>8</v>
      </c>
      <c r="AP27" s="65">
        <v>0</v>
      </c>
      <c r="AQ27" s="66">
        <v>0</v>
      </c>
      <c r="AR27" s="63">
        <v>3401</v>
      </c>
      <c r="AS27" s="63">
        <v>3368</v>
      </c>
      <c r="AT27" s="63">
        <v>29</v>
      </c>
      <c r="AU27" s="63">
        <v>3</v>
      </c>
      <c r="AV27" s="63">
        <v>0</v>
      </c>
      <c r="AW27" s="3" t="s">
        <v>4</v>
      </c>
      <c r="AX27" s="3">
        <v>1171</v>
      </c>
      <c r="AY27" s="3">
        <v>1089</v>
      </c>
      <c r="AZ27" s="3">
        <v>42</v>
      </c>
      <c r="BA27" s="3">
        <v>34</v>
      </c>
      <c r="BB27" s="3">
        <v>6</v>
      </c>
      <c r="BC27" s="100">
        <v>550</v>
      </c>
      <c r="BD27" s="101">
        <v>501</v>
      </c>
      <c r="BE27" s="101">
        <v>34</v>
      </c>
      <c r="BF27" s="101">
        <v>12</v>
      </c>
      <c r="BG27" s="102">
        <v>3</v>
      </c>
      <c r="BH27" s="3">
        <v>622</v>
      </c>
      <c r="BI27" s="3">
        <v>589</v>
      </c>
      <c r="BJ27" s="3">
        <v>8</v>
      </c>
      <c r="BK27" s="3">
        <v>22</v>
      </c>
      <c r="BL27" s="3">
        <v>3</v>
      </c>
      <c r="BM27" s="4" t="s">
        <v>4</v>
      </c>
      <c r="BN27" s="10">
        <v>8607</v>
      </c>
      <c r="BO27" s="10">
        <v>7951</v>
      </c>
      <c r="BP27" s="10">
        <v>240</v>
      </c>
      <c r="BQ27" s="10">
        <v>331</v>
      </c>
      <c r="BR27" s="10">
        <v>85</v>
      </c>
      <c r="BS27" s="26">
        <v>3753</v>
      </c>
      <c r="BT27" s="27">
        <v>3639</v>
      </c>
      <c r="BU27" s="27">
        <v>85</v>
      </c>
      <c r="BV27" s="27">
        <v>30</v>
      </c>
      <c r="BW27" s="28">
        <v>0</v>
      </c>
      <c r="BX27" s="10">
        <v>4854</v>
      </c>
      <c r="BY27" s="10">
        <v>4312</v>
      </c>
      <c r="BZ27" s="10">
        <v>155</v>
      </c>
      <c r="CA27" s="10">
        <v>301</v>
      </c>
      <c r="CB27" s="10">
        <v>85</v>
      </c>
    </row>
    <row r="28" spans="1:80" x14ac:dyDescent="0.2">
      <c r="A28" s="4" t="s">
        <v>5</v>
      </c>
      <c r="B28" s="10">
        <f t="shared" si="48"/>
        <v>8625</v>
      </c>
      <c r="C28" s="10">
        <f t="shared" si="49"/>
        <v>774</v>
      </c>
      <c r="D28" s="10">
        <f t="shared" si="50"/>
        <v>7625</v>
      </c>
      <c r="E28" s="10">
        <f t="shared" si="51"/>
        <v>65</v>
      </c>
      <c r="F28" s="10">
        <f t="shared" si="52"/>
        <v>161</v>
      </c>
      <c r="G28" s="10">
        <f t="shared" si="53"/>
        <v>4362</v>
      </c>
      <c r="H28" s="10">
        <f t="shared" si="54"/>
        <v>387</v>
      </c>
      <c r="I28" s="10">
        <f t="shared" si="55"/>
        <v>3812</v>
      </c>
      <c r="J28" s="10">
        <f t="shared" si="56"/>
        <v>37</v>
      </c>
      <c r="K28" s="10">
        <f t="shared" si="57"/>
        <v>126</v>
      </c>
      <c r="L28" s="10">
        <f t="shared" si="58"/>
        <v>4263</v>
      </c>
      <c r="M28" s="10">
        <f t="shared" si="59"/>
        <v>387</v>
      </c>
      <c r="N28" s="10">
        <f t="shared" si="60"/>
        <v>3814</v>
      </c>
      <c r="O28" s="10">
        <f t="shared" si="61"/>
        <v>28</v>
      </c>
      <c r="P28" s="10">
        <v>93</v>
      </c>
      <c r="Q28" s="4" t="s">
        <v>5</v>
      </c>
      <c r="R28" s="10">
        <v>1891</v>
      </c>
      <c r="S28" s="10">
        <v>392</v>
      </c>
      <c r="T28" s="10">
        <v>1414</v>
      </c>
      <c r="U28" s="10">
        <v>22</v>
      </c>
      <c r="V28" s="10">
        <v>64</v>
      </c>
      <c r="W28" s="26">
        <v>1032</v>
      </c>
      <c r="X28" s="27">
        <v>193</v>
      </c>
      <c r="Y28" s="27">
        <v>797</v>
      </c>
      <c r="Z28" s="27">
        <v>7</v>
      </c>
      <c r="AA28" s="28">
        <v>35</v>
      </c>
      <c r="AB28" s="10">
        <v>859</v>
      </c>
      <c r="AC28" s="10">
        <v>198</v>
      </c>
      <c r="AD28" s="10">
        <v>618</v>
      </c>
      <c r="AE28" s="10">
        <v>15</v>
      </c>
      <c r="AF28" s="10">
        <v>29</v>
      </c>
      <c r="AG28" s="56" t="s">
        <v>5</v>
      </c>
      <c r="AH28" s="63">
        <v>1302</v>
      </c>
      <c r="AI28" s="63">
        <v>143</v>
      </c>
      <c r="AJ28" s="63">
        <v>1145</v>
      </c>
      <c r="AK28" s="63">
        <v>10</v>
      </c>
      <c r="AL28" s="63">
        <v>3</v>
      </c>
      <c r="AM28" s="64">
        <v>623</v>
      </c>
      <c r="AN28" s="65">
        <v>59</v>
      </c>
      <c r="AO28" s="65">
        <v>564</v>
      </c>
      <c r="AP28" s="65">
        <v>0</v>
      </c>
      <c r="AQ28" s="66">
        <v>0</v>
      </c>
      <c r="AR28" s="63">
        <v>679</v>
      </c>
      <c r="AS28" s="63">
        <v>85</v>
      </c>
      <c r="AT28" s="63">
        <v>581</v>
      </c>
      <c r="AU28" s="63">
        <v>10</v>
      </c>
      <c r="AV28" s="63">
        <v>3</v>
      </c>
      <c r="AW28" s="3" t="s">
        <v>5</v>
      </c>
      <c r="AX28" s="3">
        <v>446</v>
      </c>
      <c r="AY28" s="3">
        <v>37</v>
      </c>
      <c r="AZ28" s="3">
        <v>397</v>
      </c>
      <c r="BA28" s="3">
        <v>3</v>
      </c>
      <c r="BB28" s="3">
        <v>9</v>
      </c>
      <c r="BC28" s="100">
        <v>223</v>
      </c>
      <c r="BD28" s="101">
        <v>23</v>
      </c>
      <c r="BE28" s="101">
        <v>194</v>
      </c>
      <c r="BF28" s="101">
        <v>0</v>
      </c>
      <c r="BG28" s="102">
        <v>6</v>
      </c>
      <c r="BH28" s="3">
        <v>223</v>
      </c>
      <c r="BI28" s="3">
        <v>14</v>
      </c>
      <c r="BJ28" s="3">
        <v>203</v>
      </c>
      <c r="BK28" s="3">
        <v>3</v>
      </c>
      <c r="BL28" s="3">
        <v>3</v>
      </c>
      <c r="BM28" s="4" t="s">
        <v>5</v>
      </c>
      <c r="BN28" s="10">
        <v>4986</v>
      </c>
      <c r="BO28" s="10">
        <v>202</v>
      </c>
      <c r="BP28" s="10">
        <v>4669</v>
      </c>
      <c r="BQ28" s="10">
        <v>30</v>
      </c>
      <c r="BR28" s="10">
        <v>85</v>
      </c>
      <c r="BS28" s="26">
        <v>2484</v>
      </c>
      <c r="BT28" s="27">
        <v>112</v>
      </c>
      <c r="BU28" s="27">
        <v>2257</v>
      </c>
      <c r="BV28" s="27">
        <v>30</v>
      </c>
      <c r="BW28" s="28">
        <v>85</v>
      </c>
      <c r="BX28" s="10">
        <v>2502</v>
      </c>
      <c r="BY28" s="10">
        <v>90</v>
      </c>
      <c r="BZ28" s="10">
        <v>2412</v>
      </c>
      <c r="CA28" s="10">
        <v>0</v>
      </c>
      <c r="CB28" s="10">
        <v>0</v>
      </c>
    </row>
    <row r="29" spans="1:80" x14ac:dyDescent="0.2">
      <c r="A29" s="4" t="s">
        <v>6</v>
      </c>
      <c r="B29" s="10">
        <f t="shared" ref="B29:B39" si="62">R29+AH29+AX29+BN29</f>
        <v>2279</v>
      </c>
      <c r="C29" s="10">
        <f t="shared" ref="C29:C39" si="63">S29+AI29+AY29+BO29</f>
        <v>49</v>
      </c>
      <c r="D29" s="10">
        <f t="shared" ref="D29:D39" si="64">T29+AJ29+AZ29+BP29</f>
        <v>43</v>
      </c>
      <c r="E29" s="10">
        <f t="shared" ref="E29:E39" si="65">U29+AK29+BA29+BQ29</f>
        <v>2185</v>
      </c>
      <c r="F29" s="10">
        <f t="shared" ref="F29:F39" si="66">V29+AL29+BB29+BR29</f>
        <v>3</v>
      </c>
      <c r="G29" s="10">
        <f t="shared" ref="G29:G39" si="67">W29+AM29+BC29+BS29</f>
        <v>1409</v>
      </c>
      <c r="H29" s="10">
        <f t="shared" ref="H29:H39" si="68">X29+AN29+BD29+BT29</f>
        <v>43</v>
      </c>
      <c r="I29" s="10">
        <f t="shared" ref="I29:I39" si="69">Y29+AO29+BE29+BU29</f>
        <v>35</v>
      </c>
      <c r="J29" s="10">
        <f t="shared" ref="J29:J39" si="70">Z29+AP29+BF29+BV29</f>
        <v>1329</v>
      </c>
      <c r="K29" s="10">
        <f t="shared" ref="K29:K39" si="71">AA29+AQ29+BG29+BW29</f>
        <v>3</v>
      </c>
      <c r="L29" s="10">
        <f t="shared" ref="L29:L39" si="72">AB29+AR29+BH29+BX29</f>
        <v>870</v>
      </c>
      <c r="M29" s="10">
        <f t="shared" ref="M29:M39" si="73">AC29+AS29+BI29+BY29</f>
        <v>7</v>
      </c>
      <c r="N29" s="10">
        <f t="shared" ref="N29:N39" si="74">AD29+AT29+BJ29+BZ29</f>
        <v>8</v>
      </c>
      <c r="O29" s="10">
        <f t="shared" ref="O29:O39" si="75">AE29+AU29+BK29+CA29</f>
        <v>856</v>
      </c>
      <c r="P29" s="10">
        <v>94</v>
      </c>
      <c r="Q29" s="4" t="s">
        <v>6</v>
      </c>
      <c r="R29" s="10">
        <v>145</v>
      </c>
      <c r="S29" s="10">
        <v>5</v>
      </c>
      <c r="T29" s="10">
        <v>0</v>
      </c>
      <c r="U29" s="10">
        <v>140</v>
      </c>
      <c r="V29" s="10">
        <v>0</v>
      </c>
      <c r="W29" s="26">
        <v>68</v>
      </c>
      <c r="X29" s="27">
        <v>5</v>
      </c>
      <c r="Y29" s="27">
        <v>0</v>
      </c>
      <c r="Z29" s="27">
        <v>64</v>
      </c>
      <c r="AA29" s="28">
        <v>0</v>
      </c>
      <c r="AB29" s="10">
        <v>76</v>
      </c>
      <c r="AC29" s="10">
        <v>0</v>
      </c>
      <c r="AD29" s="10">
        <v>0</v>
      </c>
      <c r="AE29" s="10">
        <v>76</v>
      </c>
      <c r="AF29" s="10">
        <v>0</v>
      </c>
      <c r="AG29" s="56" t="s">
        <v>6</v>
      </c>
      <c r="AH29" s="63">
        <v>330</v>
      </c>
      <c r="AI29" s="63">
        <v>39</v>
      </c>
      <c r="AJ29" s="63">
        <v>29</v>
      </c>
      <c r="AK29" s="63">
        <v>262</v>
      </c>
      <c r="AL29" s="63">
        <v>0</v>
      </c>
      <c r="AM29" s="64">
        <v>164</v>
      </c>
      <c r="AN29" s="65">
        <v>33</v>
      </c>
      <c r="AO29" s="65">
        <v>21</v>
      </c>
      <c r="AP29" s="65">
        <v>110</v>
      </c>
      <c r="AQ29" s="66">
        <v>0</v>
      </c>
      <c r="AR29" s="63">
        <v>166</v>
      </c>
      <c r="AS29" s="63">
        <v>7</v>
      </c>
      <c r="AT29" s="63">
        <v>8</v>
      </c>
      <c r="AU29" s="63">
        <v>152</v>
      </c>
      <c r="AV29" s="63">
        <v>0</v>
      </c>
      <c r="AW29" s="3" t="s">
        <v>6</v>
      </c>
      <c r="AX29" s="3">
        <v>195</v>
      </c>
      <c r="AY29" s="3">
        <v>5</v>
      </c>
      <c r="AZ29" s="3">
        <v>0</v>
      </c>
      <c r="BA29" s="3">
        <v>188</v>
      </c>
      <c r="BB29" s="3">
        <v>3</v>
      </c>
      <c r="BC29" s="100">
        <v>109</v>
      </c>
      <c r="BD29" s="101">
        <v>5</v>
      </c>
      <c r="BE29" s="101">
        <v>0</v>
      </c>
      <c r="BF29" s="101">
        <v>102</v>
      </c>
      <c r="BG29" s="102">
        <v>3</v>
      </c>
      <c r="BH29" s="3">
        <v>86</v>
      </c>
      <c r="BI29" s="3">
        <v>0</v>
      </c>
      <c r="BJ29" s="3">
        <v>0</v>
      </c>
      <c r="BK29" s="3">
        <v>86</v>
      </c>
      <c r="BL29" s="3">
        <v>0</v>
      </c>
      <c r="BM29" s="4" t="s">
        <v>6</v>
      </c>
      <c r="BN29" s="10">
        <v>1609</v>
      </c>
      <c r="BO29" s="10">
        <v>0</v>
      </c>
      <c r="BP29" s="10">
        <v>14</v>
      </c>
      <c r="BQ29" s="10">
        <v>1595</v>
      </c>
      <c r="BR29" s="10">
        <v>0</v>
      </c>
      <c r="BS29" s="26">
        <v>1068</v>
      </c>
      <c r="BT29" s="27">
        <v>0</v>
      </c>
      <c r="BU29" s="27">
        <v>14</v>
      </c>
      <c r="BV29" s="27">
        <v>1053</v>
      </c>
      <c r="BW29" s="28">
        <v>0</v>
      </c>
      <c r="BX29" s="10">
        <v>542</v>
      </c>
      <c r="BY29" s="10">
        <v>0</v>
      </c>
      <c r="BZ29" s="10">
        <v>0</v>
      </c>
      <c r="CA29" s="10">
        <v>542</v>
      </c>
      <c r="CB29" s="10">
        <v>0</v>
      </c>
    </row>
    <row r="30" spans="1:80" x14ac:dyDescent="0.2">
      <c r="A30" s="4" t="s">
        <v>7</v>
      </c>
      <c r="B30" s="10">
        <f t="shared" si="62"/>
        <v>2626</v>
      </c>
      <c r="C30" s="10">
        <f t="shared" si="63"/>
        <v>84</v>
      </c>
      <c r="D30" s="10">
        <f t="shared" si="64"/>
        <v>57</v>
      </c>
      <c r="E30" s="10">
        <f t="shared" si="65"/>
        <v>0</v>
      </c>
      <c r="F30" s="10">
        <f t="shared" si="66"/>
        <v>2485</v>
      </c>
      <c r="G30" s="10">
        <f t="shared" si="67"/>
        <v>1262</v>
      </c>
      <c r="H30" s="10">
        <f t="shared" si="68"/>
        <v>44</v>
      </c>
      <c r="I30" s="10">
        <f t="shared" si="69"/>
        <v>25</v>
      </c>
      <c r="J30" s="10">
        <f t="shared" si="70"/>
        <v>0</v>
      </c>
      <c r="K30" s="10">
        <f t="shared" si="71"/>
        <v>1193</v>
      </c>
      <c r="L30" s="10">
        <f t="shared" si="72"/>
        <v>1364</v>
      </c>
      <c r="M30" s="10">
        <f t="shared" si="73"/>
        <v>38</v>
      </c>
      <c r="N30" s="10">
        <f t="shared" si="74"/>
        <v>32</v>
      </c>
      <c r="O30" s="10">
        <f t="shared" si="75"/>
        <v>0</v>
      </c>
      <c r="P30" s="10">
        <v>95</v>
      </c>
      <c r="Q30" s="4" t="s">
        <v>7</v>
      </c>
      <c r="R30" s="10">
        <v>777</v>
      </c>
      <c r="S30" s="10">
        <v>19</v>
      </c>
      <c r="T30" s="10">
        <v>0</v>
      </c>
      <c r="U30" s="10">
        <v>0</v>
      </c>
      <c r="V30" s="10">
        <v>758</v>
      </c>
      <c r="W30" s="26">
        <v>391</v>
      </c>
      <c r="X30" s="27">
        <v>9</v>
      </c>
      <c r="Y30" s="27">
        <v>0</v>
      </c>
      <c r="Z30" s="27">
        <v>0</v>
      </c>
      <c r="AA30" s="28">
        <v>382</v>
      </c>
      <c r="AB30" s="10">
        <v>386</v>
      </c>
      <c r="AC30" s="10">
        <v>9</v>
      </c>
      <c r="AD30" s="10">
        <v>0</v>
      </c>
      <c r="AE30" s="10">
        <v>0</v>
      </c>
      <c r="AF30" s="10">
        <v>376</v>
      </c>
      <c r="AG30" s="56" t="s">
        <v>7</v>
      </c>
      <c r="AH30" s="63">
        <v>201</v>
      </c>
      <c r="AI30" s="63">
        <v>20</v>
      </c>
      <c r="AJ30" s="63">
        <v>21</v>
      </c>
      <c r="AK30" s="63">
        <v>0</v>
      </c>
      <c r="AL30" s="63">
        <v>160</v>
      </c>
      <c r="AM30" s="64">
        <v>107</v>
      </c>
      <c r="AN30" s="65">
        <v>13</v>
      </c>
      <c r="AO30" s="65">
        <v>17</v>
      </c>
      <c r="AP30" s="65">
        <v>0</v>
      </c>
      <c r="AQ30" s="66">
        <v>77</v>
      </c>
      <c r="AR30" s="63">
        <v>94</v>
      </c>
      <c r="AS30" s="63">
        <v>7</v>
      </c>
      <c r="AT30" s="63">
        <v>4</v>
      </c>
      <c r="AU30" s="63">
        <v>0</v>
      </c>
      <c r="AV30" s="63">
        <v>83</v>
      </c>
      <c r="AW30" s="3" t="s">
        <v>7</v>
      </c>
      <c r="AX30" s="3">
        <v>47</v>
      </c>
      <c r="AY30" s="3">
        <v>0</v>
      </c>
      <c r="AZ30" s="3">
        <v>8</v>
      </c>
      <c r="BA30" s="3">
        <v>0</v>
      </c>
      <c r="BB30" s="3">
        <v>39</v>
      </c>
      <c r="BC30" s="100">
        <v>20</v>
      </c>
      <c r="BD30" s="101">
        <v>0</v>
      </c>
      <c r="BE30" s="101">
        <v>8</v>
      </c>
      <c r="BF30" s="101">
        <v>0</v>
      </c>
      <c r="BG30" s="102">
        <v>12</v>
      </c>
      <c r="BH30" s="3">
        <v>27</v>
      </c>
      <c r="BI30" s="3">
        <v>0</v>
      </c>
      <c r="BJ30" s="3">
        <v>0</v>
      </c>
      <c r="BK30" s="3">
        <v>0</v>
      </c>
      <c r="BL30" s="3">
        <v>27</v>
      </c>
      <c r="BM30" s="4" t="s">
        <v>7</v>
      </c>
      <c r="BN30" s="10">
        <v>1601</v>
      </c>
      <c r="BO30" s="10">
        <v>45</v>
      </c>
      <c r="BP30" s="10">
        <v>28</v>
      </c>
      <c r="BQ30" s="10">
        <v>0</v>
      </c>
      <c r="BR30" s="10">
        <v>1528</v>
      </c>
      <c r="BS30" s="26">
        <v>744</v>
      </c>
      <c r="BT30" s="27">
        <v>22</v>
      </c>
      <c r="BU30" s="27">
        <v>0</v>
      </c>
      <c r="BV30" s="27">
        <v>0</v>
      </c>
      <c r="BW30" s="28">
        <v>722</v>
      </c>
      <c r="BX30" s="10">
        <v>857</v>
      </c>
      <c r="BY30" s="10">
        <v>22</v>
      </c>
      <c r="BZ30" s="10">
        <v>28</v>
      </c>
      <c r="CA30" s="10">
        <v>0</v>
      </c>
      <c r="CB30" s="10">
        <v>806</v>
      </c>
    </row>
    <row r="31" spans="1:80" x14ac:dyDescent="0.2">
      <c r="A31" s="4" t="s">
        <v>82</v>
      </c>
      <c r="B31" s="10">
        <f t="shared" si="62"/>
        <v>224</v>
      </c>
      <c r="C31" s="10">
        <f t="shared" si="63"/>
        <v>31</v>
      </c>
      <c r="D31" s="10">
        <f t="shared" si="64"/>
        <v>31</v>
      </c>
      <c r="E31" s="10">
        <f t="shared" si="65"/>
        <v>162</v>
      </c>
      <c r="F31" s="10">
        <f t="shared" si="66"/>
        <v>0</v>
      </c>
      <c r="G31" s="10">
        <f t="shared" si="67"/>
        <v>75</v>
      </c>
      <c r="H31" s="10">
        <f t="shared" si="68"/>
        <v>21</v>
      </c>
      <c r="I31" s="10">
        <f t="shared" si="69"/>
        <v>22</v>
      </c>
      <c r="J31" s="10">
        <f t="shared" si="70"/>
        <v>33</v>
      </c>
      <c r="K31" s="10">
        <f t="shared" si="71"/>
        <v>0</v>
      </c>
      <c r="L31" s="10">
        <f t="shared" si="72"/>
        <v>147</v>
      </c>
      <c r="M31" s="10">
        <f t="shared" si="73"/>
        <v>9</v>
      </c>
      <c r="N31" s="10">
        <f t="shared" si="74"/>
        <v>8</v>
      </c>
      <c r="O31" s="10">
        <f t="shared" si="75"/>
        <v>129</v>
      </c>
      <c r="P31" s="10">
        <v>96</v>
      </c>
      <c r="Q31" s="4" t="s">
        <v>82</v>
      </c>
      <c r="R31" s="10">
        <v>21</v>
      </c>
      <c r="S31" s="10">
        <v>19</v>
      </c>
      <c r="T31" s="10">
        <v>0</v>
      </c>
      <c r="U31" s="10">
        <v>2</v>
      </c>
      <c r="V31" s="10">
        <v>0</v>
      </c>
      <c r="W31" s="26">
        <v>11</v>
      </c>
      <c r="X31" s="27">
        <v>9</v>
      </c>
      <c r="Y31" s="27">
        <v>0</v>
      </c>
      <c r="Z31" s="27">
        <v>2</v>
      </c>
      <c r="AA31" s="28">
        <v>0</v>
      </c>
      <c r="AB31" s="10">
        <v>9</v>
      </c>
      <c r="AC31" s="10">
        <v>9</v>
      </c>
      <c r="AD31" s="10">
        <v>0</v>
      </c>
      <c r="AE31" s="10">
        <v>0</v>
      </c>
      <c r="AF31" s="10">
        <v>0</v>
      </c>
      <c r="AG31" s="56" t="s">
        <v>82</v>
      </c>
      <c r="AH31" s="63">
        <v>54</v>
      </c>
      <c r="AI31" s="63">
        <v>7</v>
      </c>
      <c r="AJ31" s="63">
        <v>17</v>
      </c>
      <c r="AK31" s="63">
        <v>31</v>
      </c>
      <c r="AL31" s="63">
        <v>0</v>
      </c>
      <c r="AM31" s="64">
        <v>42</v>
      </c>
      <c r="AN31" s="65">
        <v>7</v>
      </c>
      <c r="AO31" s="65">
        <v>8</v>
      </c>
      <c r="AP31" s="65">
        <v>28</v>
      </c>
      <c r="AQ31" s="66">
        <v>0</v>
      </c>
      <c r="AR31" s="63">
        <v>12</v>
      </c>
      <c r="AS31" s="63">
        <v>0</v>
      </c>
      <c r="AT31" s="63">
        <v>8</v>
      </c>
      <c r="AU31" s="63">
        <v>3</v>
      </c>
      <c r="AV31" s="63">
        <v>0</v>
      </c>
      <c r="AW31" s="3" t="s">
        <v>82</v>
      </c>
      <c r="AX31" s="3">
        <v>14</v>
      </c>
      <c r="AY31" s="3">
        <v>5</v>
      </c>
      <c r="AZ31" s="3">
        <v>0</v>
      </c>
      <c r="BA31" s="3">
        <v>9</v>
      </c>
      <c r="BB31" s="3">
        <v>0</v>
      </c>
      <c r="BC31" s="100">
        <v>8</v>
      </c>
      <c r="BD31" s="101">
        <v>5</v>
      </c>
      <c r="BE31" s="101">
        <v>0</v>
      </c>
      <c r="BF31" s="101">
        <v>3</v>
      </c>
      <c r="BG31" s="102">
        <v>0</v>
      </c>
      <c r="BH31" s="3">
        <v>6</v>
      </c>
      <c r="BI31" s="3">
        <v>0</v>
      </c>
      <c r="BJ31" s="3">
        <v>0</v>
      </c>
      <c r="BK31" s="3">
        <v>6</v>
      </c>
      <c r="BL31" s="3">
        <v>0</v>
      </c>
      <c r="BM31" s="4" t="s">
        <v>82</v>
      </c>
      <c r="BN31" s="10">
        <v>135</v>
      </c>
      <c r="BO31" s="10">
        <v>0</v>
      </c>
      <c r="BP31" s="10">
        <v>14</v>
      </c>
      <c r="BQ31" s="10">
        <v>120</v>
      </c>
      <c r="BR31" s="10">
        <v>0</v>
      </c>
      <c r="BS31" s="26">
        <v>14</v>
      </c>
      <c r="BT31" s="27">
        <v>0</v>
      </c>
      <c r="BU31" s="27">
        <v>14</v>
      </c>
      <c r="BV31" s="27">
        <v>0</v>
      </c>
      <c r="BW31" s="28">
        <v>0</v>
      </c>
      <c r="BX31" s="10">
        <v>120</v>
      </c>
      <c r="BY31" s="10">
        <v>0</v>
      </c>
      <c r="BZ31" s="10">
        <v>0</v>
      </c>
      <c r="CA31" s="10">
        <v>120</v>
      </c>
      <c r="CB31" s="10">
        <v>0</v>
      </c>
    </row>
    <row r="32" spans="1:80" x14ac:dyDescent="0.2">
      <c r="A32" s="4" t="s">
        <v>83</v>
      </c>
      <c r="B32" s="10">
        <f t="shared" si="62"/>
        <v>84</v>
      </c>
      <c r="C32" s="10">
        <f t="shared" si="63"/>
        <v>34</v>
      </c>
      <c r="D32" s="10">
        <f t="shared" si="64"/>
        <v>6</v>
      </c>
      <c r="E32" s="10">
        <f t="shared" si="65"/>
        <v>7</v>
      </c>
      <c r="F32" s="10">
        <f t="shared" si="66"/>
        <v>38</v>
      </c>
      <c r="G32" s="10">
        <f t="shared" si="67"/>
        <v>51</v>
      </c>
      <c r="H32" s="10">
        <f t="shared" si="68"/>
        <v>27</v>
      </c>
      <c r="I32" s="10">
        <f t="shared" si="69"/>
        <v>0</v>
      </c>
      <c r="J32" s="10">
        <f t="shared" si="70"/>
        <v>4</v>
      </c>
      <c r="K32" s="10">
        <f t="shared" si="71"/>
        <v>20</v>
      </c>
      <c r="L32" s="10">
        <f t="shared" si="72"/>
        <v>33</v>
      </c>
      <c r="M32" s="10">
        <f t="shared" si="73"/>
        <v>7</v>
      </c>
      <c r="N32" s="10">
        <f t="shared" si="74"/>
        <v>6</v>
      </c>
      <c r="O32" s="10">
        <f t="shared" si="75"/>
        <v>4</v>
      </c>
      <c r="P32" s="10">
        <v>97</v>
      </c>
      <c r="Q32" s="4" t="s">
        <v>83</v>
      </c>
      <c r="R32" s="10">
        <v>47</v>
      </c>
      <c r="S32" s="10">
        <v>5</v>
      </c>
      <c r="T32" s="10">
        <v>6</v>
      </c>
      <c r="U32" s="10">
        <v>7</v>
      </c>
      <c r="V32" s="10">
        <v>29</v>
      </c>
      <c r="W32" s="26">
        <v>26</v>
      </c>
      <c r="X32" s="27">
        <v>5</v>
      </c>
      <c r="Y32" s="27">
        <v>0</v>
      </c>
      <c r="Z32" s="27">
        <v>4</v>
      </c>
      <c r="AA32" s="28">
        <v>17</v>
      </c>
      <c r="AB32" s="10">
        <v>21</v>
      </c>
      <c r="AC32" s="10">
        <v>0</v>
      </c>
      <c r="AD32" s="10">
        <v>6</v>
      </c>
      <c r="AE32" s="10">
        <v>4</v>
      </c>
      <c r="AF32" s="10">
        <v>12</v>
      </c>
      <c r="AG32" s="56" t="s">
        <v>83</v>
      </c>
      <c r="AH32" s="63">
        <v>12</v>
      </c>
      <c r="AI32" s="63">
        <v>7</v>
      </c>
      <c r="AJ32" s="63">
        <v>0</v>
      </c>
      <c r="AK32" s="63">
        <v>0</v>
      </c>
      <c r="AL32" s="63">
        <v>6</v>
      </c>
      <c r="AM32" s="64">
        <v>3</v>
      </c>
      <c r="AN32" s="65">
        <v>0</v>
      </c>
      <c r="AO32" s="65">
        <v>0</v>
      </c>
      <c r="AP32" s="65">
        <v>0</v>
      </c>
      <c r="AQ32" s="66">
        <v>3</v>
      </c>
      <c r="AR32" s="63">
        <v>9</v>
      </c>
      <c r="AS32" s="63">
        <v>7</v>
      </c>
      <c r="AT32" s="63">
        <v>0</v>
      </c>
      <c r="AU32" s="63">
        <v>0</v>
      </c>
      <c r="AV32" s="63">
        <v>3</v>
      </c>
      <c r="AW32" s="3" t="s">
        <v>83</v>
      </c>
      <c r="AX32" s="3">
        <v>3</v>
      </c>
      <c r="AY32" s="3">
        <v>0</v>
      </c>
      <c r="AZ32" s="3">
        <v>0</v>
      </c>
      <c r="BA32" s="3">
        <v>0</v>
      </c>
      <c r="BB32" s="3">
        <v>3</v>
      </c>
      <c r="BC32" s="100">
        <v>0</v>
      </c>
      <c r="BD32" s="101">
        <v>0</v>
      </c>
      <c r="BE32" s="101">
        <v>0</v>
      </c>
      <c r="BF32" s="101">
        <v>0</v>
      </c>
      <c r="BG32" s="102">
        <v>0</v>
      </c>
      <c r="BH32" s="3">
        <v>3</v>
      </c>
      <c r="BI32" s="3">
        <v>0</v>
      </c>
      <c r="BJ32" s="3">
        <v>0</v>
      </c>
      <c r="BK32" s="3">
        <v>0</v>
      </c>
      <c r="BL32" s="3">
        <v>3</v>
      </c>
      <c r="BM32" s="4" t="s">
        <v>83</v>
      </c>
      <c r="BN32" s="10">
        <v>22</v>
      </c>
      <c r="BO32" s="10">
        <v>22</v>
      </c>
      <c r="BP32" s="10">
        <v>0</v>
      </c>
      <c r="BQ32" s="10">
        <v>0</v>
      </c>
      <c r="BR32" s="10">
        <v>0</v>
      </c>
      <c r="BS32" s="26">
        <v>22</v>
      </c>
      <c r="BT32" s="27">
        <v>22</v>
      </c>
      <c r="BU32" s="27">
        <v>0</v>
      </c>
      <c r="BV32" s="27">
        <v>0</v>
      </c>
      <c r="BW32" s="28">
        <v>0</v>
      </c>
      <c r="BX32" s="10">
        <v>0</v>
      </c>
      <c r="BY32" s="10">
        <v>0</v>
      </c>
      <c r="BZ32" s="10">
        <v>0</v>
      </c>
      <c r="CA32" s="10">
        <v>0</v>
      </c>
      <c r="CB32" s="10">
        <v>0</v>
      </c>
    </row>
    <row r="33" spans="1:80" x14ac:dyDescent="0.2">
      <c r="A33" s="4" t="s">
        <v>84</v>
      </c>
      <c r="B33" s="10">
        <f t="shared" si="62"/>
        <v>3043</v>
      </c>
      <c r="C33" s="10">
        <f t="shared" si="63"/>
        <v>1831</v>
      </c>
      <c r="D33" s="10">
        <f t="shared" si="64"/>
        <v>774</v>
      </c>
      <c r="E33" s="10">
        <f t="shared" si="65"/>
        <v>359</v>
      </c>
      <c r="F33" s="10">
        <f t="shared" si="66"/>
        <v>81</v>
      </c>
      <c r="G33" s="10">
        <f t="shared" si="67"/>
        <v>1444</v>
      </c>
      <c r="H33" s="10">
        <f t="shared" si="68"/>
        <v>936</v>
      </c>
      <c r="I33" s="10">
        <f t="shared" si="69"/>
        <v>303</v>
      </c>
      <c r="J33" s="10">
        <f t="shared" si="70"/>
        <v>166</v>
      </c>
      <c r="K33" s="10">
        <f t="shared" si="71"/>
        <v>39</v>
      </c>
      <c r="L33" s="10">
        <f t="shared" si="72"/>
        <v>1600</v>
      </c>
      <c r="M33" s="10">
        <f t="shared" si="73"/>
        <v>894</v>
      </c>
      <c r="N33" s="10">
        <f t="shared" si="74"/>
        <v>471</v>
      </c>
      <c r="O33" s="10">
        <f t="shared" si="75"/>
        <v>193</v>
      </c>
      <c r="P33" s="10">
        <v>98</v>
      </c>
      <c r="Q33" s="4" t="s">
        <v>84</v>
      </c>
      <c r="R33" s="10">
        <v>63</v>
      </c>
      <c r="S33" s="10">
        <v>28</v>
      </c>
      <c r="T33" s="10">
        <v>29</v>
      </c>
      <c r="U33" s="10">
        <v>0</v>
      </c>
      <c r="V33" s="10">
        <v>6</v>
      </c>
      <c r="W33" s="26">
        <v>20</v>
      </c>
      <c r="X33" s="27">
        <v>14</v>
      </c>
      <c r="Y33" s="27">
        <v>6</v>
      </c>
      <c r="Z33" s="27">
        <v>0</v>
      </c>
      <c r="AA33" s="28">
        <v>0</v>
      </c>
      <c r="AB33" s="10">
        <v>43</v>
      </c>
      <c r="AC33" s="10">
        <v>14</v>
      </c>
      <c r="AD33" s="10">
        <v>23</v>
      </c>
      <c r="AE33" s="10">
        <v>0</v>
      </c>
      <c r="AF33" s="10">
        <v>6</v>
      </c>
      <c r="AG33" s="56" t="s">
        <v>84</v>
      </c>
      <c r="AH33" s="63">
        <v>374</v>
      </c>
      <c r="AI33" s="63">
        <v>299</v>
      </c>
      <c r="AJ33" s="63">
        <v>55</v>
      </c>
      <c r="AK33" s="63">
        <v>21</v>
      </c>
      <c r="AL33" s="63">
        <v>0</v>
      </c>
      <c r="AM33" s="64">
        <v>217</v>
      </c>
      <c r="AN33" s="65">
        <v>182</v>
      </c>
      <c r="AO33" s="65">
        <v>21</v>
      </c>
      <c r="AP33" s="65">
        <v>14</v>
      </c>
      <c r="AQ33" s="66">
        <v>0</v>
      </c>
      <c r="AR33" s="63">
        <v>158</v>
      </c>
      <c r="AS33" s="63">
        <v>117</v>
      </c>
      <c r="AT33" s="63">
        <v>34</v>
      </c>
      <c r="AU33" s="63">
        <v>7</v>
      </c>
      <c r="AV33" s="63">
        <v>0</v>
      </c>
      <c r="AW33" s="3" t="s">
        <v>84</v>
      </c>
      <c r="AX33" s="3">
        <v>2267</v>
      </c>
      <c r="AY33" s="3">
        <v>1414</v>
      </c>
      <c r="AZ33" s="3">
        <v>591</v>
      </c>
      <c r="BA33" s="3">
        <v>188</v>
      </c>
      <c r="BB33" s="3">
        <v>75</v>
      </c>
      <c r="BC33" s="100">
        <v>1015</v>
      </c>
      <c r="BD33" s="101">
        <v>695</v>
      </c>
      <c r="BE33" s="101">
        <v>220</v>
      </c>
      <c r="BF33" s="101">
        <v>62</v>
      </c>
      <c r="BG33" s="102">
        <v>39</v>
      </c>
      <c r="BH33" s="3">
        <v>1252</v>
      </c>
      <c r="BI33" s="3">
        <v>718</v>
      </c>
      <c r="BJ33" s="3">
        <v>372</v>
      </c>
      <c r="BK33" s="3">
        <v>126</v>
      </c>
      <c r="BL33" s="3">
        <v>36</v>
      </c>
      <c r="BM33" s="4" t="s">
        <v>84</v>
      </c>
      <c r="BN33" s="10">
        <v>339</v>
      </c>
      <c r="BO33" s="10">
        <v>90</v>
      </c>
      <c r="BP33" s="10">
        <v>99</v>
      </c>
      <c r="BQ33" s="10">
        <v>150</v>
      </c>
      <c r="BR33" s="10">
        <v>0</v>
      </c>
      <c r="BS33" s="26">
        <v>192</v>
      </c>
      <c r="BT33" s="27">
        <v>45</v>
      </c>
      <c r="BU33" s="27">
        <v>56</v>
      </c>
      <c r="BV33" s="27">
        <v>90</v>
      </c>
      <c r="BW33" s="28">
        <v>0</v>
      </c>
      <c r="BX33" s="10">
        <v>147</v>
      </c>
      <c r="BY33" s="10">
        <v>45</v>
      </c>
      <c r="BZ33" s="10">
        <v>42</v>
      </c>
      <c r="CA33" s="10">
        <v>60</v>
      </c>
      <c r="CB33" s="10">
        <v>0</v>
      </c>
    </row>
    <row r="34" spans="1:80" x14ac:dyDescent="0.2">
      <c r="A34" s="4" t="s">
        <v>85</v>
      </c>
      <c r="B34" s="10">
        <f t="shared" si="62"/>
        <v>5850</v>
      </c>
      <c r="C34" s="10">
        <f t="shared" si="63"/>
        <v>4697</v>
      </c>
      <c r="D34" s="10">
        <f t="shared" si="64"/>
        <v>727</v>
      </c>
      <c r="E34" s="10">
        <f t="shared" si="65"/>
        <v>337</v>
      </c>
      <c r="F34" s="10">
        <f t="shared" si="66"/>
        <v>89</v>
      </c>
      <c r="G34" s="10">
        <f t="shared" si="67"/>
        <v>2987</v>
      </c>
      <c r="H34" s="10">
        <f t="shared" si="68"/>
        <v>2408</v>
      </c>
      <c r="I34" s="10">
        <f t="shared" si="69"/>
        <v>340</v>
      </c>
      <c r="J34" s="10">
        <f t="shared" si="70"/>
        <v>197</v>
      </c>
      <c r="K34" s="10">
        <f t="shared" si="71"/>
        <v>41</v>
      </c>
      <c r="L34" s="10">
        <f t="shared" si="72"/>
        <v>2863</v>
      </c>
      <c r="M34" s="10">
        <f t="shared" si="73"/>
        <v>2290</v>
      </c>
      <c r="N34" s="10">
        <f t="shared" si="74"/>
        <v>386</v>
      </c>
      <c r="O34" s="10">
        <f t="shared" si="75"/>
        <v>139</v>
      </c>
      <c r="P34" s="10">
        <v>99</v>
      </c>
      <c r="Q34" s="4" t="s">
        <v>85</v>
      </c>
      <c r="R34" s="10">
        <v>260</v>
      </c>
      <c r="S34" s="10">
        <v>179</v>
      </c>
      <c r="T34" s="10">
        <v>52</v>
      </c>
      <c r="U34" s="10">
        <v>5</v>
      </c>
      <c r="V34" s="10">
        <v>23</v>
      </c>
      <c r="W34" s="26">
        <v>129</v>
      </c>
      <c r="X34" s="27">
        <v>94</v>
      </c>
      <c r="Y34" s="27">
        <v>17</v>
      </c>
      <c r="Z34" s="27">
        <v>5</v>
      </c>
      <c r="AA34" s="28">
        <v>12</v>
      </c>
      <c r="AB34" s="10">
        <v>131</v>
      </c>
      <c r="AC34" s="10">
        <v>85</v>
      </c>
      <c r="AD34" s="10">
        <v>35</v>
      </c>
      <c r="AE34" s="10">
        <v>0</v>
      </c>
      <c r="AF34" s="10">
        <v>12</v>
      </c>
      <c r="AG34" s="56" t="s">
        <v>85</v>
      </c>
      <c r="AH34" s="63">
        <v>4997</v>
      </c>
      <c r="AI34" s="63">
        <v>4194</v>
      </c>
      <c r="AJ34" s="63">
        <v>590</v>
      </c>
      <c r="AK34" s="63">
        <v>148</v>
      </c>
      <c r="AL34" s="63">
        <v>66</v>
      </c>
      <c r="AM34" s="64">
        <v>2544</v>
      </c>
      <c r="AN34" s="65">
        <v>2152</v>
      </c>
      <c r="AO34" s="65">
        <v>295</v>
      </c>
      <c r="AP34" s="65">
        <v>69</v>
      </c>
      <c r="AQ34" s="66">
        <v>29</v>
      </c>
      <c r="AR34" s="63">
        <v>2453</v>
      </c>
      <c r="AS34" s="63">
        <v>2042</v>
      </c>
      <c r="AT34" s="63">
        <v>295</v>
      </c>
      <c r="AU34" s="63">
        <v>79</v>
      </c>
      <c r="AV34" s="63">
        <v>37</v>
      </c>
      <c r="AW34" s="3" t="s">
        <v>85</v>
      </c>
      <c r="AX34" s="3">
        <v>36</v>
      </c>
      <c r="AY34" s="3">
        <v>32</v>
      </c>
      <c r="AZ34" s="3">
        <v>0</v>
      </c>
      <c r="BA34" s="3">
        <v>3</v>
      </c>
      <c r="BB34" s="3">
        <v>0</v>
      </c>
      <c r="BC34" s="100">
        <v>8</v>
      </c>
      <c r="BD34" s="101">
        <v>5</v>
      </c>
      <c r="BE34" s="101">
        <v>0</v>
      </c>
      <c r="BF34" s="101">
        <v>3</v>
      </c>
      <c r="BG34" s="102">
        <v>0</v>
      </c>
      <c r="BH34" s="3">
        <v>28</v>
      </c>
      <c r="BI34" s="3">
        <v>28</v>
      </c>
      <c r="BJ34" s="3">
        <v>0</v>
      </c>
      <c r="BK34" s="3">
        <v>0</v>
      </c>
      <c r="BL34" s="3">
        <v>0</v>
      </c>
      <c r="BM34" s="4" t="s">
        <v>85</v>
      </c>
      <c r="BN34" s="10">
        <v>557</v>
      </c>
      <c r="BO34" s="10">
        <v>292</v>
      </c>
      <c r="BP34" s="10">
        <v>85</v>
      </c>
      <c r="BQ34" s="10">
        <v>181</v>
      </c>
      <c r="BR34" s="10">
        <v>0</v>
      </c>
      <c r="BS34" s="26">
        <v>306</v>
      </c>
      <c r="BT34" s="27">
        <v>157</v>
      </c>
      <c r="BU34" s="27">
        <v>28</v>
      </c>
      <c r="BV34" s="27">
        <v>120</v>
      </c>
      <c r="BW34" s="28">
        <v>0</v>
      </c>
      <c r="BX34" s="10">
        <v>251</v>
      </c>
      <c r="BY34" s="10">
        <v>135</v>
      </c>
      <c r="BZ34" s="10">
        <v>56</v>
      </c>
      <c r="CA34" s="10">
        <v>60</v>
      </c>
      <c r="CB34" s="10">
        <v>0</v>
      </c>
    </row>
    <row r="35" spans="1:80" x14ac:dyDescent="0.2">
      <c r="A35" s="4" t="s">
        <v>86</v>
      </c>
      <c r="B35" s="10">
        <f t="shared" si="62"/>
        <v>1775</v>
      </c>
      <c r="C35" s="10">
        <f t="shared" si="63"/>
        <v>683</v>
      </c>
      <c r="D35" s="10">
        <f t="shared" si="64"/>
        <v>632</v>
      </c>
      <c r="E35" s="10">
        <f t="shared" si="65"/>
        <v>95</v>
      </c>
      <c r="F35" s="10">
        <f t="shared" si="66"/>
        <v>365</v>
      </c>
      <c r="G35" s="10">
        <f t="shared" si="67"/>
        <v>937</v>
      </c>
      <c r="H35" s="10">
        <f t="shared" si="68"/>
        <v>329</v>
      </c>
      <c r="I35" s="10">
        <f t="shared" si="69"/>
        <v>358</v>
      </c>
      <c r="J35" s="10">
        <f t="shared" si="70"/>
        <v>64</v>
      </c>
      <c r="K35" s="10">
        <f t="shared" si="71"/>
        <v>185</v>
      </c>
      <c r="L35" s="10">
        <f t="shared" si="72"/>
        <v>838</v>
      </c>
      <c r="M35" s="10">
        <f t="shared" si="73"/>
        <v>355</v>
      </c>
      <c r="N35" s="10">
        <f t="shared" si="74"/>
        <v>274</v>
      </c>
      <c r="O35" s="10">
        <f t="shared" si="75"/>
        <v>31</v>
      </c>
      <c r="P35" s="10">
        <v>100</v>
      </c>
      <c r="Q35" s="4" t="s">
        <v>86</v>
      </c>
      <c r="R35" s="10">
        <v>1368</v>
      </c>
      <c r="S35" s="10">
        <v>420</v>
      </c>
      <c r="T35" s="10">
        <v>525</v>
      </c>
      <c r="U35" s="10">
        <v>58</v>
      </c>
      <c r="V35" s="10">
        <v>365</v>
      </c>
      <c r="W35" s="26">
        <v>736</v>
      </c>
      <c r="X35" s="27">
        <v>212</v>
      </c>
      <c r="Y35" s="27">
        <v>312</v>
      </c>
      <c r="Z35" s="27">
        <v>27</v>
      </c>
      <c r="AA35" s="28">
        <v>185</v>
      </c>
      <c r="AB35" s="10">
        <v>631</v>
      </c>
      <c r="AC35" s="10">
        <v>208</v>
      </c>
      <c r="AD35" s="10">
        <v>214</v>
      </c>
      <c r="AE35" s="10">
        <v>31</v>
      </c>
      <c r="AF35" s="10">
        <v>179</v>
      </c>
      <c r="AG35" s="56" t="s">
        <v>86</v>
      </c>
      <c r="AH35" s="63">
        <v>22</v>
      </c>
      <c r="AI35" s="63">
        <v>7</v>
      </c>
      <c r="AJ35" s="63">
        <v>8</v>
      </c>
      <c r="AK35" s="63">
        <v>7</v>
      </c>
      <c r="AL35" s="63">
        <v>0</v>
      </c>
      <c r="AM35" s="64">
        <v>11</v>
      </c>
      <c r="AN35" s="65">
        <v>0</v>
      </c>
      <c r="AO35" s="65">
        <v>4</v>
      </c>
      <c r="AP35" s="65">
        <v>7</v>
      </c>
      <c r="AQ35" s="66">
        <v>0</v>
      </c>
      <c r="AR35" s="63">
        <v>11</v>
      </c>
      <c r="AS35" s="63">
        <v>7</v>
      </c>
      <c r="AT35" s="63">
        <v>4</v>
      </c>
      <c r="AU35" s="63">
        <v>0</v>
      </c>
      <c r="AV35" s="63">
        <v>0</v>
      </c>
      <c r="AW35" s="3" t="s">
        <v>86</v>
      </c>
      <c r="AX35" s="3">
        <v>9</v>
      </c>
      <c r="AY35" s="3">
        <v>9</v>
      </c>
      <c r="AZ35" s="3">
        <v>0</v>
      </c>
      <c r="BA35" s="3">
        <v>0</v>
      </c>
      <c r="BB35" s="3">
        <v>0</v>
      </c>
      <c r="BC35" s="100">
        <v>5</v>
      </c>
      <c r="BD35" s="101">
        <v>5</v>
      </c>
      <c r="BE35" s="101">
        <v>0</v>
      </c>
      <c r="BF35" s="101">
        <v>0</v>
      </c>
      <c r="BG35" s="102">
        <v>0</v>
      </c>
      <c r="BH35" s="3">
        <v>5</v>
      </c>
      <c r="BI35" s="3">
        <v>5</v>
      </c>
      <c r="BJ35" s="3">
        <v>0</v>
      </c>
      <c r="BK35" s="3">
        <v>0</v>
      </c>
      <c r="BL35" s="3">
        <v>0</v>
      </c>
      <c r="BM35" s="4" t="s">
        <v>86</v>
      </c>
      <c r="BN35" s="10">
        <v>376</v>
      </c>
      <c r="BO35" s="10">
        <v>247</v>
      </c>
      <c r="BP35" s="10">
        <v>99</v>
      </c>
      <c r="BQ35" s="10">
        <v>30</v>
      </c>
      <c r="BR35" s="10">
        <v>0</v>
      </c>
      <c r="BS35" s="26">
        <v>185</v>
      </c>
      <c r="BT35" s="27">
        <v>112</v>
      </c>
      <c r="BU35" s="27">
        <v>42</v>
      </c>
      <c r="BV35" s="27">
        <v>30</v>
      </c>
      <c r="BW35" s="28">
        <v>0</v>
      </c>
      <c r="BX35" s="10">
        <v>191</v>
      </c>
      <c r="BY35" s="10">
        <v>135</v>
      </c>
      <c r="BZ35" s="10">
        <v>56</v>
      </c>
      <c r="CA35" s="10">
        <v>0</v>
      </c>
      <c r="CB35" s="10">
        <v>0</v>
      </c>
    </row>
    <row r="36" spans="1:80" x14ac:dyDescent="0.2">
      <c r="A36" s="4" t="s">
        <v>87</v>
      </c>
      <c r="B36" s="10">
        <f t="shared" si="62"/>
        <v>1233</v>
      </c>
      <c r="C36" s="10">
        <f t="shared" si="63"/>
        <v>368</v>
      </c>
      <c r="D36" s="10">
        <f t="shared" si="64"/>
        <v>443</v>
      </c>
      <c r="E36" s="10">
        <f t="shared" si="65"/>
        <v>52</v>
      </c>
      <c r="F36" s="10">
        <f t="shared" si="66"/>
        <v>370</v>
      </c>
      <c r="G36" s="10">
        <f t="shared" si="67"/>
        <v>643</v>
      </c>
      <c r="H36" s="10">
        <f t="shared" si="68"/>
        <v>165</v>
      </c>
      <c r="I36" s="10">
        <f t="shared" si="69"/>
        <v>266</v>
      </c>
      <c r="J36" s="10">
        <f t="shared" si="70"/>
        <v>27</v>
      </c>
      <c r="K36" s="10">
        <f t="shared" si="71"/>
        <v>185</v>
      </c>
      <c r="L36" s="10">
        <f t="shared" si="72"/>
        <v>592</v>
      </c>
      <c r="M36" s="10">
        <f t="shared" si="73"/>
        <v>204</v>
      </c>
      <c r="N36" s="10">
        <f t="shared" si="74"/>
        <v>177</v>
      </c>
      <c r="O36" s="10">
        <f t="shared" si="75"/>
        <v>25</v>
      </c>
      <c r="P36" s="10">
        <v>101</v>
      </c>
      <c r="Q36" s="4" t="s">
        <v>87</v>
      </c>
      <c r="R36" s="10">
        <v>1188</v>
      </c>
      <c r="S36" s="10">
        <v>330</v>
      </c>
      <c r="T36" s="10">
        <v>439</v>
      </c>
      <c r="U36" s="10">
        <v>49</v>
      </c>
      <c r="V36" s="10">
        <v>370</v>
      </c>
      <c r="W36" s="26">
        <v>635</v>
      </c>
      <c r="X36" s="27">
        <v>160</v>
      </c>
      <c r="Y36" s="27">
        <v>266</v>
      </c>
      <c r="Z36" s="27">
        <v>24</v>
      </c>
      <c r="AA36" s="28">
        <v>185</v>
      </c>
      <c r="AB36" s="10">
        <v>554</v>
      </c>
      <c r="AC36" s="10">
        <v>170</v>
      </c>
      <c r="AD36" s="10">
        <v>173</v>
      </c>
      <c r="AE36" s="10">
        <v>25</v>
      </c>
      <c r="AF36" s="10">
        <v>185</v>
      </c>
      <c r="AG36" s="56" t="s">
        <v>87</v>
      </c>
      <c r="AH36" s="63">
        <v>14</v>
      </c>
      <c r="AI36" s="63">
        <v>7</v>
      </c>
      <c r="AJ36" s="63">
        <v>4</v>
      </c>
      <c r="AK36" s="63">
        <v>3</v>
      </c>
      <c r="AL36" s="63">
        <v>0</v>
      </c>
      <c r="AM36" s="64">
        <v>3</v>
      </c>
      <c r="AN36" s="65">
        <v>0</v>
      </c>
      <c r="AO36" s="65">
        <v>0</v>
      </c>
      <c r="AP36" s="65">
        <v>3</v>
      </c>
      <c r="AQ36" s="66">
        <v>0</v>
      </c>
      <c r="AR36" s="63">
        <v>11</v>
      </c>
      <c r="AS36" s="63">
        <v>7</v>
      </c>
      <c r="AT36" s="63">
        <v>4</v>
      </c>
      <c r="AU36" s="63">
        <v>0</v>
      </c>
      <c r="AV36" s="63">
        <v>0</v>
      </c>
      <c r="AW36" s="3" t="s">
        <v>87</v>
      </c>
      <c r="AX36" s="3">
        <v>9</v>
      </c>
      <c r="AY36" s="3">
        <v>9</v>
      </c>
      <c r="AZ36" s="3">
        <v>0</v>
      </c>
      <c r="BA36" s="3">
        <v>0</v>
      </c>
      <c r="BB36" s="3">
        <v>0</v>
      </c>
      <c r="BC36" s="100">
        <v>5</v>
      </c>
      <c r="BD36" s="101">
        <v>5</v>
      </c>
      <c r="BE36" s="101">
        <v>0</v>
      </c>
      <c r="BF36" s="101">
        <v>0</v>
      </c>
      <c r="BG36" s="102">
        <v>0</v>
      </c>
      <c r="BH36" s="3">
        <v>5</v>
      </c>
      <c r="BI36" s="3">
        <v>5</v>
      </c>
      <c r="BJ36" s="3">
        <v>0</v>
      </c>
      <c r="BK36" s="3">
        <v>0</v>
      </c>
      <c r="BL36" s="3">
        <v>0</v>
      </c>
      <c r="BM36" s="4" t="s">
        <v>87</v>
      </c>
      <c r="BN36" s="10">
        <v>22</v>
      </c>
      <c r="BO36" s="10">
        <v>22</v>
      </c>
      <c r="BP36" s="10">
        <v>0</v>
      </c>
      <c r="BQ36" s="10">
        <v>0</v>
      </c>
      <c r="BR36" s="10">
        <v>0</v>
      </c>
      <c r="BS36" s="26">
        <v>0</v>
      </c>
      <c r="BT36" s="27">
        <v>0</v>
      </c>
      <c r="BU36" s="27">
        <v>0</v>
      </c>
      <c r="BV36" s="27">
        <v>0</v>
      </c>
      <c r="BW36" s="28">
        <v>0</v>
      </c>
      <c r="BX36" s="10">
        <v>22</v>
      </c>
      <c r="BY36" s="10">
        <v>22</v>
      </c>
      <c r="BZ36" s="10">
        <v>0</v>
      </c>
      <c r="CA36" s="10">
        <v>0</v>
      </c>
      <c r="CB36" s="10">
        <v>0</v>
      </c>
    </row>
    <row r="37" spans="1:80" x14ac:dyDescent="0.2">
      <c r="A37" s="4" t="s">
        <v>88</v>
      </c>
      <c r="B37" s="10">
        <f t="shared" si="62"/>
        <v>6122</v>
      </c>
      <c r="C37" s="10">
        <f t="shared" si="63"/>
        <v>2829</v>
      </c>
      <c r="D37" s="10">
        <f t="shared" si="64"/>
        <v>1462</v>
      </c>
      <c r="E37" s="10">
        <f t="shared" si="65"/>
        <v>1088</v>
      </c>
      <c r="F37" s="10">
        <f t="shared" si="66"/>
        <v>742</v>
      </c>
      <c r="G37" s="10">
        <f t="shared" si="67"/>
        <v>2513</v>
      </c>
      <c r="H37" s="10">
        <f t="shared" si="68"/>
        <v>1060</v>
      </c>
      <c r="I37" s="10">
        <f t="shared" si="69"/>
        <v>662</v>
      </c>
      <c r="J37" s="10">
        <f t="shared" si="70"/>
        <v>442</v>
      </c>
      <c r="K37" s="10">
        <f t="shared" si="71"/>
        <v>349</v>
      </c>
      <c r="L37" s="10">
        <f t="shared" si="72"/>
        <v>3609</v>
      </c>
      <c r="M37" s="10">
        <f t="shared" si="73"/>
        <v>1770</v>
      </c>
      <c r="N37" s="10">
        <f t="shared" si="74"/>
        <v>800</v>
      </c>
      <c r="O37" s="10">
        <f t="shared" si="75"/>
        <v>646</v>
      </c>
      <c r="P37" s="10">
        <v>102</v>
      </c>
      <c r="Q37" s="4" t="s">
        <v>88</v>
      </c>
      <c r="R37" s="10">
        <v>212</v>
      </c>
      <c r="S37" s="10">
        <v>71</v>
      </c>
      <c r="T37" s="10">
        <v>110</v>
      </c>
      <c r="U37" s="10">
        <v>15</v>
      </c>
      <c r="V37" s="10">
        <v>17</v>
      </c>
      <c r="W37" s="26">
        <v>90</v>
      </c>
      <c r="X37" s="27">
        <v>52</v>
      </c>
      <c r="Y37" s="27">
        <v>29</v>
      </c>
      <c r="Z37" s="27">
        <v>4</v>
      </c>
      <c r="AA37" s="28">
        <v>6</v>
      </c>
      <c r="AB37" s="10">
        <v>122</v>
      </c>
      <c r="AC37" s="10">
        <v>19</v>
      </c>
      <c r="AD37" s="10">
        <v>81</v>
      </c>
      <c r="AE37" s="10">
        <v>11</v>
      </c>
      <c r="AF37" s="10">
        <v>12</v>
      </c>
      <c r="AG37" s="56" t="s">
        <v>88</v>
      </c>
      <c r="AH37" s="63">
        <v>151</v>
      </c>
      <c r="AI37" s="63">
        <v>130</v>
      </c>
      <c r="AJ37" s="63">
        <v>4</v>
      </c>
      <c r="AK37" s="63">
        <v>17</v>
      </c>
      <c r="AL37" s="63">
        <v>0</v>
      </c>
      <c r="AM37" s="64">
        <v>96</v>
      </c>
      <c r="AN37" s="65">
        <v>78</v>
      </c>
      <c r="AO37" s="65">
        <v>4</v>
      </c>
      <c r="AP37" s="65">
        <v>14</v>
      </c>
      <c r="AQ37" s="66">
        <v>0</v>
      </c>
      <c r="AR37" s="63">
        <v>55</v>
      </c>
      <c r="AS37" s="63">
        <v>52</v>
      </c>
      <c r="AT37" s="63">
        <v>0</v>
      </c>
      <c r="AU37" s="63">
        <v>3</v>
      </c>
      <c r="AV37" s="63">
        <v>0</v>
      </c>
      <c r="AW37" s="3" t="s">
        <v>88</v>
      </c>
      <c r="AX37" s="3">
        <v>38</v>
      </c>
      <c r="AY37" s="3">
        <v>23</v>
      </c>
      <c r="AZ37" s="3">
        <v>8</v>
      </c>
      <c r="BA37" s="3">
        <v>3</v>
      </c>
      <c r="BB37" s="3">
        <v>3</v>
      </c>
      <c r="BC37" s="100">
        <v>24</v>
      </c>
      <c r="BD37" s="101">
        <v>9</v>
      </c>
      <c r="BE37" s="101">
        <v>8</v>
      </c>
      <c r="BF37" s="101">
        <v>3</v>
      </c>
      <c r="BG37" s="102">
        <v>3</v>
      </c>
      <c r="BH37" s="3">
        <v>14</v>
      </c>
      <c r="BI37" s="3">
        <v>14</v>
      </c>
      <c r="BJ37" s="3">
        <v>0</v>
      </c>
      <c r="BK37" s="3">
        <v>0</v>
      </c>
      <c r="BL37" s="3">
        <v>0</v>
      </c>
      <c r="BM37" s="4" t="s">
        <v>88</v>
      </c>
      <c r="BN37" s="10">
        <v>5721</v>
      </c>
      <c r="BO37" s="10">
        <v>2605</v>
      </c>
      <c r="BP37" s="10">
        <v>1340</v>
      </c>
      <c r="BQ37" s="10">
        <v>1053</v>
      </c>
      <c r="BR37" s="10">
        <v>722</v>
      </c>
      <c r="BS37" s="26">
        <v>2303</v>
      </c>
      <c r="BT37" s="27">
        <v>921</v>
      </c>
      <c r="BU37" s="27">
        <v>621</v>
      </c>
      <c r="BV37" s="27">
        <v>421</v>
      </c>
      <c r="BW37" s="28">
        <v>340</v>
      </c>
      <c r="BX37" s="10">
        <v>3418</v>
      </c>
      <c r="BY37" s="10">
        <v>1685</v>
      </c>
      <c r="BZ37" s="10">
        <v>719</v>
      </c>
      <c r="CA37" s="10">
        <v>632</v>
      </c>
      <c r="CB37" s="10">
        <v>382</v>
      </c>
    </row>
    <row r="38" spans="1:80" x14ac:dyDescent="0.2">
      <c r="A38" s="4" t="s">
        <v>89</v>
      </c>
      <c r="B38" s="10">
        <f t="shared" si="62"/>
        <v>117</v>
      </c>
      <c r="C38" s="10">
        <f t="shared" si="63"/>
        <v>55</v>
      </c>
      <c r="D38" s="10">
        <f t="shared" si="64"/>
        <v>50</v>
      </c>
      <c r="E38" s="10">
        <f t="shared" si="65"/>
        <v>3</v>
      </c>
      <c r="F38" s="10">
        <f t="shared" si="66"/>
        <v>9</v>
      </c>
      <c r="G38" s="10">
        <f t="shared" si="67"/>
        <v>36</v>
      </c>
      <c r="H38" s="10">
        <f t="shared" si="68"/>
        <v>30</v>
      </c>
      <c r="I38" s="10">
        <f t="shared" si="69"/>
        <v>0</v>
      </c>
      <c r="J38" s="10">
        <f t="shared" si="70"/>
        <v>0</v>
      </c>
      <c r="K38" s="10">
        <f t="shared" si="71"/>
        <v>6</v>
      </c>
      <c r="L38" s="10">
        <f t="shared" si="72"/>
        <v>82</v>
      </c>
      <c r="M38" s="10">
        <f t="shared" si="73"/>
        <v>26</v>
      </c>
      <c r="N38" s="10">
        <f t="shared" si="74"/>
        <v>50</v>
      </c>
      <c r="O38" s="10">
        <f t="shared" si="75"/>
        <v>3</v>
      </c>
      <c r="P38" s="10">
        <v>103</v>
      </c>
      <c r="Q38" s="4" t="s">
        <v>89</v>
      </c>
      <c r="R38" s="10">
        <v>6</v>
      </c>
      <c r="S38" s="10">
        <v>0</v>
      </c>
      <c r="T38" s="10">
        <v>0</v>
      </c>
      <c r="U38" s="10">
        <v>0</v>
      </c>
      <c r="V38" s="10">
        <v>6</v>
      </c>
      <c r="W38" s="26">
        <v>6</v>
      </c>
      <c r="X38" s="27">
        <v>0</v>
      </c>
      <c r="Y38" s="27">
        <v>0</v>
      </c>
      <c r="Z38" s="27">
        <v>0</v>
      </c>
      <c r="AA38" s="28">
        <v>6</v>
      </c>
      <c r="AB38" s="10">
        <v>0</v>
      </c>
      <c r="AC38" s="10">
        <v>0</v>
      </c>
      <c r="AD38" s="10">
        <v>0</v>
      </c>
      <c r="AE38" s="10">
        <v>0</v>
      </c>
      <c r="AF38" s="10">
        <v>0</v>
      </c>
      <c r="AG38" s="56" t="s">
        <v>89</v>
      </c>
      <c r="AH38" s="63">
        <v>13</v>
      </c>
      <c r="AI38" s="63">
        <v>13</v>
      </c>
      <c r="AJ38" s="63">
        <v>0</v>
      </c>
      <c r="AK38" s="63">
        <v>0</v>
      </c>
      <c r="AL38" s="63">
        <v>0</v>
      </c>
      <c r="AM38" s="64">
        <v>7</v>
      </c>
      <c r="AN38" s="65">
        <v>7</v>
      </c>
      <c r="AO38" s="65">
        <v>0</v>
      </c>
      <c r="AP38" s="65">
        <v>0</v>
      </c>
      <c r="AQ38" s="66">
        <v>0</v>
      </c>
      <c r="AR38" s="63">
        <v>7</v>
      </c>
      <c r="AS38" s="63">
        <v>7</v>
      </c>
      <c r="AT38" s="63">
        <v>0</v>
      </c>
      <c r="AU38" s="63">
        <v>0</v>
      </c>
      <c r="AV38" s="63">
        <v>0</v>
      </c>
      <c r="AW38" s="3" t="s">
        <v>89</v>
      </c>
      <c r="AX38" s="3">
        <v>56</v>
      </c>
      <c r="AY38" s="3">
        <v>42</v>
      </c>
      <c r="AZ38" s="3">
        <v>8</v>
      </c>
      <c r="BA38" s="3">
        <v>3</v>
      </c>
      <c r="BB38" s="3">
        <v>3</v>
      </c>
      <c r="BC38" s="100">
        <v>23</v>
      </c>
      <c r="BD38" s="101">
        <v>23</v>
      </c>
      <c r="BE38" s="101">
        <v>0</v>
      </c>
      <c r="BF38" s="101">
        <v>0</v>
      </c>
      <c r="BG38" s="102">
        <v>0</v>
      </c>
      <c r="BH38" s="3">
        <v>33</v>
      </c>
      <c r="BI38" s="3">
        <v>19</v>
      </c>
      <c r="BJ38" s="3">
        <v>8</v>
      </c>
      <c r="BK38" s="3">
        <v>3</v>
      </c>
      <c r="BL38" s="3">
        <v>3</v>
      </c>
      <c r="BM38" s="4" t="s">
        <v>89</v>
      </c>
      <c r="BN38" s="10">
        <v>42</v>
      </c>
      <c r="BO38" s="10">
        <v>0</v>
      </c>
      <c r="BP38" s="10">
        <v>42</v>
      </c>
      <c r="BQ38" s="10">
        <v>0</v>
      </c>
      <c r="BR38" s="10">
        <v>0</v>
      </c>
      <c r="BS38" s="26">
        <v>0</v>
      </c>
      <c r="BT38" s="27">
        <v>0</v>
      </c>
      <c r="BU38" s="27">
        <v>0</v>
      </c>
      <c r="BV38" s="27">
        <v>0</v>
      </c>
      <c r="BW38" s="28">
        <v>0</v>
      </c>
      <c r="BX38" s="10">
        <v>42</v>
      </c>
      <c r="BY38" s="10">
        <v>0</v>
      </c>
      <c r="BZ38" s="10">
        <v>42</v>
      </c>
      <c r="CA38" s="10">
        <v>0</v>
      </c>
      <c r="CB38" s="10">
        <v>0</v>
      </c>
    </row>
    <row r="39" spans="1:80" x14ac:dyDescent="0.2">
      <c r="A39" s="4" t="s">
        <v>72</v>
      </c>
      <c r="B39" s="10">
        <f t="shared" si="62"/>
        <v>39</v>
      </c>
      <c r="C39" s="10">
        <f t="shared" si="63"/>
        <v>0</v>
      </c>
      <c r="D39" s="10">
        <f t="shared" si="64"/>
        <v>6</v>
      </c>
      <c r="E39" s="10">
        <f t="shared" si="65"/>
        <v>33</v>
      </c>
      <c r="F39" s="10">
        <f t="shared" si="66"/>
        <v>0</v>
      </c>
      <c r="G39" s="10">
        <f t="shared" si="67"/>
        <v>3</v>
      </c>
      <c r="H39" s="10">
        <f t="shared" si="68"/>
        <v>0</v>
      </c>
      <c r="I39" s="10">
        <f t="shared" si="69"/>
        <v>0</v>
      </c>
      <c r="J39" s="10">
        <f t="shared" si="70"/>
        <v>3</v>
      </c>
      <c r="K39" s="10">
        <f t="shared" si="71"/>
        <v>0</v>
      </c>
      <c r="L39" s="10">
        <f t="shared" si="72"/>
        <v>36</v>
      </c>
      <c r="M39" s="10">
        <f t="shared" si="73"/>
        <v>0</v>
      </c>
      <c r="N39" s="10">
        <f t="shared" si="74"/>
        <v>6</v>
      </c>
      <c r="O39" s="10">
        <f t="shared" si="75"/>
        <v>30</v>
      </c>
      <c r="P39" s="10">
        <v>104</v>
      </c>
      <c r="Q39" s="4" t="s">
        <v>72</v>
      </c>
      <c r="R39" s="10">
        <v>6</v>
      </c>
      <c r="S39" s="10">
        <v>0</v>
      </c>
      <c r="T39" s="10">
        <v>6</v>
      </c>
      <c r="U39" s="10">
        <v>0</v>
      </c>
      <c r="V39" s="10">
        <v>0</v>
      </c>
      <c r="W39" s="26">
        <v>0</v>
      </c>
      <c r="X39" s="27">
        <v>0</v>
      </c>
      <c r="Y39" s="27">
        <v>0</v>
      </c>
      <c r="Z39" s="27">
        <v>0</v>
      </c>
      <c r="AA39" s="28">
        <v>0</v>
      </c>
      <c r="AB39" s="10">
        <v>6</v>
      </c>
      <c r="AC39" s="10">
        <v>0</v>
      </c>
      <c r="AD39" s="10">
        <v>6</v>
      </c>
      <c r="AE39" s="10">
        <v>0</v>
      </c>
      <c r="AF39" s="10">
        <v>0</v>
      </c>
      <c r="AG39" s="56" t="s">
        <v>72</v>
      </c>
      <c r="AH39" s="63">
        <v>0</v>
      </c>
      <c r="AI39" s="63">
        <v>0</v>
      </c>
      <c r="AJ39" s="63">
        <v>0</v>
      </c>
      <c r="AK39" s="63">
        <v>0</v>
      </c>
      <c r="AL39" s="63">
        <v>0</v>
      </c>
      <c r="AM39" s="64">
        <v>0</v>
      </c>
      <c r="AN39" s="65">
        <v>0</v>
      </c>
      <c r="AO39" s="65">
        <v>0</v>
      </c>
      <c r="AP39" s="65">
        <v>0</v>
      </c>
      <c r="AQ39" s="66">
        <v>0</v>
      </c>
      <c r="AR39" s="63">
        <v>0</v>
      </c>
      <c r="AS39" s="63">
        <v>0</v>
      </c>
      <c r="AT39" s="63">
        <v>0</v>
      </c>
      <c r="AU39" s="63">
        <v>0</v>
      </c>
      <c r="AV39" s="63">
        <v>0</v>
      </c>
      <c r="AW39" s="3" t="s">
        <v>72</v>
      </c>
      <c r="AX39" s="3">
        <v>3</v>
      </c>
      <c r="AY39" s="3">
        <v>0</v>
      </c>
      <c r="AZ39" s="3">
        <v>0</v>
      </c>
      <c r="BA39" s="3">
        <v>3</v>
      </c>
      <c r="BB39" s="3">
        <v>0</v>
      </c>
      <c r="BC39" s="100">
        <v>3</v>
      </c>
      <c r="BD39" s="101">
        <v>0</v>
      </c>
      <c r="BE39" s="101">
        <v>0</v>
      </c>
      <c r="BF39" s="101">
        <v>3</v>
      </c>
      <c r="BG39" s="102">
        <v>0</v>
      </c>
      <c r="BH39" s="3">
        <v>0</v>
      </c>
      <c r="BI39" s="3">
        <v>0</v>
      </c>
      <c r="BJ39" s="3">
        <v>0</v>
      </c>
      <c r="BK39" s="3">
        <v>0</v>
      </c>
      <c r="BL39" s="3">
        <v>0</v>
      </c>
      <c r="BM39" s="4" t="s">
        <v>72</v>
      </c>
      <c r="BN39" s="10">
        <v>30</v>
      </c>
      <c r="BO39" s="10">
        <v>0</v>
      </c>
      <c r="BP39" s="10">
        <v>0</v>
      </c>
      <c r="BQ39" s="10">
        <v>30</v>
      </c>
      <c r="BR39" s="10">
        <v>0</v>
      </c>
      <c r="BS39" s="26">
        <v>0</v>
      </c>
      <c r="BT39" s="27">
        <v>0</v>
      </c>
      <c r="BU39" s="27">
        <v>0</v>
      </c>
      <c r="BV39" s="27">
        <v>0</v>
      </c>
      <c r="BW39" s="28">
        <v>0</v>
      </c>
      <c r="BX39" s="10">
        <v>30</v>
      </c>
      <c r="BY39" s="10">
        <v>0</v>
      </c>
      <c r="BZ39" s="10">
        <v>0</v>
      </c>
      <c r="CA39" s="10">
        <v>30</v>
      </c>
      <c r="CB39" s="10">
        <v>0</v>
      </c>
    </row>
    <row r="40" spans="1:80" x14ac:dyDescent="0.2">
      <c r="B40" s="10"/>
      <c r="C40" s="10"/>
      <c r="D40" s="10"/>
      <c r="E40" s="10"/>
      <c r="F40" s="10"/>
      <c r="G40" s="26"/>
      <c r="H40" s="27"/>
      <c r="I40" s="27"/>
      <c r="J40" s="27"/>
      <c r="K40" s="28"/>
      <c r="L40" s="10"/>
      <c r="M40" s="10"/>
      <c r="N40" s="10"/>
      <c r="O40" s="10"/>
      <c r="P40" s="10"/>
      <c r="R40" s="10"/>
      <c r="S40" s="10"/>
      <c r="T40" s="10"/>
      <c r="U40" s="10"/>
      <c r="V40" s="10"/>
      <c r="W40" s="26"/>
      <c r="X40" s="27"/>
      <c r="Y40" s="27"/>
      <c r="Z40" s="27"/>
      <c r="AA40" s="28"/>
      <c r="AB40" s="10"/>
      <c r="AC40" s="10"/>
      <c r="AD40" s="10"/>
      <c r="AE40" s="10"/>
      <c r="AF40" s="10"/>
      <c r="AG40" s="56"/>
      <c r="AH40" s="63"/>
      <c r="AI40" s="63"/>
      <c r="AJ40" s="63"/>
      <c r="AK40" s="63"/>
      <c r="AL40" s="63"/>
      <c r="AM40" s="64"/>
      <c r="AN40" s="65"/>
      <c r="AO40" s="65"/>
      <c r="AP40" s="65"/>
      <c r="AQ40" s="66"/>
      <c r="AR40" s="63"/>
      <c r="AS40" s="63"/>
      <c r="AT40" s="63"/>
      <c r="AU40" s="63"/>
      <c r="AV40" s="63"/>
      <c r="AW40" s="3"/>
      <c r="AX40" s="3"/>
      <c r="AY40" s="3"/>
      <c r="AZ40" s="3"/>
      <c r="BA40" s="3"/>
      <c r="BB40" s="3"/>
      <c r="BC40" s="100"/>
      <c r="BD40" s="101"/>
      <c r="BE40" s="101"/>
      <c r="BF40" s="101"/>
      <c r="BG40" s="102"/>
      <c r="BH40" s="3"/>
      <c r="BI40" s="3"/>
      <c r="BJ40" s="3"/>
      <c r="BK40" s="3"/>
      <c r="BL40" s="3"/>
      <c r="BN40" s="10"/>
      <c r="BO40" s="10"/>
      <c r="BP40" s="10"/>
      <c r="BQ40" s="10"/>
      <c r="BR40" s="10"/>
      <c r="BS40" s="26"/>
      <c r="BT40" s="27"/>
      <c r="BU40" s="27"/>
      <c r="BV40" s="27"/>
      <c r="BW40" s="28"/>
      <c r="BX40" s="10"/>
      <c r="BY40" s="10"/>
      <c r="BZ40" s="10"/>
      <c r="CA40" s="10"/>
      <c r="CB40" s="10"/>
    </row>
    <row r="41" spans="1:80" x14ac:dyDescent="0.2">
      <c r="A41" s="15" t="s">
        <v>90</v>
      </c>
      <c r="B41" s="10"/>
      <c r="C41" s="10"/>
      <c r="D41" s="10"/>
      <c r="E41" s="10"/>
      <c r="F41" s="10"/>
      <c r="G41" s="26"/>
      <c r="H41" s="27"/>
      <c r="I41" s="27"/>
      <c r="J41" s="27"/>
      <c r="K41" s="28"/>
      <c r="L41" s="10"/>
      <c r="M41" s="10"/>
      <c r="N41" s="10"/>
      <c r="O41" s="10"/>
      <c r="P41" s="10"/>
      <c r="Q41" s="15" t="s">
        <v>90</v>
      </c>
      <c r="R41" s="10"/>
      <c r="S41" s="10"/>
      <c r="T41" s="10"/>
      <c r="U41" s="10"/>
      <c r="V41" s="10"/>
      <c r="W41" s="26"/>
      <c r="X41" s="27"/>
      <c r="Y41" s="27"/>
      <c r="Z41" s="27"/>
      <c r="AA41" s="28"/>
      <c r="AB41" s="10"/>
      <c r="AC41" s="10"/>
      <c r="AD41" s="10"/>
      <c r="AE41" s="10"/>
      <c r="AF41" s="10"/>
      <c r="AG41" s="60" t="s">
        <v>636</v>
      </c>
      <c r="AH41" s="63"/>
      <c r="AI41" s="63"/>
      <c r="AJ41" s="63"/>
      <c r="AK41" s="63"/>
      <c r="AL41" s="63"/>
      <c r="AM41" s="64"/>
      <c r="AN41" s="65"/>
      <c r="AO41" s="65"/>
      <c r="AP41" s="65"/>
      <c r="AQ41" s="66"/>
      <c r="AR41" s="63"/>
      <c r="AS41" s="63"/>
      <c r="AT41" s="63"/>
      <c r="AU41" s="63"/>
      <c r="AV41" s="63"/>
      <c r="AW41" s="98" t="s">
        <v>636</v>
      </c>
      <c r="AX41" s="3"/>
      <c r="AY41" s="3"/>
      <c r="AZ41" s="3"/>
      <c r="BA41" s="3"/>
      <c r="BB41" s="3"/>
      <c r="BC41" s="100"/>
      <c r="BD41" s="101"/>
      <c r="BE41" s="101"/>
      <c r="BF41" s="101"/>
      <c r="BG41" s="102"/>
      <c r="BH41" s="3"/>
      <c r="BI41" s="3"/>
      <c r="BJ41" s="3"/>
      <c r="BK41" s="3"/>
      <c r="BL41" s="3"/>
      <c r="BM41" s="15" t="s">
        <v>636</v>
      </c>
      <c r="BN41" s="10"/>
      <c r="BO41" s="10"/>
      <c r="BP41" s="10"/>
      <c r="BQ41" s="10"/>
      <c r="BR41" s="10"/>
      <c r="BS41" s="26"/>
      <c r="BT41" s="27"/>
      <c r="BU41" s="27"/>
      <c r="BV41" s="27"/>
      <c r="BW41" s="28"/>
      <c r="BX41" s="10"/>
      <c r="BY41" s="10"/>
      <c r="BZ41" s="10"/>
      <c r="CA41" s="10"/>
      <c r="CB41" s="10"/>
    </row>
    <row r="42" spans="1:80" x14ac:dyDescent="0.2">
      <c r="A42" s="4" t="s">
        <v>1</v>
      </c>
      <c r="B42" s="10">
        <f t="shared" ref="B42" si="76">R42+AH42+AX42+BN42</f>
        <v>49870</v>
      </c>
      <c r="C42" s="10">
        <f t="shared" ref="C42" si="77">S42+AI42+AY42+BO42</f>
        <v>29281</v>
      </c>
      <c r="D42" s="10">
        <f t="shared" ref="D42" si="78">T42+AJ42+AZ42+BP42</f>
        <v>11790</v>
      </c>
      <c r="E42" s="10">
        <f t="shared" ref="E42" si="79">U42+AK42+BA42+BQ42</f>
        <v>4710</v>
      </c>
      <c r="F42" s="10">
        <f t="shared" ref="F42" si="80">V42+AL42+BB42+BR42</f>
        <v>4090</v>
      </c>
      <c r="G42" s="10">
        <f t="shared" ref="G42" si="81">W42+AM42+BC42+BS42</f>
        <v>23555</v>
      </c>
      <c r="H42" s="10">
        <f t="shared" ref="H42" si="82">X42+AN42+BD42+BT42</f>
        <v>13553</v>
      </c>
      <c r="I42" s="10">
        <f t="shared" ref="I42" si="83">Y42+AO42+BE42+BU42</f>
        <v>5714</v>
      </c>
      <c r="J42" s="10">
        <f t="shared" ref="J42" si="84">Z42+AP42+BF42+BV42</f>
        <v>2320</v>
      </c>
      <c r="K42" s="10">
        <f t="shared" ref="K42" si="85">AA42+AQ42+BG42+BW42</f>
        <v>1969</v>
      </c>
      <c r="L42" s="10">
        <f t="shared" ref="L42" si="86">AB42+AR42+BH42+BX42</f>
        <v>26314</v>
      </c>
      <c r="M42" s="10">
        <f t="shared" ref="M42" si="87">AC42+AS42+BI42+BY42</f>
        <v>15728</v>
      </c>
      <c r="N42" s="10">
        <f t="shared" ref="N42" si="88">AD42+AT42+BJ42+BZ42</f>
        <v>6074</v>
      </c>
      <c r="O42" s="10">
        <f t="shared" ref="O42" si="89">AE42+AU42+BK42+CA42</f>
        <v>2390</v>
      </c>
      <c r="P42" s="10">
        <f t="shared" ref="P42" si="90">AF42+AV42+BL42+CB42</f>
        <v>2122</v>
      </c>
      <c r="Q42" s="4" t="s">
        <v>1</v>
      </c>
      <c r="R42" s="10">
        <v>7948</v>
      </c>
      <c r="S42" s="10">
        <v>4204</v>
      </c>
      <c r="T42" s="10">
        <v>2193</v>
      </c>
      <c r="U42" s="10">
        <v>255</v>
      </c>
      <c r="V42" s="10">
        <v>1296</v>
      </c>
      <c r="W42" s="26">
        <v>3957</v>
      </c>
      <c r="X42" s="27">
        <v>2005</v>
      </c>
      <c r="Y42" s="27">
        <v>1189</v>
      </c>
      <c r="Z42" s="27">
        <v>115</v>
      </c>
      <c r="AA42" s="28">
        <v>648</v>
      </c>
      <c r="AB42" s="10">
        <v>3991</v>
      </c>
      <c r="AC42" s="10">
        <v>2199</v>
      </c>
      <c r="AD42" s="10">
        <v>1004</v>
      </c>
      <c r="AE42" s="10">
        <v>140</v>
      </c>
      <c r="AF42" s="10">
        <v>648</v>
      </c>
      <c r="AG42" s="56" t="s">
        <v>1</v>
      </c>
      <c r="AH42" s="63">
        <v>13588</v>
      </c>
      <c r="AI42" s="63">
        <v>10943</v>
      </c>
      <c r="AJ42" s="63">
        <v>1912</v>
      </c>
      <c r="AK42" s="63">
        <v>499</v>
      </c>
      <c r="AL42" s="63">
        <v>234</v>
      </c>
      <c r="AM42" s="64">
        <v>6540</v>
      </c>
      <c r="AN42" s="65">
        <v>5247</v>
      </c>
      <c r="AO42" s="65">
        <v>943</v>
      </c>
      <c r="AP42" s="65">
        <v>241</v>
      </c>
      <c r="AQ42" s="66">
        <v>109</v>
      </c>
      <c r="AR42" s="63">
        <v>7048</v>
      </c>
      <c r="AS42" s="63">
        <v>5696</v>
      </c>
      <c r="AT42" s="63">
        <v>968</v>
      </c>
      <c r="AU42" s="63">
        <v>258</v>
      </c>
      <c r="AV42" s="63">
        <v>126</v>
      </c>
      <c r="AW42" s="3" t="s">
        <v>1</v>
      </c>
      <c r="AX42" s="3">
        <f>SUM(AX43:AX50)</f>
        <v>4286</v>
      </c>
      <c r="AY42" s="3">
        <f t="shared" ref="AY42:BL42" si="91">SUM(AY43:AY50)</f>
        <v>2656</v>
      </c>
      <c r="AZ42" s="3">
        <f t="shared" si="91"/>
        <v>1055</v>
      </c>
      <c r="BA42" s="3">
        <f t="shared" si="91"/>
        <v>434</v>
      </c>
      <c r="BB42" s="3">
        <f t="shared" si="91"/>
        <v>141</v>
      </c>
      <c r="BC42" s="3">
        <f t="shared" si="91"/>
        <v>1987</v>
      </c>
      <c r="BD42" s="3">
        <f t="shared" si="91"/>
        <v>1270</v>
      </c>
      <c r="BE42" s="3">
        <f t="shared" si="91"/>
        <v>464</v>
      </c>
      <c r="BF42" s="3">
        <f t="shared" si="91"/>
        <v>188</v>
      </c>
      <c r="BG42" s="3">
        <f t="shared" si="91"/>
        <v>66</v>
      </c>
      <c r="BH42" s="3">
        <f t="shared" si="91"/>
        <v>2297</v>
      </c>
      <c r="BI42" s="3">
        <f t="shared" si="91"/>
        <v>1387</v>
      </c>
      <c r="BJ42" s="3">
        <f t="shared" si="91"/>
        <v>590</v>
      </c>
      <c r="BK42" s="3">
        <f t="shared" si="91"/>
        <v>246</v>
      </c>
      <c r="BL42" s="3">
        <f t="shared" si="91"/>
        <v>75</v>
      </c>
      <c r="BM42" s="4" t="s">
        <v>1</v>
      </c>
      <c r="BN42" s="10">
        <v>24048</v>
      </c>
      <c r="BO42" s="10">
        <v>11478</v>
      </c>
      <c r="BP42" s="10">
        <v>6630</v>
      </c>
      <c r="BQ42" s="10">
        <v>3522</v>
      </c>
      <c r="BR42" s="10">
        <v>2419</v>
      </c>
      <c r="BS42" s="26">
        <v>11071</v>
      </c>
      <c r="BT42" s="27">
        <v>5031</v>
      </c>
      <c r="BU42" s="27">
        <v>3118</v>
      </c>
      <c r="BV42" s="27">
        <v>1776</v>
      </c>
      <c r="BW42" s="28">
        <v>1146</v>
      </c>
      <c r="BX42" s="10">
        <v>12978</v>
      </c>
      <c r="BY42" s="10">
        <v>6446</v>
      </c>
      <c r="BZ42" s="10">
        <v>3512</v>
      </c>
      <c r="CA42" s="10">
        <v>1746</v>
      </c>
      <c r="CB42" s="10">
        <v>1273</v>
      </c>
    </row>
    <row r="43" spans="1:80" x14ac:dyDescent="0.2">
      <c r="A43" s="4" t="s">
        <v>91</v>
      </c>
      <c r="B43" s="10">
        <f t="shared" ref="B43:B50" si="92">R43+AH43+AX43+BN43</f>
        <v>12421</v>
      </c>
      <c r="C43" s="10">
        <f t="shared" ref="C43:C50" si="93">S43+AI43+AY43+BO43</f>
        <v>7215</v>
      </c>
      <c r="D43" s="10">
        <f t="shared" ref="D43:D50" si="94">T43+AJ43+AZ43+BP43</f>
        <v>3494</v>
      </c>
      <c r="E43" s="10">
        <f t="shared" ref="E43:E50" si="95">U43+AK43+BA43+BQ43</f>
        <v>552</v>
      </c>
      <c r="F43" s="10">
        <f t="shared" ref="F43:F50" si="96">V43+AL43+BB43+BR43</f>
        <v>1161</v>
      </c>
      <c r="G43" s="10">
        <f t="shared" ref="G43:G50" si="97">W43+AM43+BC43+BS43</f>
        <v>6807</v>
      </c>
      <c r="H43" s="10">
        <f t="shared" ref="H43:H50" si="98">X43+AN43+BD43+BT43</f>
        <v>3773</v>
      </c>
      <c r="I43" s="10">
        <f t="shared" ref="I43:I50" si="99">Y43+AO43+BE43+BU43</f>
        <v>2012</v>
      </c>
      <c r="J43" s="10">
        <f t="shared" ref="J43:J50" si="100">Z43+AP43+BF43+BV43</f>
        <v>339</v>
      </c>
      <c r="K43" s="10">
        <f t="shared" ref="K43:K50" si="101">AA43+AQ43+BG43+BW43</f>
        <v>684</v>
      </c>
      <c r="L43" s="10">
        <f t="shared" ref="L43:L50" si="102">AB43+AR43+BH43+BX43</f>
        <v>5616</v>
      </c>
      <c r="M43" s="10">
        <f t="shared" ref="M43:M50" si="103">AC43+AS43+BI43+BY43</f>
        <v>3441</v>
      </c>
      <c r="N43" s="10">
        <f t="shared" ref="N43:N50" si="104">AD43+AT43+BJ43+BZ43</f>
        <v>1482</v>
      </c>
      <c r="O43" s="10">
        <f t="shared" ref="O43:O50" si="105">AE43+AU43+BK43+CA43</f>
        <v>213</v>
      </c>
      <c r="P43" s="10">
        <f t="shared" ref="P43:P50" si="106">AF43+AV43+BL43+CB43</f>
        <v>479</v>
      </c>
      <c r="Q43" s="4" t="s">
        <v>91</v>
      </c>
      <c r="R43" s="10">
        <v>1706</v>
      </c>
      <c r="S43" s="10">
        <v>939</v>
      </c>
      <c r="T43" s="10">
        <v>491</v>
      </c>
      <c r="U43" s="10">
        <v>16</v>
      </c>
      <c r="V43" s="10">
        <v>260</v>
      </c>
      <c r="W43" s="26">
        <v>1094</v>
      </c>
      <c r="X43" s="27">
        <v>547</v>
      </c>
      <c r="Y43" s="27">
        <v>369</v>
      </c>
      <c r="Z43" s="27">
        <v>9</v>
      </c>
      <c r="AA43" s="28">
        <v>168</v>
      </c>
      <c r="AB43" s="10">
        <v>613</v>
      </c>
      <c r="AC43" s="10">
        <v>392</v>
      </c>
      <c r="AD43" s="10">
        <v>121</v>
      </c>
      <c r="AE43" s="10">
        <v>7</v>
      </c>
      <c r="AF43" s="10">
        <v>93</v>
      </c>
      <c r="AG43" s="56" t="s">
        <v>91</v>
      </c>
      <c r="AH43" s="63">
        <v>3235</v>
      </c>
      <c r="AI43" s="63">
        <v>2549</v>
      </c>
      <c r="AJ43" s="63">
        <v>526</v>
      </c>
      <c r="AK43" s="63">
        <v>83</v>
      </c>
      <c r="AL43" s="63">
        <v>77</v>
      </c>
      <c r="AM43" s="64">
        <v>1829</v>
      </c>
      <c r="AN43" s="65">
        <v>1450</v>
      </c>
      <c r="AO43" s="65">
        <v>291</v>
      </c>
      <c r="AP43" s="65">
        <v>52</v>
      </c>
      <c r="AQ43" s="66">
        <v>37</v>
      </c>
      <c r="AR43" s="63">
        <v>1406</v>
      </c>
      <c r="AS43" s="63">
        <v>1099</v>
      </c>
      <c r="AT43" s="63">
        <v>236</v>
      </c>
      <c r="AU43" s="63">
        <v>31</v>
      </c>
      <c r="AV43" s="63">
        <v>40</v>
      </c>
      <c r="AW43" s="3" t="s">
        <v>91</v>
      </c>
      <c r="AX43" s="3">
        <v>552</v>
      </c>
      <c r="AY43" s="3">
        <v>380</v>
      </c>
      <c r="AZ43" s="3">
        <v>93</v>
      </c>
      <c r="BA43" s="3">
        <v>62</v>
      </c>
      <c r="BB43" s="3">
        <v>18</v>
      </c>
      <c r="BC43" s="100">
        <v>320</v>
      </c>
      <c r="BD43" s="101">
        <v>204</v>
      </c>
      <c r="BE43" s="101">
        <v>68</v>
      </c>
      <c r="BF43" s="101">
        <v>37</v>
      </c>
      <c r="BG43" s="102">
        <v>12</v>
      </c>
      <c r="BH43" s="3">
        <v>232</v>
      </c>
      <c r="BI43" s="3">
        <v>176</v>
      </c>
      <c r="BJ43" s="3">
        <v>25</v>
      </c>
      <c r="BK43" s="3">
        <v>25</v>
      </c>
      <c r="BL43" s="3">
        <v>6</v>
      </c>
      <c r="BM43" s="4" t="s">
        <v>91</v>
      </c>
      <c r="BN43" s="10">
        <v>6928</v>
      </c>
      <c r="BO43" s="10">
        <v>3347</v>
      </c>
      <c r="BP43" s="10">
        <v>2384</v>
      </c>
      <c r="BQ43" s="10">
        <v>391</v>
      </c>
      <c r="BR43" s="10">
        <v>806</v>
      </c>
      <c r="BS43" s="26">
        <v>3564</v>
      </c>
      <c r="BT43" s="27">
        <v>1572</v>
      </c>
      <c r="BU43" s="27">
        <v>1284</v>
      </c>
      <c r="BV43" s="27">
        <v>241</v>
      </c>
      <c r="BW43" s="28">
        <v>467</v>
      </c>
      <c r="BX43" s="10">
        <v>3365</v>
      </c>
      <c r="BY43" s="10">
        <v>1774</v>
      </c>
      <c r="BZ43" s="10">
        <v>1100</v>
      </c>
      <c r="CA43" s="10">
        <v>150</v>
      </c>
      <c r="CB43" s="10">
        <v>340</v>
      </c>
    </row>
    <row r="44" spans="1:80" x14ac:dyDescent="0.2">
      <c r="A44" s="4" t="s">
        <v>92</v>
      </c>
      <c r="B44" s="10">
        <f t="shared" si="92"/>
        <v>1799</v>
      </c>
      <c r="C44" s="10">
        <f t="shared" si="93"/>
        <v>842</v>
      </c>
      <c r="D44" s="10">
        <f t="shared" si="94"/>
        <v>606</v>
      </c>
      <c r="E44" s="10">
        <f t="shared" si="95"/>
        <v>67</v>
      </c>
      <c r="F44" s="10">
        <f t="shared" si="96"/>
        <v>283</v>
      </c>
      <c r="G44" s="10">
        <f t="shared" si="97"/>
        <v>579</v>
      </c>
      <c r="H44" s="10">
        <f t="shared" si="98"/>
        <v>360</v>
      </c>
      <c r="I44" s="10">
        <f t="shared" si="99"/>
        <v>150</v>
      </c>
      <c r="J44" s="10">
        <f t="shared" si="100"/>
        <v>13</v>
      </c>
      <c r="K44" s="10">
        <f t="shared" si="101"/>
        <v>57</v>
      </c>
      <c r="L44" s="10">
        <f t="shared" si="102"/>
        <v>1218</v>
      </c>
      <c r="M44" s="10">
        <f t="shared" si="103"/>
        <v>483</v>
      </c>
      <c r="N44" s="10">
        <f t="shared" si="104"/>
        <v>458</v>
      </c>
      <c r="O44" s="10">
        <f t="shared" si="105"/>
        <v>54</v>
      </c>
      <c r="P44" s="10">
        <f t="shared" si="106"/>
        <v>226</v>
      </c>
      <c r="Q44" s="4" t="s">
        <v>92</v>
      </c>
      <c r="R44" s="10">
        <v>286</v>
      </c>
      <c r="S44" s="10">
        <v>47</v>
      </c>
      <c r="T44" s="10">
        <v>196</v>
      </c>
      <c r="U44" s="10">
        <v>2</v>
      </c>
      <c r="V44" s="10">
        <v>41</v>
      </c>
      <c r="W44" s="26">
        <v>81</v>
      </c>
      <c r="X44" s="27">
        <v>24</v>
      </c>
      <c r="Y44" s="27">
        <v>58</v>
      </c>
      <c r="Z44" s="27">
        <v>0</v>
      </c>
      <c r="AA44" s="28">
        <v>0</v>
      </c>
      <c r="AB44" s="10">
        <v>204</v>
      </c>
      <c r="AC44" s="10">
        <v>24</v>
      </c>
      <c r="AD44" s="10">
        <v>139</v>
      </c>
      <c r="AE44" s="10">
        <v>2</v>
      </c>
      <c r="AF44" s="10">
        <v>41</v>
      </c>
      <c r="AG44" s="56" t="s">
        <v>92</v>
      </c>
      <c r="AH44" s="63">
        <v>696</v>
      </c>
      <c r="AI44" s="63">
        <v>579</v>
      </c>
      <c r="AJ44" s="63">
        <v>97</v>
      </c>
      <c r="AK44" s="63">
        <v>17</v>
      </c>
      <c r="AL44" s="63">
        <v>3</v>
      </c>
      <c r="AM44" s="64">
        <v>246</v>
      </c>
      <c r="AN44" s="65">
        <v>215</v>
      </c>
      <c r="AO44" s="65">
        <v>21</v>
      </c>
      <c r="AP44" s="65">
        <v>10</v>
      </c>
      <c r="AQ44" s="66">
        <v>0</v>
      </c>
      <c r="AR44" s="63">
        <v>450</v>
      </c>
      <c r="AS44" s="63">
        <v>364</v>
      </c>
      <c r="AT44" s="63">
        <v>76</v>
      </c>
      <c r="AU44" s="63">
        <v>7</v>
      </c>
      <c r="AV44" s="63">
        <v>3</v>
      </c>
      <c r="AW44" s="3" t="s">
        <v>92</v>
      </c>
      <c r="AX44" s="3">
        <v>76</v>
      </c>
      <c r="AY44" s="3">
        <v>14</v>
      </c>
      <c r="AZ44" s="3">
        <v>17</v>
      </c>
      <c r="BA44" s="3">
        <v>18</v>
      </c>
      <c r="BB44" s="3">
        <v>27</v>
      </c>
      <c r="BC44" s="100">
        <v>27</v>
      </c>
      <c r="BD44" s="101">
        <v>9</v>
      </c>
      <c r="BE44" s="101">
        <v>0</v>
      </c>
      <c r="BF44" s="101">
        <v>3</v>
      </c>
      <c r="BG44" s="102">
        <v>15</v>
      </c>
      <c r="BH44" s="3">
        <v>49</v>
      </c>
      <c r="BI44" s="3">
        <v>5</v>
      </c>
      <c r="BJ44" s="3">
        <v>17</v>
      </c>
      <c r="BK44" s="3">
        <v>15</v>
      </c>
      <c r="BL44" s="3">
        <v>12</v>
      </c>
      <c r="BM44" s="4" t="s">
        <v>92</v>
      </c>
      <c r="BN44" s="10">
        <v>741</v>
      </c>
      <c r="BO44" s="10">
        <v>202</v>
      </c>
      <c r="BP44" s="10">
        <v>296</v>
      </c>
      <c r="BQ44" s="10">
        <v>30</v>
      </c>
      <c r="BR44" s="10">
        <v>212</v>
      </c>
      <c r="BS44" s="26">
        <v>225</v>
      </c>
      <c r="BT44" s="27">
        <v>112</v>
      </c>
      <c r="BU44" s="27">
        <v>71</v>
      </c>
      <c r="BV44" s="27">
        <v>0</v>
      </c>
      <c r="BW44" s="28">
        <v>42</v>
      </c>
      <c r="BX44" s="10">
        <v>515</v>
      </c>
      <c r="BY44" s="10">
        <v>90</v>
      </c>
      <c r="BZ44" s="10">
        <v>226</v>
      </c>
      <c r="CA44" s="10">
        <v>30</v>
      </c>
      <c r="CB44" s="10">
        <v>170</v>
      </c>
    </row>
    <row r="45" spans="1:80" x14ac:dyDescent="0.2">
      <c r="A45" s="4" t="s">
        <v>93</v>
      </c>
      <c r="B45" s="10">
        <f t="shared" si="92"/>
        <v>10980</v>
      </c>
      <c r="C45" s="10">
        <f t="shared" si="93"/>
        <v>5599</v>
      </c>
      <c r="D45" s="10">
        <f t="shared" si="94"/>
        <v>2843</v>
      </c>
      <c r="E45" s="10">
        <f t="shared" si="95"/>
        <v>1408</v>
      </c>
      <c r="F45" s="10">
        <f t="shared" si="96"/>
        <v>1129</v>
      </c>
      <c r="G45" s="10">
        <f t="shared" si="97"/>
        <v>4409</v>
      </c>
      <c r="H45" s="10">
        <f t="shared" si="98"/>
        <v>2150</v>
      </c>
      <c r="I45" s="10">
        <f t="shared" si="99"/>
        <v>1215</v>
      </c>
      <c r="J45" s="10">
        <f t="shared" si="100"/>
        <v>584</v>
      </c>
      <c r="K45" s="10">
        <f t="shared" si="101"/>
        <v>461</v>
      </c>
      <c r="L45" s="10">
        <f t="shared" si="102"/>
        <v>6569</v>
      </c>
      <c r="M45" s="10">
        <f t="shared" si="103"/>
        <v>3451</v>
      </c>
      <c r="N45" s="10">
        <f t="shared" si="104"/>
        <v>1628</v>
      </c>
      <c r="O45" s="10">
        <f t="shared" si="105"/>
        <v>823</v>
      </c>
      <c r="P45" s="10">
        <f t="shared" si="106"/>
        <v>668</v>
      </c>
      <c r="Q45" s="4" t="s">
        <v>93</v>
      </c>
      <c r="R45" s="10">
        <v>2115</v>
      </c>
      <c r="S45" s="10">
        <v>1146</v>
      </c>
      <c r="T45" s="10">
        <v>456</v>
      </c>
      <c r="U45" s="10">
        <v>49</v>
      </c>
      <c r="V45" s="10">
        <v>463</v>
      </c>
      <c r="W45" s="26">
        <v>905</v>
      </c>
      <c r="X45" s="27">
        <v>486</v>
      </c>
      <c r="Y45" s="27">
        <v>202</v>
      </c>
      <c r="Z45" s="27">
        <v>15</v>
      </c>
      <c r="AA45" s="28">
        <v>203</v>
      </c>
      <c r="AB45" s="10">
        <v>1209</v>
      </c>
      <c r="AC45" s="10">
        <v>661</v>
      </c>
      <c r="AD45" s="10">
        <v>254</v>
      </c>
      <c r="AE45" s="10">
        <v>35</v>
      </c>
      <c r="AF45" s="10">
        <v>260</v>
      </c>
      <c r="AG45" s="56" t="s">
        <v>93</v>
      </c>
      <c r="AH45" s="63">
        <v>1821</v>
      </c>
      <c r="AI45" s="63">
        <v>1463</v>
      </c>
      <c r="AJ45" s="63">
        <v>261</v>
      </c>
      <c r="AK45" s="63">
        <v>83</v>
      </c>
      <c r="AL45" s="63">
        <v>14</v>
      </c>
      <c r="AM45" s="64">
        <v>709</v>
      </c>
      <c r="AN45" s="65">
        <v>559</v>
      </c>
      <c r="AO45" s="65">
        <v>105</v>
      </c>
      <c r="AP45" s="65">
        <v>41</v>
      </c>
      <c r="AQ45" s="66">
        <v>3</v>
      </c>
      <c r="AR45" s="63">
        <v>1112</v>
      </c>
      <c r="AS45" s="63">
        <v>904</v>
      </c>
      <c r="AT45" s="63">
        <v>156</v>
      </c>
      <c r="AU45" s="63">
        <v>41</v>
      </c>
      <c r="AV45" s="63">
        <v>11</v>
      </c>
      <c r="AW45" s="3" t="s">
        <v>93</v>
      </c>
      <c r="AX45" s="3">
        <v>738</v>
      </c>
      <c r="AY45" s="3">
        <v>385</v>
      </c>
      <c r="AZ45" s="3">
        <v>236</v>
      </c>
      <c r="BA45" s="3">
        <v>102</v>
      </c>
      <c r="BB45" s="3">
        <v>15</v>
      </c>
      <c r="BC45" s="100">
        <v>303</v>
      </c>
      <c r="BD45" s="101">
        <v>139</v>
      </c>
      <c r="BE45" s="101">
        <v>118</v>
      </c>
      <c r="BF45" s="101">
        <v>46</v>
      </c>
      <c r="BG45" s="102">
        <v>0</v>
      </c>
      <c r="BH45" s="3">
        <v>434</v>
      </c>
      <c r="BI45" s="3">
        <v>246</v>
      </c>
      <c r="BJ45" s="3">
        <v>118</v>
      </c>
      <c r="BK45" s="3">
        <v>55</v>
      </c>
      <c r="BL45" s="3">
        <v>15</v>
      </c>
      <c r="BM45" s="4" t="s">
        <v>93</v>
      </c>
      <c r="BN45" s="10">
        <v>6306</v>
      </c>
      <c r="BO45" s="10">
        <v>2605</v>
      </c>
      <c r="BP45" s="10">
        <v>1890</v>
      </c>
      <c r="BQ45" s="10">
        <v>1174</v>
      </c>
      <c r="BR45" s="10">
        <v>637</v>
      </c>
      <c r="BS45" s="26">
        <v>2492</v>
      </c>
      <c r="BT45" s="27">
        <v>966</v>
      </c>
      <c r="BU45" s="27">
        <v>790</v>
      </c>
      <c r="BV45" s="27">
        <v>482</v>
      </c>
      <c r="BW45" s="28">
        <v>255</v>
      </c>
      <c r="BX45" s="10">
        <v>3814</v>
      </c>
      <c r="BY45" s="10">
        <v>1640</v>
      </c>
      <c r="BZ45" s="10">
        <v>1100</v>
      </c>
      <c r="CA45" s="10">
        <v>692</v>
      </c>
      <c r="CB45" s="10">
        <v>382</v>
      </c>
    </row>
    <row r="46" spans="1:80" x14ac:dyDescent="0.2">
      <c r="A46" s="4" t="s">
        <v>94</v>
      </c>
      <c r="B46" s="10">
        <f t="shared" si="92"/>
        <v>10968</v>
      </c>
      <c r="C46" s="10">
        <f t="shared" si="93"/>
        <v>6455</v>
      </c>
      <c r="D46" s="10">
        <f t="shared" si="94"/>
        <v>2050</v>
      </c>
      <c r="E46" s="10">
        <f t="shared" si="95"/>
        <v>2049</v>
      </c>
      <c r="F46" s="10">
        <f t="shared" si="96"/>
        <v>414</v>
      </c>
      <c r="G46" s="10">
        <f t="shared" si="97"/>
        <v>5142</v>
      </c>
      <c r="H46" s="10">
        <f t="shared" si="98"/>
        <v>2858</v>
      </c>
      <c r="I46" s="10">
        <f t="shared" si="99"/>
        <v>1016</v>
      </c>
      <c r="J46" s="10">
        <f t="shared" si="100"/>
        <v>1122</v>
      </c>
      <c r="K46" s="10">
        <f t="shared" si="101"/>
        <v>145</v>
      </c>
      <c r="L46" s="10">
        <f t="shared" si="102"/>
        <v>5824</v>
      </c>
      <c r="M46" s="10">
        <f t="shared" si="103"/>
        <v>3598</v>
      </c>
      <c r="N46" s="10">
        <f t="shared" si="104"/>
        <v>1031</v>
      </c>
      <c r="O46" s="10">
        <f t="shared" si="105"/>
        <v>927</v>
      </c>
      <c r="P46" s="10">
        <f t="shared" si="106"/>
        <v>268</v>
      </c>
      <c r="Q46" s="4" t="s">
        <v>94</v>
      </c>
      <c r="R46" s="10">
        <v>1624</v>
      </c>
      <c r="S46" s="10">
        <v>939</v>
      </c>
      <c r="T46" s="10">
        <v>439</v>
      </c>
      <c r="U46" s="10">
        <v>113</v>
      </c>
      <c r="V46" s="10">
        <v>133</v>
      </c>
      <c r="W46" s="26">
        <v>737</v>
      </c>
      <c r="X46" s="27">
        <v>425</v>
      </c>
      <c r="Y46" s="27">
        <v>190</v>
      </c>
      <c r="Z46" s="27">
        <v>53</v>
      </c>
      <c r="AA46" s="28">
        <v>69</v>
      </c>
      <c r="AB46" s="10">
        <v>886</v>
      </c>
      <c r="AC46" s="10">
        <v>514</v>
      </c>
      <c r="AD46" s="10">
        <v>248</v>
      </c>
      <c r="AE46" s="10">
        <v>60</v>
      </c>
      <c r="AF46" s="10">
        <v>64</v>
      </c>
      <c r="AG46" s="56" t="s">
        <v>94</v>
      </c>
      <c r="AH46" s="63">
        <v>2311</v>
      </c>
      <c r="AI46" s="63">
        <v>1729</v>
      </c>
      <c r="AJ46" s="63">
        <v>375</v>
      </c>
      <c r="AK46" s="63">
        <v>138</v>
      </c>
      <c r="AL46" s="63">
        <v>69</v>
      </c>
      <c r="AM46" s="64">
        <v>955</v>
      </c>
      <c r="AN46" s="65">
        <v>670</v>
      </c>
      <c r="AO46" s="65">
        <v>206</v>
      </c>
      <c r="AP46" s="65">
        <v>45</v>
      </c>
      <c r="AQ46" s="66">
        <v>34</v>
      </c>
      <c r="AR46" s="63">
        <v>1356</v>
      </c>
      <c r="AS46" s="63">
        <v>1060</v>
      </c>
      <c r="AT46" s="63">
        <v>168</v>
      </c>
      <c r="AU46" s="63">
        <v>93</v>
      </c>
      <c r="AV46" s="63">
        <v>34</v>
      </c>
      <c r="AW46" s="3" t="s">
        <v>94</v>
      </c>
      <c r="AX46" s="3">
        <v>586</v>
      </c>
      <c r="AY46" s="3">
        <v>440</v>
      </c>
      <c r="AZ46" s="3">
        <v>93</v>
      </c>
      <c r="BA46" s="3">
        <v>52</v>
      </c>
      <c r="BB46" s="3">
        <v>0</v>
      </c>
      <c r="BC46" s="100">
        <v>286</v>
      </c>
      <c r="BD46" s="101">
        <v>213</v>
      </c>
      <c r="BE46" s="101">
        <v>42</v>
      </c>
      <c r="BF46" s="101">
        <v>31</v>
      </c>
      <c r="BG46" s="102">
        <v>0</v>
      </c>
      <c r="BH46" s="3">
        <v>299</v>
      </c>
      <c r="BI46" s="3">
        <v>227</v>
      </c>
      <c r="BJ46" s="3">
        <v>51</v>
      </c>
      <c r="BK46" s="3">
        <v>22</v>
      </c>
      <c r="BL46" s="3">
        <v>0</v>
      </c>
      <c r="BM46" s="4" t="s">
        <v>94</v>
      </c>
      <c r="BN46" s="10">
        <v>6447</v>
      </c>
      <c r="BO46" s="10">
        <v>3347</v>
      </c>
      <c r="BP46" s="10">
        <v>1143</v>
      </c>
      <c r="BQ46" s="10">
        <v>1746</v>
      </c>
      <c r="BR46" s="10">
        <v>212</v>
      </c>
      <c r="BS46" s="26">
        <v>3164</v>
      </c>
      <c r="BT46" s="27">
        <v>1550</v>
      </c>
      <c r="BU46" s="27">
        <v>578</v>
      </c>
      <c r="BV46" s="27">
        <v>993</v>
      </c>
      <c r="BW46" s="28">
        <v>42</v>
      </c>
      <c r="BX46" s="10">
        <v>3283</v>
      </c>
      <c r="BY46" s="10">
        <v>1797</v>
      </c>
      <c r="BZ46" s="10">
        <v>564</v>
      </c>
      <c r="CA46" s="10">
        <v>752</v>
      </c>
      <c r="CB46" s="10">
        <v>170</v>
      </c>
    </row>
    <row r="47" spans="1:80" x14ac:dyDescent="0.2">
      <c r="A47" s="4" t="s">
        <v>95</v>
      </c>
      <c r="B47" s="10">
        <f t="shared" si="92"/>
        <v>905</v>
      </c>
      <c r="C47" s="10">
        <f t="shared" si="93"/>
        <v>816</v>
      </c>
      <c r="D47" s="10">
        <f t="shared" si="94"/>
        <v>64</v>
      </c>
      <c r="E47" s="10">
        <f t="shared" si="95"/>
        <v>7</v>
      </c>
      <c r="F47" s="10">
        <f t="shared" si="96"/>
        <v>17</v>
      </c>
      <c r="G47" s="10">
        <f t="shared" si="97"/>
        <v>417</v>
      </c>
      <c r="H47" s="10">
        <f t="shared" si="98"/>
        <v>356</v>
      </c>
      <c r="I47" s="10">
        <f t="shared" si="99"/>
        <v>41</v>
      </c>
      <c r="J47" s="10">
        <f t="shared" si="100"/>
        <v>2</v>
      </c>
      <c r="K47" s="10">
        <f t="shared" si="101"/>
        <v>17</v>
      </c>
      <c r="L47" s="10">
        <f t="shared" si="102"/>
        <v>488</v>
      </c>
      <c r="M47" s="10">
        <f t="shared" si="103"/>
        <v>460</v>
      </c>
      <c r="N47" s="10">
        <f t="shared" si="104"/>
        <v>23</v>
      </c>
      <c r="O47" s="10">
        <f t="shared" si="105"/>
        <v>5</v>
      </c>
      <c r="P47" s="10">
        <f t="shared" si="106"/>
        <v>0</v>
      </c>
      <c r="Q47" s="4" t="s">
        <v>95</v>
      </c>
      <c r="R47" s="10">
        <v>703</v>
      </c>
      <c r="S47" s="10">
        <v>632</v>
      </c>
      <c r="T47" s="10">
        <v>46</v>
      </c>
      <c r="U47" s="10">
        <v>7</v>
      </c>
      <c r="V47" s="10">
        <v>17</v>
      </c>
      <c r="W47" s="26">
        <v>321</v>
      </c>
      <c r="X47" s="27">
        <v>278</v>
      </c>
      <c r="Y47" s="27">
        <v>23</v>
      </c>
      <c r="Z47" s="27">
        <v>2</v>
      </c>
      <c r="AA47" s="28">
        <v>17</v>
      </c>
      <c r="AB47" s="10">
        <v>382</v>
      </c>
      <c r="AC47" s="10">
        <v>354</v>
      </c>
      <c r="AD47" s="10">
        <v>23</v>
      </c>
      <c r="AE47" s="10">
        <v>5</v>
      </c>
      <c r="AF47" s="10">
        <v>0</v>
      </c>
      <c r="AG47" s="56" t="s">
        <v>95</v>
      </c>
      <c r="AH47" s="63">
        <v>76</v>
      </c>
      <c r="AI47" s="63">
        <v>72</v>
      </c>
      <c r="AJ47" s="63">
        <v>4</v>
      </c>
      <c r="AK47" s="63">
        <v>0</v>
      </c>
      <c r="AL47" s="63">
        <v>0</v>
      </c>
      <c r="AM47" s="64">
        <v>37</v>
      </c>
      <c r="AN47" s="65">
        <v>33</v>
      </c>
      <c r="AO47" s="65">
        <v>4</v>
      </c>
      <c r="AP47" s="65">
        <v>0</v>
      </c>
      <c r="AQ47" s="66">
        <v>0</v>
      </c>
      <c r="AR47" s="63">
        <v>39</v>
      </c>
      <c r="AS47" s="63">
        <v>39</v>
      </c>
      <c r="AT47" s="63">
        <v>0</v>
      </c>
      <c r="AU47" s="63">
        <v>0</v>
      </c>
      <c r="AV47" s="63">
        <v>0</v>
      </c>
      <c r="AW47" s="3" t="s">
        <v>95</v>
      </c>
      <c r="AX47" s="3">
        <v>0</v>
      </c>
      <c r="AY47" s="3">
        <v>0</v>
      </c>
      <c r="AZ47" s="3">
        <v>0</v>
      </c>
      <c r="BA47" s="3">
        <v>0</v>
      </c>
      <c r="BB47" s="3">
        <v>0</v>
      </c>
      <c r="BC47" s="100">
        <v>0</v>
      </c>
      <c r="BD47" s="101">
        <v>0</v>
      </c>
      <c r="BE47" s="101">
        <v>0</v>
      </c>
      <c r="BF47" s="101">
        <v>0</v>
      </c>
      <c r="BG47" s="102">
        <v>0</v>
      </c>
      <c r="BH47" s="3">
        <v>0</v>
      </c>
      <c r="BI47" s="3">
        <v>0</v>
      </c>
      <c r="BJ47" s="3">
        <v>0</v>
      </c>
      <c r="BK47" s="3">
        <v>0</v>
      </c>
      <c r="BL47" s="3">
        <v>0</v>
      </c>
      <c r="BM47" s="4" t="s">
        <v>95</v>
      </c>
      <c r="BN47" s="10">
        <v>126</v>
      </c>
      <c r="BO47" s="10">
        <v>112</v>
      </c>
      <c r="BP47" s="10">
        <v>14</v>
      </c>
      <c r="BQ47" s="10">
        <v>0</v>
      </c>
      <c r="BR47" s="10">
        <v>0</v>
      </c>
      <c r="BS47" s="26">
        <v>59</v>
      </c>
      <c r="BT47" s="27">
        <v>45</v>
      </c>
      <c r="BU47" s="27">
        <v>14</v>
      </c>
      <c r="BV47" s="27">
        <v>0</v>
      </c>
      <c r="BW47" s="28">
        <v>0</v>
      </c>
      <c r="BX47" s="10">
        <v>67</v>
      </c>
      <c r="BY47" s="10">
        <v>67</v>
      </c>
      <c r="BZ47" s="10">
        <v>0</v>
      </c>
      <c r="CA47" s="10">
        <v>0</v>
      </c>
      <c r="CB47" s="10">
        <v>0</v>
      </c>
    </row>
    <row r="48" spans="1:80" x14ac:dyDescent="0.2">
      <c r="A48" s="4" t="s">
        <v>96</v>
      </c>
      <c r="B48" s="10">
        <f t="shared" si="92"/>
        <v>736</v>
      </c>
      <c r="C48" s="10">
        <f t="shared" si="93"/>
        <v>347</v>
      </c>
      <c r="D48" s="10">
        <f t="shared" si="94"/>
        <v>281</v>
      </c>
      <c r="E48" s="10">
        <f t="shared" si="95"/>
        <v>101</v>
      </c>
      <c r="F48" s="10">
        <f t="shared" si="96"/>
        <v>6</v>
      </c>
      <c r="G48" s="10">
        <f t="shared" si="97"/>
        <v>359</v>
      </c>
      <c r="H48" s="10">
        <f t="shared" si="98"/>
        <v>192</v>
      </c>
      <c r="I48" s="10">
        <f t="shared" si="99"/>
        <v>89</v>
      </c>
      <c r="J48" s="10">
        <f t="shared" si="100"/>
        <v>71</v>
      </c>
      <c r="K48" s="10">
        <f t="shared" si="101"/>
        <v>6</v>
      </c>
      <c r="L48" s="10">
        <f t="shared" si="102"/>
        <v>377</v>
      </c>
      <c r="M48" s="10">
        <f t="shared" si="103"/>
        <v>154</v>
      </c>
      <c r="N48" s="10">
        <f t="shared" si="104"/>
        <v>193</v>
      </c>
      <c r="O48" s="10">
        <f t="shared" si="105"/>
        <v>30</v>
      </c>
      <c r="P48" s="10">
        <f t="shared" si="106"/>
        <v>0</v>
      </c>
      <c r="Q48" s="4" t="s">
        <v>96</v>
      </c>
      <c r="R48" s="10">
        <v>66</v>
      </c>
      <c r="S48" s="10">
        <v>47</v>
      </c>
      <c r="T48" s="10">
        <v>17</v>
      </c>
      <c r="U48" s="10">
        <v>2</v>
      </c>
      <c r="V48" s="10">
        <v>0</v>
      </c>
      <c r="W48" s="26">
        <v>28</v>
      </c>
      <c r="X48" s="27">
        <v>14</v>
      </c>
      <c r="Y48" s="27">
        <v>12</v>
      </c>
      <c r="Z48" s="27">
        <v>2</v>
      </c>
      <c r="AA48" s="28">
        <v>0</v>
      </c>
      <c r="AB48" s="10">
        <v>39</v>
      </c>
      <c r="AC48" s="10">
        <v>33</v>
      </c>
      <c r="AD48" s="10">
        <v>6</v>
      </c>
      <c r="AE48" s="10">
        <v>0</v>
      </c>
      <c r="AF48" s="10">
        <v>0</v>
      </c>
      <c r="AG48" s="56" t="s">
        <v>96</v>
      </c>
      <c r="AH48" s="63">
        <v>205</v>
      </c>
      <c r="AI48" s="63">
        <v>137</v>
      </c>
      <c r="AJ48" s="63">
        <v>59</v>
      </c>
      <c r="AK48" s="63">
        <v>3</v>
      </c>
      <c r="AL48" s="63">
        <v>6</v>
      </c>
      <c r="AM48" s="64">
        <v>82</v>
      </c>
      <c r="AN48" s="65">
        <v>52</v>
      </c>
      <c r="AO48" s="65">
        <v>21</v>
      </c>
      <c r="AP48" s="65">
        <v>3</v>
      </c>
      <c r="AQ48" s="66">
        <v>6</v>
      </c>
      <c r="AR48" s="63">
        <v>122</v>
      </c>
      <c r="AS48" s="63">
        <v>85</v>
      </c>
      <c r="AT48" s="63">
        <v>38</v>
      </c>
      <c r="AU48" s="63">
        <v>0</v>
      </c>
      <c r="AV48" s="63">
        <v>0</v>
      </c>
      <c r="AW48" s="3" t="s">
        <v>96</v>
      </c>
      <c r="AX48" s="3">
        <v>42</v>
      </c>
      <c r="AY48" s="3">
        <v>28</v>
      </c>
      <c r="AZ48" s="3">
        <v>8</v>
      </c>
      <c r="BA48" s="3">
        <v>6</v>
      </c>
      <c r="BB48" s="3">
        <v>0</v>
      </c>
      <c r="BC48" s="100">
        <v>20</v>
      </c>
      <c r="BD48" s="101">
        <v>14</v>
      </c>
      <c r="BE48" s="101">
        <v>0</v>
      </c>
      <c r="BF48" s="101">
        <v>6</v>
      </c>
      <c r="BG48" s="102">
        <v>0</v>
      </c>
      <c r="BH48" s="3">
        <v>22</v>
      </c>
      <c r="BI48" s="3">
        <v>14</v>
      </c>
      <c r="BJ48" s="3">
        <v>8</v>
      </c>
      <c r="BK48" s="3">
        <v>0</v>
      </c>
      <c r="BL48" s="3">
        <v>0</v>
      </c>
      <c r="BM48" s="4" t="s">
        <v>96</v>
      </c>
      <c r="BN48" s="10">
        <v>423</v>
      </c>
      <c r="BO48" s="10">
        <v>135</v>
      </c>
      <c r="BP48" s="10">
        <v>197</v>
      </c>
      <c r="BQ48" s="10">
        <v>90</v>
      </c>
      <c r="BR48" s="10">
        <v>0</v>
      </c>
      <c r="BS48" s="26">
        <v>229</v>
      </c>
      <c r="BT48" s="27">
        <v>112</v>
      </c>
      <c r="BU48" s="27">
        <v>56</v>
      </c>
      <c r="BV48" s="27">
        <v>60</v>
      </c>
      <c r="BW48" s="28">
        <v>0</v>
      </c>
      <c r="BX48" s="10">
        <v>194</v>
      </c>
      <c r="BY48" s="10">
        <v>22</v>
      </c>
      <c r="BZ48" s="10">
        <v>141</v>
      </c>
      <c r="CA48" s="10">
        <v>30</v>
      </c>
      <c r="CB48" s="10">
        <v>0</v>
      </c>
    </row>
    <row r="49" spans="1:80" x14ac:dyDescent="0.2">
      <c r="A49" s="4" t="s">
        <v>97</v>
      </c>
      <c r="B49" s="10">
        <f t="shared" si="92"/>
        <v>643</v>
      </c>
      <c r="C49" s="10">
        <f t="shared" si="93"/>
        <v>326</v>
      </c>
      <c r="D49" s="10">
        <f t="shared" si="94"/>
        <v>209</v>
      </c>
      <c r="E49" s="10">
        <f t="shared" si="95"/>
        <v>41</v>
      </c>
      <c r="F49" s="10">
        <f t="shared" si="96"/>
        <v>65</v>
      </c>
      <c r="G49" s="10">
        <f t="shared" si="97"/>
        <v>376</v>
      </c>
      <c r="H49" s="10">
        <f t="shared" si="98"/>
        <v>186</v>
      </c>
      <c r="I49" s="10">
        <f t="shared" si="99"/>
        <v>111</v>
      </c>
      <c r="J49" s="10">
        <f t="shared" si="100"/>
        <v>31</v>
      </c>
      <c r="K49" s="10">
        <f t="shared" si="101"/>
        <v>48</v>
      </c>
      <c r="L49" s="10">
        <f t="shared" si="102"/>
        <v>267</v>
      </c>
      <c r="M49" s="10">
        <f t="shared" si="103"/>
        <v>140</v>
      </c>
      <c r="N49" s="10">
        <f t="shared" si="104"/>
        <v>99</v>
      </c>
      <c r="O49" s="10">
        <f t="shared" si="105"/>
        <v>10</v>
      </c>
      <c r="P49" s="10">
        <f t="shared" si="106"/>
        <v>18</v>
      </c>
      <c r="Q49" s="4" t="s">
        <v>97</v>
      </c>
      <c r="R49" s="10">
        <v>81</v>
      </c>
      <c r="S49" s="10">
        <v>33</v>
      </c>
      <c r="T49" s="10">
        <v>23</v>
      </c>
      <c r="U49" s="10">
        <v>7</v>
      </c>
      <c r="V49" s="10">
        <v>17</v>
      </c>
      <c r="W49" s="26">
        <v>55</v>
      </c>
      <c r="X49" s="27">
        <v>19</v>
      </c>
      <c r="Y49" s="27">
        <v>23</v>
      </c>
      <c r="Z49" s="27">
        <v>7</v>
      </c>
      <c r="AA49" s="28">
        <v>6</v>
      </c>
      <c r="AB49" s="10">
        <v>26</v>
      </c>
      <c r="AC49" s="10">
        <v>14</v>
      </c>
      <c r="AD49" s="10">
        <v>0</v>
      </c>
      <c r="AE49" s="10">
        <v>0</v>
      </c>
      <c r="AF49" s="10">
        <v>12</v>
      </c>
      <c r="AG49" s="56" t="s">
        <v>97</v>
      </c>
      <c r="AH49" s="63">
        <v>249</v>
      </c>
      <c r="AI49" s="63">
        <v>221</v>
      </c>
      <c r="AJ49" s="63">
        <v>0</v>
      </c>
      <c r="AK49" s="63">
        <v>28</v>
      </c>
      <c r="AL49" s="63">
        <v>0</v>
      </c>
      <c r="AM49" s="64">
        <v>138</v>
      </c>
      <c r="AN49" s="65">
        <v>117</v>
      </c>
      <c r="AO49" s="65">
        <v>0</v>
      </c>
      <c r="AP49" s="65">
        <v>21</v>
      </c>
      <c r="AQ49" s="66">
        <v>0</v>
      </c>
      <c r="AR49" s="63">
        <v>111</v>
      </c>
      <c r="AS49" s="63">
        <v>104</v>
      </c>
      <c r="AT49" s="63">
        <v>0</v>
      </c>
      <c r="AU49" s="63">
        <v>7</v>
      </c>
      <c r="AV49" s="63">
        <v>0</v>
      </c>
      <c r="AW49" s="3" t="s">
        <v>97</v>
      </c>
      <c r="AX49" s="3">
        <v>34</v>
      </c>
      <c r="AY49" s="3">
        <v>5</v>
      </c>
      <c r="AZ49" s="3">
        <v>17</v>
      </c>
      <c r="BA49" s="3">
        <v>6</v>
      </c>
      <c r="BB49" s="3">
        <v>6</v>
      </c>
      <c r="BC49" s="100">
        <v>25</v>
      </c>
      <c r="BD49" s="101">
        <v>5</v>
      </c>
      <c r="BE49" s="101">
        <v>17</v>
      </c>
      <c r="BF49" s="101">
        <v>3</v>
      </c>
      <c r="BG49" s="102">
        <v>0</v>
      </c>
      <c r="BH49" s="3">
        <v>9</v>
      </c>
      <c r="BI49" s="3">
        <v>0</v>
      </c>
      <c r="BJ49" s="3">
        <v>0</v>
      </c>
      <c r="BK49" s="3">
        <v>3</v>
      </c>
      <c r="BL49" s="3">
        <v>6</v>
      </c>
      <c r="BM49" s="4" t="s">
        <v>97</v>
      </c>
      <c r="BN49" s="10">
        <v>279</v>
      </c>
      <c r="BO49" s="10">
        <v>67</v>
      </c>
      <c r="BP49" s="10">
        <v>169</v>
      </c>
      <c r="BQ49" s="10">
        <v>0</v>
      </c>
      <c r="BR49" s="10">
        <v>42</v>
      </c>
      <c r="BS49" s="26">
        <v>158</v>
      </c>
      <c r="BT49" s="27">
        <v>45</v>
      </c>
      <c r="BU49" s="27">
        <v>71</v>
      </c>
      <c r="BV49" s="27">
        <v>0</v>
      </c>
      <c r="BW49" s="28">
        <v>42</v>
      </c>
      <c r="BX49" s="10">
        <v>121</v>
      </c>
      <c r="BY49" s="10">
        <v>22</v>
      </c>
      <c r="BZ49" s="10">
        <v>99</v>
      </c>
      <c r="CA49" s="10">
        <v>0</v>
      </c>
      <c r="CB49" s="10">
        <v>0</v>
      </c>
    </row>
    <row r="50" spans="1:80" x14ac:dyDescent="0.2">
      <c r="A50" s="4" t="s">
        <v>98</v>
      </c>
      <c r="B50" s="10">
        <f t="shared" si="92"/>
        <v>11421</v>
      </c>
      <c r="C50" s="10">
        <f t="shared" si="93"/>
        <v>7680</v>
      </c>
      <c r="D50" s="10">
        <f t="shared" si="94"/>
        <v>2242</v>
      </c>
      <c r="E50" s="10">
        <f t="shared" si="95"/>
        <v>484</v>
      </c>
      <c r="F50" s="10">
        <f t="shared" si="96"/>
        <v>1015</v>
      </c>
      <c r="G50" s="10">
        <f t="shared" si="97"/>
        <v>5466</v>
      </c>
      <c r="H50" s="10">
        <f t="shared" si="98"/>
        <v>3679</v>
      </c>
      <c r="I50" s="10">
        <f t="shared" si="99"/>
        <v>1080</v>
      </c>
      <c r="J50" s="10">
        <f t="shared" si="100"/>
        <v>158</v>
      </c>
      <c r="K50" s="10">
        <f t="shared" si="101"/>
        <v>550</v>
      </c>
      <c r="L50" s="10">
        <f t="shared" si="102"/>
        <v>5954</v>
      </c>
      <c r="M50" s="10">
        <f t="shared" si="103"/>
        <v>4002</v>
      </c>
      <c r="N50" s="10">
        <f t="shared" si="104"/>
        <v>1162</v>
      </c>
      <c r="O50" s="10">
        <f t="shared" si="105"/>
        <v>326</v>
      </c>
      <c r="P50" s="10">
        <f t="shared" si="106"/>
        <v>464</v>
      </c>
      <c r="Q50" s="4" t="s">
        <v>98</v>
      </c>
      <c r="R50" s="10">
        <v>1368</v>
      </c>
      <c r="S50" s="10">
        <v>420</v>
      </c>
      <c r="T50" s="10">
        <v>525</v>
      </c>
      <c r="U50" s="10">
        <v>58</v>
      </c>
      <c r="V50" s="10">
        <v>365</v>
      </c>
      <c r="W50" s="31">
        <v>736</v>
      </c>
      <c r="X50" s="32">
        <v>212</v>
      </c>
      <c r="Y50" s="32">
        <v>312</v>
      </c>
      <c r="Z50" s="32">
        <v>27</v>
      </c>
      <c r="AA50" s="33">
        <v>185</v>
      </c>
      <c r="AB50" s="10">
        <v>631</v>
      </c>
      <c r="AC50" s="10">
        <v>208</v>
      </c>
      <c r="AD50" s="10">
        <v>214</v>
      </c>
      <c r="AE50" s="10">
        <v>31</v>
      </c>
      <c r="AF50" s="10">
        <v>179</v>
      </c>
      <c r="AG50" s="56" t="s">
        <v>98</v>
      </c>
      <c r="AH50" s="63">
        <v>4997</v>
      </c>
      <c r="AI50" s="63">
        <v>4194</v>
      </c>
      <c r="AJ50" s="63">
        <v>590</v>
      </c>
      <c r="AK50" s="63">
        <v>148</v>
      </c>
      <c r="AL50" s="63">
        <v>66</v>
      </c>
      <c r="AM50" s="67">
        <v>2544</v>
      </c>
      <c r="AN50" s="68">
        <v>2152</v>
      </c>
      <c r="AO50" s="68">
        <v>295</v>
      </c>
      <c r="AP50" s="68">
        <v>69</v>
      </c>
      <c r="AQ50" s="69">
        <v>29</v>
      </c>
      <c r="AR50" s="63">
        <v>2453</v>
      </c>
      <c r="AS50" s="63">
        <v>2042</v>
      </c>
      <c r="AT50" s="63">
        <v>295</v>
      </c>
      <c r="AU50" s="63">
        <v>79</v>
      </c>
      <c r="AV50" s="63">
        <v>37</v>
      </c>
      <c r="AW50" s="3" t="s">
        <v>98</v>
      </c>
      <c r="AX50" s="3">
        <v>2258</v>
      </c>
      <c r="AY50" s="3">
        <v>1404</v>
      </c>
      <c r="AZ50" s="3">
        <v>591</v>
      </c>
      <c r="BA50" s="3">
        <v>188</v>
      </c>
      <c r="BB50" s="3">
        <v>75</v>
      </c>
      <c r="BC50" s="3">
        <v>1006</v>
      </c>
      <c r="BD50" s="3">
        <v>686</v>
      </c>
      <c r="BE50" s="3">
        <v>219</v>
      </c>
      <c r="BF50" s="3">
        <v>62</v>
      </c>
      <c r="BG50" s="3">
        <v>39</v>
      </c>
      <c r="BH50" s="3">
        <v>1252</v>
      </c>
      <c r="BI50" s="3">
        <v>719</v>
      </c>
      <c r="BJ50" s="3">
        <v>371</v>
      </c>
      <c r="BK50" s="3">
        <v>126</v>
      </c>
      <c r="BL50" s="3">
        <v>36</v>
      </c>
      <c r="BM50" s="4" t="s">
        <v>98</v>
      </c>
      <c r="BN50" s="10">
        <v>2798</v>
      </c>
      <c r="BO50" s="10">
        <v>1662</v>
      </c>
      <c r="BP50" s="10">
        <v>536</v>
      </c>
      <c r="BQ50" s="10">
        <v>90</v>
      </c>
      <c r="BR50" s="10">
        <v>509</v>
      </c>
      <c r="BS50" s="31">
        <v>1180</v>
      </c>
      <c r="BT50" s="32">
        <v>629</v>
      </c>
      <c r="BU50" s="32">
        <v>254</v>
      </c>
      <c r="BV50" s="32">
        <v>0</v>
      </c>
      <c r="BW50" s="33">
        <v>297</v>
      </c>
      <c r="BX50" s="10">
        <v>1618</v>
      </c>
      <c r="BY50" s="10">
        <v>1033</v>
      </c>
      <c r="BZ50" s="10">
        <v>282</v>
      </c>
      <c r="CA50" s="10">
        <v>90</v>
      </c>
      <c r="CB50" s="10">
        <v>212</v>
      </c>
    </row>
    <row r="51" spans="1:80" ht="15" x14ac:dyDescent="0.25">
      <c r="A51" s="2" t="s">
        <v>500</v>
      </c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2" t="s">
        <v>500</v>
      </c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2" t="s">
        <v>500</v>
      </c>
      <c r="AH51" s="94"/>
      <c r="AI51" s="94"/>
      <c r="AJ51" s="94"/>
      <c r="AK51" s="94"/>
      <c r="AL51" s="94"/>
      <c r="AM51" s="94"/>
      <c r="AN51" s="94"/>
      <c r="AO51" s="94"/>
      <c r="AP51" s="94"/>
      <c r="AQ51" s="94"/>
      <c r="AR51" s="94"/>
      <c r="AS51" s="94"/>
      <c r="AT51" s="94"/>
      <c r="AU51" s="94"/>
      <c r="AV51" s="94"/>
      <c r="AW51" s="2" t="s">
        <v>500</v>
      </c>
      <c r="AX51" s="94"/>
      <c r="AY51" s="94"/>
      <c r="AZ51" s="94"/>
      <c r="BA51" s="94"/>
      <c r="BB51" s="94"/>
      <c r="BC51" s="94"/>
      <c r="BD51" s="94"/>
      <c r="BE51" s="94"/>
      <c r="BF51" s="94"/>
      <c r="BG51" s="94"/>
      <c r="BH51" s="94"/>
      <c r="BI51" s="94"/>
      <c r="BJ51" s="94"/>
      <c r="BK51" s="94"/>
      <c r="BL51" s="94"/>
      <c r="BM51" s="2" t="s">
        <v>500</v>
      </c>
      <c r="BN51" s="94"/>
      <c r="BO51" s="94"/>
      <c r="BP51" s="94"/>
      <c r="BQ51" s="94"/>
      <c r="BR51" s="94"/>
      <c r="BS51" s="94"/>
      <c r="BT51" s="94"/>
      <c r="BU51" s="94"/>
      <c r="BV51" s="94"/>
      <c r="BW51" s="94"/>
      <c r="BX51" s="94"/>
      <c r="BY51" s="94"/>
      <c r="BZ51" s="94"/>
      <c r="CA51" s="94"/>
      <c r="CB51" s="94"/>
    </row>
    <row r="52" spans="1:80" ht="15" x14ac:dyDescent="0.25">
      <c r="A52" s="3" t="s">
        <v>501</v>
      </c>
      <c r="Q52" s="3" t="s">
        <v>501</v>
      </c>
      <c r="AG52" s="3" t="s">
        <v>501</v>
      </c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 s="3" t="s">
        <v>501</v>
      </c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 s="3" t="s">
        <v>610</v>
      </c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</row>
    <row r="53" spans="1:80" x14ac:dyDescent="0.2">
      <c r="AX53" s="3">
        <v>2028</v>
      </c>
      <c r="AY53" s="3">
        <v>1252</v>
      </c>
      <c r="AZ53" s="3">
        <v>464</v>
      </c>
      <c r="BA53" s="3">
        <v>246</v>
      </c>
      <c r="BB53" s="3">
        <v>66</v>
      </c>
      <c r="BC53" s="100">
        <v>982</v>
      </c>
      <c r="BD53" s="101">
        <v>584</v>
      </c>
      <c r="BE53" s="101">
        <v>245</v>
      </c>
      <c r="BF53" s="101">
        <v>126</v>
      </c>
      <c r="BG53" s="102">
        <v>27</v>
      </c>
      <c r="BH53" s="3">
        <v>1046</v>
      </c>
      <c r="BI53" s="3">
        <v>667</v>
      </c>
      <c r="BJ53" s="3">
        <v>220</v>
      </c>
      <c r="BK53" s="3">
        <v>120</v>
      </c>
      <c r="BL53" s="3">
        <v>39</v>
      </c>
    </row>
  </sheetData>
  <mergeCells count="15">
    <mergeCell ref="B2:F2"/>
    <mergeCell ref="G2:K2"/>
    <mergeCell ref="L2:P2"/>
    <mergeCell ref="R2:V2"/>
    <mergeCell ref="W2:AA2"/>
    <mergeCell ref="AB2:AF2"/>
    <mergeCell ref="AH2:AL2"/>
    <mergeCell ref="AM2:AQ2"/>
    <mergeCell ref="AR2:AV2"/>
    <mergeCell ref="AX2:BB2"/>
    <mergeCell ref="BC2:BG2"/>
    <mergeCell ref="BH2:BL2"/>
    <mergeCell ref="BN2:BR2"/>
    <mergeCell ref="BS2:BW2"/>
    <mergeCell ref="BX2:CB2"/>
  </mergeCells>
  <pageMargins left="0.7" right="0.7" top="0.75" bottom="0.75" header="0.3" footer="0.3"/>
  <pageSetup scale="93" orientation="portrait" r:id="rId1"/>
  <colBreaks count="1" manualBreakCount="1">
    <brk id="16" max="1048575" man="1"/>
  </col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44"/>
  <sheetViews>
    <sheetView view="pageBreakPreview" zoomScaleNormal="100" zoomScaleSheetLayoutView="100" workbookViewId="0">
      <selection activeCell="A2" sqref="A2"/>
    </sheetView>
  </sheetViews>
  <sheetFormatPr defaultColWidth="5.5703125" defaultRowHeight="11.25" x14ac:dyDescent="0.2"/>
  <cols>
    <col min="1" max="64" width="5.5703125" style="4"/>
    <col min="65" max="65" width="11.7109375" style="4" customWidth="1"/>
    <col min="66" max="80" width="5" style="4" customWidth="1"/>
    <col min="81" max="16384" width="5.5703125" style="4"/>
  </cols>
  <sheetData>
    <row r="1" spans="1:80" ht="15" x14ac:dyDescent="0.25">
      <c r="A1" s="4" t="s">
        <v>857</v>
      </c>
      <c r="Q1" s="4" t="s">
        <v>537</v>
      </c>
      <c r="AG1" s="232" t="s">
        <v>808</v>
      </c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 s="204" t="s">
        <v>809</v>
      </c>
      <c r="AX1" s="71"/>
      <c r="AY1" s="71"/>
      <c r="AZ1" s="71"/>
      <c r="BA1" s="71"/>
      <c r="BB1" s="71"/>
      <c r="BC1" s="71"/>
      <c r="BD1" s="71"/>
      <c r="BE1" s="71"/>
      <c r="BF1" s="71"/>
      <c r="BG1" s="71"/>
      <c r="BH1" s="71"/>
      <c r="BI1" s="71"/>
      <c r="BJ1" s="71"/>
      <c r="BK1" s="71"/>
      <c r="BL1" s="71"/>
      <c r="BM1" s="4" t="s">
        <v>810</v>
      </c>
    </row>
    <row r="2" spans="1:80" x14ac:dyDescent="0.2">
      <c r="A2" s="5"/>
      <c r="B2" s="278" t="s">
        <v>1</v>
      </c>
      <c r="C2" s="278"/>
      <c r="D2" s="278"/>
      <c r="E2" s="278" t="s">
        <v>4</v>
      </c>
      <c r="F2" s="278"/>
      <c r="G2" s="278"/>
      <c r="H2" s="278" t="s">
        <v>5</v>
      </c>
      <c r="I2" s="278"/>
      <c r="J2" s="278"/>
      <c r="K2" s="278" t="s">
        <v>6</v>
      </c>
      <c r="L2" s="278"/>
      <c r="M2" s="278"/>
      <c r="N2" s="278" t="s">
        <v>7</v>
      </c>
      <c r="O2" s="278"/>
      <c r="P2" s="279"/>
      <c r="Q2" s="5"/>
      <c r="R2" s="278" t="s">
        <v>1</v>
      </c>
      <c r="S2" s="278"/>
      <c r="T2" s="278"/>
      <c r="U2" s="278" t="s">
        <v>4</v>
      </c>
      <c r="V2" s="278"/>
      <c r="W2" s="278"/>
      <c r="X2" s="278" t="s">
        <v>5</v>
      </c>
      <c r="Y2" s="278"/>
      <c r="Z2" s="278"/>
      <c r="AA2" s="278" t="s">
        <v>6</v>
      </c>
      <c r="AB2" s="278"/>
      <c r="AC2" s="278"/>
      <c r="AD2" s="278" t="s">
        <v>7</v>
      </c>
      <c r="AE2" s="278"/>
      <c r="AF2" s="279"/>
      <c r="AG2" s="190"/>
      <c r="AH2" s="296" t="s">
        <v>1</v>
      </c>
      <c r="AI2" s="296"/>
      <c r="AJ2" s="296"/>
      <c r="AK2" s="296" t="s">
        <v>4</v>
      </c>
      <c r="AL2" s="296"/>
      <c r="AM2" s="296"/>
      <c r="AN2" s="296" t="s">
        <v>5</v>
      </c>
      <c r="AO2" s="296"/>
      <c r="AP2" s="296"/>
      <c r="AQ2" s="296" t="s">
        <v>6</v>
      </c>
      <c r="AR2" s="296"/>
      <c r="AS2" s="296"/>
      <c r="AT2" s="296" t="s">
        <v>7</v>
      </c>
      <c r="AU2" s="296"/>
      <c r="AV2" s="297"/>
      <c r="AW2" s="205"/>
      <c r="AX2" s="294" t="s">
        <v>1</v>
      </c>
      <c r="AY2" s="294"/>
      <c r="AZ2" s="294"/>
      <c r="BA2" s="294" t="s">
        <v>4</v>
      </c>
      <c r="BB2" s="294"/>
      <c r="BC2" s="294"/>
      <c r="BD2" s="294" t="s">
        <v>5</v>
      </c>
      <c r="BE2" s="294"/>
      <c r="BF2" s="294"/>
      <c r="BG2" s="294" t="s">
        <v>6</v>
      </c>
      <c r="BH2" s="294"/>
      <c r="BI2" s="294"/>
      <c r="BJ2" s="294" t="s">
        <v>7</v>
      </c>
      <c r="BK2" s="294"/>
      <c r="BL2" s="295"/>
      <c r="BM2" s="5"/>
      <c r="BN2" s="278" t="s">
        <v>1</v>
      </c>
      <c r="BO2" s="278"/>
      <c r="BP2" s="278"/>
      <c r="BQ2" s="278" t="s">
        <v>4</v>
      </c>
      <c r="BR2" s="278"/>
      <c r="BS2" s="278"/>
      <c r="BT2" s="278" t="s">
        <v>5</v>
      </c>
      <c r="BU2" s="278"/>
      <c r="BV2" s="278"/>
      <c r="BW2" s="278" t="s">
        <v>6</v>
      </c>
      <c r="BX2" s="278"/>
      <c r="BY2" s="278"/>
      <c r="BZ2" s="278" t="s">
        <v>7</v>
      </c>
      <c r="CA2" s="278"/>
      <c r="CB2" s="279"/>
    </row>
    <row r="3" spans="1:80" x14ac:dyDescent="0.2">
      <c r="A3" s="6" t="s">
        <v>600</v>
      </c>
      <c r="B3" s="7" t="s">
        <v>1</v>
      </c>
      <c r="C3" s="7" t="s">
        <v>497</v>
      </c>
      <c r="D3" s="7" t="s">
        <v>498</v>
      </c>
      <c r="E3" s="7" t="s">
        <v>1</v>
      </c>
      <c r="F3" s="7" t="s">
        <v>497</v>
      </c>
      <c r="G3" s="7" t="s">
        <v>498</v>
      </c>
      <c r="H3" s="7" t="s">
        <v>1</v>
      </c>
      <c r="I3" s="7" t="s">
        <v>497</v>
      </c>
      <c r="J3" s="7" t="s">
        <v>498</v>
      </c>
      <c r="K3" s="7" t="s">
        <v>1</v>
      </c>
      <c r="L3" s="7" t="s">
        <v>497</v>
      </c>
      <c r="M3" s="7" t="s">
        <v>498</v>
      </c>
      <c r="N3" s="7" t="s">
        <v>1</v>
      </c>
      <c r="O3" s="7" t="s">
        <v>497</v>
      </c>
      <c r="P3" s="8" t="s">
        <v>498</v>
      </c>
      <c r="Q3" s="6" t="s">
        <v>600</v>
      </c>
      <c r="R3" s="7" t="s">
        <v>1</v>
      </c>
      <c r="S3" s="7" t="s">
        <v>497</v>
      </c>
      <c r="T3" s="7" t="s">
        <v>498</v>
      </c>
      <c r="U3" s="7" t="s">
        <v>1</v>
      </c>
      <c r="V3" s="7" t="s">
        <v>497</v>
      </c>
      <c r="W3" s="7" t="s">
        <v>498</v>
      </c>
      <c r="X3" s="7" t="s">
        <v>1</v>
      </c>
      <c r="Y3" s="7" t="s">
        <v>497</v>
      </c>
      <c r="Z3" s="7" t="s">
        <v>498</v>
      </c>
      <c r="AA3" s="7" t="s">
        <v>1</v>
      </c>
      <c r="AB3" s="7" t="s">
        <v>497</v>
      </c>
      <c r="AC3" s="7" t="s">
        <v>498</v>
      </c>
      <c r="AD3" s="7" t="s">
        <v>1</v>
      </c>
      <c r="AE3" s="7" t="s">
        <v>497</v>
      </c>
      <c r="AF3" s="8" t="s">
        <v>498</v>
      </c>
      <c r="AG3" s="109" t="s">
        <v>600</v>
      </c>
      <c r="AH3" s="193" t="s">
        <v>1</v>
      </c>
      <c r="AI3" s="193" t="s">
        <v>497</v>
      </c>
      <c r="AJ3" s="193" t="s">
        <v>601</v>
      </c>
      <c r="AK3" s="193" t="s">
        <v>1</v>
      </c>
      <c r="AL3" s="193" t="s">
        <v>497</v>
      </c>
      <c r="AM3" s="193" t="s">
        <v>601</v>
      </c>
      <c r="AN3" s="193" t="s">
        <v>1</v>
      </c>
      <c r="AO3" s="193" t="s">
        <v>497</v>
      </c>
      <c r="AP3" s="193" t="s">
        <v>601</v>
      </c>
      <c r="AQ3" s="193" t="s">
        <v>1</v>
      </c>
      <c r="AR3" s="193" t="s">
        <v>497</v>
      </c>
      <c r="AS3" s="193" t="s">
        <v>601</v>
      </c>
      <c r="AT3" s="193" t="s">
        <v>1</v>
      </c>
      <c r="AU3" s="193" t="s">
        <v>497</v>
      </c>
      <c r="AV3" s="194" t="s">
        <v>601</v>
      </c>
      <c r="AW3" s="208" t="s">
        <v>600</v>
      </c>
      <c r="AX3" s="209" t="s">
        <v>1</v>
      </c>
      <c r="AY3" s="209" t="s">
        <v>497</v>
      </c>
      <c r="AZ3" s="209" t="s">
        <v>498</v>
      </c>
      <c r="BA3" s="209" t="s">
        <v>1</v>
      </c>
      <c r="BB3" s="209" t="s">
        <v>497</v>
      </c>
      <c r="BC3" s="209" t="s">
        <v>498</v>
      </c>
      <c r="BD3" s="209" t="s">
        <v>1</v>
      </c>
      <c r="BE3" s="209" t="s">
        <v>497</v>
      </c>
      <c r="BF3" s="209" t="s">
        <v>498</v>
      </c>
      <c r="BG3" s="209" t="s">
        <v>1</v>
      </c>
      <c r="BH3" s="209" t="s">
        <v>497</v>
      </c>
      <c r="BI3" s="209" t="s">
        <v>498</v>
      </c>
      <c r="BJ3" s="209" t="s">
        <v>1</v>
      </c>
      <c r="BK3" s="209" t="s">
        <v>497</v>
      </c>
      <c r="BL3" s="209" t="s">
        <v>498</v>
      </c>
      <c r="BM3" s="6" t="s">
        <v>600</v>
      </c>
      <c r="BN3" s="45" t="s">
        <v>1</v>
      </c>
      <c r="BO3" s="45" t="s">
        <v>497</v>
      </c>
      <c r="BP3" s="45" t="s">
        <v>742</v>
      </c>
      <c r="BQ3" s="45" t="s">
        <v>1</v>
      </c>
      <c r="BR3" s="45" t="s">
        <v>497</v>
      </c>
      <c r="BS3" s="45" t="s">
        <v>742</v>
      </c>
      <c r="BT3" s="45" t="s">
        <v>1</v>
      </c>
      <c r="BU3" s="45" t="s">
        <v>497</v>
      </c>
      <c r="BV3" s="45" t="s">
        <v>742</v>
      </c>
      <c r="BW3" s="45" t="s">
        <v>1</v>
      </c>
      <c r="BX3" s="45" t="s">
        <v>497</v>
      </c>
      <c r="BY3" s="45" t="s">
        <v>742</v>
      </c>
      <c r="BZ3" s="45" t="s">
        <v>1</v>
      </c>
      <c r="CA3" s="45" t="s">
        <v>497</v>
      </c>
      <c r="CB3" s="46" t="s">
        <v>742</v>
      </c>
    </row>
    <row r="4" spans="1:80" x14ac:dyDescent="0.2">
      <c r="A4" s="15" t="s">
        <v>482</v>
      </c>
      <c r="E4" s="25"/>
      <c r="F4" s="9"/>
      <c r="G4" s="5"/>
      <c r="K4" s="25"/>
      <c r="L4" s="9"/>
      <c r="M4" s="5"/>
      <c r="Q4" s="15" t="s">
        <v>482</v>
      </c>
      <c r="U4" s="25"/>
      <c r="V4" s="9"/>
      <c r="W4" s="5"/>
      <c r="AA4" s="25"/>
      <c r="AB4" s="9"/>
      <c r="AC4" s="5"/>
      <c r="AG4" s="195" t="s">
        <v>482</v>
      </c>
      <c r="AH4" s="189"/>
      <c r="AI4" s="189"/>
      <c r="AJ4" s="189"/>
      <c r="AK4" s="196"/>
      <c r="AL4" s="197"/>
      <c r="AM4" s="190"/>
      <c r="AN4" s="189"/>
      <c r="AO4" s="189"/>
      <c r="AP4" s="189"/>
      <c r="AQ4" s="196"/>
      <c r="AR4" s="197"/>
      <c r="AS4" s="190"/>
      <c r="AT4" s="189"/>
      <c r="AU4" s="189"/>
      <c r="AV4" s="189"/>
      <c r="AW4" s="210" t="s">
        <v>482</v>
      </c>
      <c r="AX4" s="71"/>
      <c r="AY4" s="71"/>
      <c r="AZ4" s="71"/>
      <c r="BA4" s="211"/>
      <c r="BB4" s="70"/>
      <c r="BC4" s="212"/>
      <c r="BD4" s="71"/>
      <c r="BE4" s="71"/>
      <c r="BF4" s="71"/>
      <c r="BG4" s="211"/>
      <c r="BH4" s="70"/>
      <c r="BI4" s="212"/>
      <c r="BJ4" s="71"/>
      <c r="BK4" s="71"/>
      <c r="BL4" s="71"/>
      <c r="BM4" s="15" t="s">
        <v>482</v>
      </c>
      <c r="BQ4" s="25"/>
      <c r="BR4" s="9"/>
      <c r="BS4" s="5"/>
      <c r="BW4" s="25"/>
      <c r="BX4" s="9"/>
      <c r="BY4" s="5"/>
    </row>
    <row r="5" spans="1:80" x14ac:dyDescent="0.2">
      <c r="A5" s="4" t="s">
        <v>1</v>
      </c>
      <c r="B5" s="10">
        <f t="shared" ref="B5" si="0">R5+AH5+AX5+BN5</f>
        <v>1306</v>
      </c>
      <c r="C5" s="10">
        <f t="shared" ref="C5" si="1">S5+AI5+AY5+BO5</f>
        <v>530</v>
      </c>
      <c r="D5" s="10">
        <f t="shared" ref="D5" si="2">T5+AJ5+AZ5+BP5</f>
        <v>776</v>
      </c>
      <c r="E5" s="10">
        <f t="shared" ref="E5" si="3">U5+AK5+BA5+BQ5</f>
        <v>752</v>
      </c>
      <c r="F5" s="10">
        <f t="shared" ref="F5" si="4">V5+AL5+BB5+BR5</f>
        <v>343</v>
      </c>
      <c r="G5" s="10">
        <f t="shared" ref="G5" si="5">W5+AM5+BC5+BS5</f>
        <v>409</v>
      </c>
      <c r="H5" s="10">
        <f t="shared" ref="H5" si="6">X5+AN5+BD5+BT5</f>
        <v>333</v>
      </c>
      <c r="I5" s="10">
        <f t="shared" ref="I5" si="7">Y5+AO5+BE5+BU5</f>
        <v>114</v>
      </c>
      <c r="J5" s="10">
        <f t="shared" ref="J5" si="8">Z5+AP5+BF5+BV5</f>
        <v>219</v>
      </c>
      <c r="K5" s="10">
        <f t="shared" ref="K5" si="9">AA5+AQ5+BG5+BW5</f>
        <v>135</v>
      </c>
      <c r="L5" s="10">
        <f t="shared" ref="L5" si="10">AB5+AR5+BH5+BX5</f>
        <v>46</v>
      </c>
      <c r="M5" s="10">
        <f t="shared" ref="M5" si="11">AC5+AS5+BI5+BY5</f>
        <v>89</v>
      </c>
      <c r="N5" s="10">
        <f t="shared" ref="N5" si="12">AD5+AT5+BJ5+BZ5</f>
        <v>86</v>
      </c>
      <c r="O5" s="10">
        <f t="shared" ref="O5" si="13">AE5+AU5+BK5+CA5</f>
        <v>27</v>
      </c>
      <c r="P5" s="10">
        <f t="shared" ref="P5" si="14">AF5+AV5+BL5+CB5</f>
        <v>59</v>
      </c>
      <c r="Q5" s="4" t="s">
        <v>1</v>
      </c>
      <c r="R5" s="10">
        <v>395</v>
      </c>
      <c r="S5" s="10">
        <v>264</v>
      </c>
      <c r="T5" s="10">
        <v>131</v>
      </c>
      <c r="U5" s="26">
        <v>227</v>
      </c>
      <c r="V5" s="27">
        <v>187</v>
      </c>
      <c r="W5" s="28">
        <v>40</v>
      </c>
      <c r="X5" s="10">
        <v>84</v>
      </c>
      <c r="Y5" s="10">
        <v>42</v>
      </c>
      <c r="Z5" s="10">
        <v>42</v>
      </c>
      <c r="AA5" s="26">
        <v>40</v>
      </c>
      <c r="AB5" s="27">
        <v>21</v>
      </c>
      <c r="AC5" s="28">
        <v>19</v>
      </c>
      <c r="AD5" s="10">
        <v>44</v>
      </c>
      <c r="AE5" s="10">
        <v>14</v>
      </c>
      <c r="AF5" s="10">
        <v>30</v>
      </c>
      <c r="AG5" s="189" t="s">
        <v>1</v>
      </c>
      <c r="AH5" s="189">
        <v>176</v>
      </c>
      <c r="AI5" s="189">
        <v>26</v>
      </c>
      <c r="AJ5" s="189">
        <v>150</v>
      </c>
      <c r="AK5" s="198">
        <v>108</v>
      </c>
      <c r="AL5" s="199">
        <v>18</v>
      </c>
      <c r="AM5" s="200">
        <v>90</v>
      </c>
      <c r="AN5" s="189">
        <v>24</v>
      </c>
      <c r="AO5" s="189">
        <v>2</v>
      </c>
      <c r="AP5" s="189">
        <v>22</v>
      </c>
      <c r="AQ5" s="198">
        <v>34</v>
      </c>
      <c r="AR5" s="199">
        <v>5</v>
      </c>
      <c r="AS5" s="200">
        <v>29</v>
      </c>
      <c r="AT5" s="189">
        <v>10</v>
      </c>
      <c r="AU5" s="189">
        <v>1</v>
      </c>
      <c r="AV5" s="189">
        <v>9</v>
      </c>
      <c r="AW5" s="204" t="s">
        <v>1</v>
      </c>
      <c r="AX5" s="71">
        <v>447</v>
      </c>
      <c r="AY5" s="71">
        <v>172</v>
      </c>
      <c r="AZ5" s="71">
        <v>275</v>
      </c>
      <c r="BA5" s="213">
        <v>296</v>
      </c>
      <c r="BB5" s="214">
        <v>112</v>
      </c>
      <c r="BC5" s="215">
        <v>184</v>
      </c>
      <c r="BD5" s="71">
        <v>103</v>
      </c>
      <c r="BE5" s="71">
        <v>41</v>
      </c>
      <c r="BF5" s="71">
        <v>62</v>
      </c>
      <c r="BG5" s="213">
        <v>29</v>
      </c>
      <c r="BH5" s="214">
        <v>10</v>
      </c>
      <c r="BI5" s="215">
        <v>19</v>
      </c>
      <c r="BJ5" s="71">
        <v>19</v>
      </c>
      <c r="BK5" s="71">
        <v>9</v>
      </c>
      <c r="BL5" s="71">
        <v>10</v>
      </c>
      <c r="BM5" s="4" t="s">
        <v>1</v>
      </c>
      <c r="BN5" s="10">
        <v>288</v>
      </c>
      <c r="BO5" s="10">
        <v>68</v>
      </c>
      <c r="BP5" s="10">
        <v>220</v>
      </c>
      <c r="BQ5" s="26">
        <v>121</v>
      </c>
      <c r="BR5" s="27">
        <v>26</v>
      </c>
      <c r="BS5" s="28">
        <v>95</v>
      </c>
      <c r="BT5" s="10">
        <v>122</v>
      </c>
      <c r="BU5" s="10">
        <v>29</v>
      </c>
      <c r="BV5" s="10">
        <v>93</v>
      </c>
      <c r="BW5" s="26">
        <v>32</v>
      </c>
      <c r="BX5" s="27">
        <v>10</v>
      </c>
      <c r="BY5" s="28">
        <v>22</v>
      </c>
      <c r="BZ5" s="10">
        <v>13</v>
      </c>
      <c r="CA5" s="10">
        <v>3</v>
      </c>
      <c r="CB5" s="10">
        <v>10</v>
      </c>
    </row>
    <row r="6" spans="1:80" x14ac:dyDescent="0.2">
      <c r="A6" s="4" t="s">
        <v>32</v>
      </c>
      <c r="B6" s="10">
        <f t="shared" ref="B6:B11" si="15">R6+AH6+AX6+BN6</f>
        <v>447</v>
      </c>
      <c r="C6" s="10">
        <f t="shared" ref="C6:C11" si="16">S6+AI6+AY6+BO6</f>
        <v>146</v>
      </c>
      <c r="D6" s="10">
        <f t="shared" ref="D6:D11" si="17">T6+AJ6+AZ6+BP6</f>
        <v>301</v>
      </c>
      <c r="E6" s="10">
        <f t="shared" ref="E6:E11" si="18">U6+AK6+BA6+BQ6</f>
        <v>262</v>
      </c>
      <c r="F6" s="10">
        <f t="shared" ref="F6:F11" si="19">V6+AL6+BB6+BR6</f>
        <v>89</v>
      </c>
      <c r="G6" s="10">
        <f t="shared" ref="G6:G11" si="20">W6+AM6+BC6+BS6</f>
        <v>173</v>
      </c>
      <c r="H6" s="10">
        <f t="shared" ref="H6:H11" si="21">X6+AN6+BD6+BT6</f>
        <v>106</v>
      </c>
      <c r="I6" s="10">
        <f t="shared" ref="I6:I11" si="22">Y6+AO6+BE6+BU6</f>
        <v>36</v>
      </c>
      <c r="J6" s="10">
        <f t="shared" ref="J6:J11" si="23">Z6+AP6+BF6+BV6</f>
        <v>70</v>
      </c>
      <c r="K6" s="10">
        <f t="shared" ref="K6:K11" si="24">AA6+AQ6+BG6+BW6</f>
        <v>51</v>
      </c>
      <c r="L6" s="10">
        <f t="shared" ref="L6:L11" si="25">AB6+AR6+BH6+BX6</f>
        <v>12</v>
      </c>
      <c r="M6" s="10">
        <f t="shared" ref="M6:M11" si="26">AC6+AS6+BI6+BY6</f>
        <v>39</v>
      </c>
      <c r="N6" s="10">
        <f t="shared" ref="N6:N11" si="27">AD6+AT6+BJ6+BZ6</f>
        <v>28</v>
      </c>
      <c r="O6" s="10">
        <f t="shared" ref="O6:O11" si="28">AE6+AU6+BK6+CA6</f>
        <v>9</v>
      </c>
      <c r="P6" s="10">
        <f t="shared" ref="P6:P11" si="29">AF6+AV6+BL6+CB6</f>
        <v>19</v>
      </c>
      <c r="Q6" s="4" t="s">
        <v>32</v>
      </c>
      <c r="R6" s="10">
        <v>75</v>
      </c>
      <c r="S6" s="10">
        <v>37</v>
      </c>
      <c r="T6" s="10">
        <v>38</v>
      </c>
      <c r="U6" s="26">
        <v>44</v>
      </c>
      <c r="V6" s="27">
        <v>28</v>
      </c>
      <c r="W6" s="28">
        <v>16</v>
      </c>
      <c r="X6" s="10">
        <v>15</v>
      </c>
      <c r="Y6" s="10">
        <v>4</v>
      </c>
      <c r="Z6" s="10">
        <v>11</v>
      </c>
      <c r="AA6" s="26">
        <v>5</v>
      </c>
      <c r="AB6" s="27">
        <v>2</v>
      </c>
      <c r="AC6" s="28">
        <v>3</v>
      </c>
      <c r="AD6" s="10">
        <v>11</v>
      </c>
      <c r="AE6" s="10">
        <v>3</v>
      </c>
      <c r="AF6" s="10">
        <v>8</v>
      </c>
      <c r="AG6" s="189" t="s">
        <v>32</v>
      </c>
      <c r="AH6" s="189">
        <v>118</v>
      </c>
      <c r="AI6" s="189">
        <v>16</v>
      </c>
      <c r="AJ6" s="189">
        <v>102</v>
      </c>
      <c r="AK6" s="198">
        <v>74</v>
      </c>
      <c r="AL6" s="199">
        <v>11</v>
      </c>
      <c r="AM6" s="200">
        <v>63</v>
      </c>
      <c r="AN6" s="189">
        <v>13</v>
      </c>
      <c r="AO6" s="189">
        <v>2</v>
      </c>
      <c r="AP6" s="189">
        <v>11</v>
      </c>
      <c r="AQ6" s="198">
        <v>23</v>
      </c>
      <c r="AR6" s="199">
        <v>3</v>
      </c>
      <c r="AS6" s="200">
        <v>20</v>
      </c>
      <c r="AT6" s="189">
        <v>8</v>
      </c>
      <c r="AU6" s="189">
        <v>0</v>
      </c>
      <c r="AV6" s="189">
        <v>8</v>
      </c>
      <c r="AW6" s="204" t="s">
        <v>32</v>
      </c>
      <c r="AX6" s="71">
        <v>200</v>
      </c>
      <c r="AY6" s="71">
        <v>78</v>
      </c>
      <c r="AZ6" s="71">
        <v>122</v>
      </c>
      <c r="BA6" s="213">
        <v>124</v>
      </c>
      <c r="BB6" s="214">
        <v>44</v>
      </c>
      <c r="BC6" s="215">
        <v>80</v>
      </c>
      <c r="BD6" s="71">
        <v>51</v>
      </c>
      <c r="BE6" s="71">
        <v>22</v>
      </c>
      <c r="BF6" s="71">
        <v>29</v>
      </c>
      <c r="BG6" s="213">
        <v>17</v>
      </c>
      <c r="BH6" s="214">
        <v>6</v>
      </c>
      <c r="BI6" s="215">
        <v>11</v>
      </c>
      <c r="BJ6" s="71">
        <v>8</v>
      </c>
      <c r="BK6" s="71">
        <v>6</v>
      </c>
      <c r="BL6" s="71">
        <v>2</v>
      </c>
      <c r="BM6" s="4" t="s">
        <v>32</v>
      </c>
      <c r="BN6" s="10">
        <v>54</v>
      </c>
      <c r="BO6" s="10">
        <v>15</v>
      </c>
      <c r="BP6" s="10">
        <v>39</v>
      </c>
      <c r="BQ6" s="26">
        <v>20</v>
      </c>
      <c r="BR6" s="27">
        <v>6</v>
      </c>
      <c r="BS6" s="28">
        <v>14</v>
      </c>
      <c r="BT6" s="10">
        <v>27</v>
      </c>
      <c r="BU6" s="10">
        <v>8</v>
      </c>
      <c r="BV6" s="10">
        <v>19</v>
      </c>
      <c r="BW6" s="26">
        <v>6</v>
      </c>
      <c r="BX6" s="27">
        <v>1</v>
      </c>
      <c r="BY6" s="28">
        <v>5</v>
      </c>
      <c r="BZ6" s="10">
        <v>1</v>
      </c>
      <c r="CA6" s="10">
        <v>0</v>
      </c>
      <c r="CB6" s="10">
        <v>1</v>
      </c>
    </row>
    <row r="7" spans="1:80" x14ac:dyDescent="0.2">
      <c r="A7" s="4" t="s">
        <v>438</v>
      </c>
      <c r="B7" s="10">
        <f t="shared" si="15"/>
        <v>27</v>
      </c>
      <c r="C7" s="10">
        <f t="shared" si="16"/>
        <v>14</v>
      </c>
      <c r="D7" s="10">
        <f t="shared" si="17"/>
        <v>13</v>
      </c>
      <c r="E7" s="10">
        <f t="shared" si="18"/>
        <v>21</v>
      </c>
      <c r="F7" s="10">
        <f t="shared" si="19"/>
        <v>10</v>
      </c>
      <c r="G7" s="10">
        <f t="shared" si="20"/>
        <v>11</v>
      </c>
      <c r="H7" s="10">
        <f t="shared" si="21"/>
        <v>4</v>
      </c>
      <c r="I7" s="10">
        <f t="shared" si="22"/>
        <v>2</v>
      </c>
      <c r="J7" s="10">
        <f t="shared" si="23"/>
        <v>2</v>
      </c>
      <c r="K7" s="10">
        <f t="shared" si="24"/>
        <v>2</v>
      </c>
      <c r="L7" s="10">
        <f t="shared" si="25"/>
        <v>2</v>
      </c>
      <c r="M7" s="10">
        <f t="shared" si="26"/>
        <v>0</v>
      </c>
      <c r="N7" s="10">
        <f t="shared" si="27"/>
        <v>0</v>
      </c>
      <c r="O7" s="10">
        <f t="shared" si="28"/>
        <v>0</v>
      </c>
      <c r="P7" s="10">
        <f t="shared" si="29"/>
        <v>0</v>
      </c>
      <c r="Q7" s="4" t="s">
        <v>438</v>
      </c>
      <c r="R7" s="10">
        <v>5</v>
      </c>
      <c r="S7" s="10">
        <v>4</v>
      </c>
      <c r="T7" s="10">
        <v>1</v>
      </c>
      <c r="U7" s="26">
        <v>4</v>
      </c>
      <c r="V7" s="27">
        <v>3</v>
      </c>
      <c r="W7" s="28">
        <v>1</v>
      </c>
      <c r="X7" s="10">
        <v>0</v>
      </c>
      <c r="Y7" s="10">
        <v>0</v>
      </c>
      <c r="Z7" s="10">
        <v>0</v>
      </c>
      <c r="AA7" s="26">
        <v>1</v>
      </c>
      <c r="AB7" s="27">
        <v>1</v>
      </c>
      <c r="AC7" s="28">
        <v>0</v>
      </c>
      <c r="AD7" s="10">
        <v>0</v>
      </c>
      <c r="AE7" s="10">
        <v>0</v>
      </c>
      <c r="AF7" s="10">
        <v>0</v>
      </c>
      <c r="AG7" s="189" t="s">
        <v>438</v>
      </c>
      <c r="AH7" s="189">
        <v>4</v>
      </c>
      <c r="AI7" s="189">
        <v>1</v>
      </c>
      <c r="AJ7" s="189">
        <v>3</v>
      </c>
      <c r="AK7" s="198">
        <v>2</v>
      </c>
      <c r="AL7" s="199">
        <v>0</v>
      </c>
      <c r="AM7" s="200">
        <v>2</v>
      </c>
      <c r="AN7" s="189">
        <v>1</v>
      </c>
      <c r="AO7" s="189">
        <v>0</v>
      </c>
      <c r="AP7" s="189">
        <v>1</v>
      </c>
      <c r="AQ7" s="198">
        <v>1</v>
      </c>
      <c r="AR7" s="199">
        <v>1</v>
      </c>
      <c r="AS7" s="200">
        <v>0</v>
      </c>
      <c r="AT7" s="189">
        <v>0</v>
      </c>
      <c r="AU7" s="189">
        <v>0</v>
      </c>
      <c r="AV7" s="189">
        <v>0</v>
      </c>
      <c r="AW7" s="204" t="s">
        <v>438</v>
      </c>
      <c r="AX7" s="71">
        <v>17</v>
      </c>
      <c r="AY7" s="71">
        <v>9</v>
      </c>
      <c r="AZ7" s="71">
        <v>8</v>
      </c>
      <c r="BA7" s="213">
        <v>14</v>
      </c>
      <c r="BB7" s="214">
        <v>7</v>
      </c>
      <c r="BC7" s="215">
        <v>7</v>
      </c>
      <c r="BD7" s="71">
        <v>3</v>
      </c>
      <c r="BE7" s="71">
        <v>2</v>
      </c>
      <c r="BF7" s="71">
        <v>1</v>
      </c>
      <c r="BG7" s="213">
        <v>0</v>
      </c>
      <c r="BH7" s="214">
        <v>0</v>
      </c>
      <c r="BI7" s="215">
        <v>0</v>
      </c>
      <c r="BJ7" s="71">
        <v>0</v>
      </c>
      <c r="BK7" s="71">
        <v>0</v>
      </c>
      <c r="BL7" s="71">
        <v>0</v>
      </c>
      <c r="BM7" s="4" t="s">
        <v>438</v>
      </c>
      <c r="BN7" s="10">
        <v>1</v>
      </c>
      <c r="BO7" s="10">
        <v>0</v>
      </c>
      <c r="BP7" s="10">
        <v>1</v>
      </c>
      <c r="BQ7" s="26">
        <v>1</v>
      </c>
      <c r="BR7" s="27">
        <v>0</v>
      </c>
      <c r="BS7" s="28">
        <v>1</v>
      </c>
      <c r="BT7" s="10">
        <v>0</v>
      </c>
      <c r="BU7" s="10">
        <v>0</v>
      </c>
      <c r="BV7" s="10">
        <v>0</v>
      </c>
      <c r="BW7" s="26">
        <v>0</v>
      </c>
      <c r="BX7" s="27">
        <v>0</v>
      </c>
      <c r="BY7" s="28">
        <v>0</v>
      </c>
      <c r="BZ7" s="10">
        <v>0</v>
      </c>
      <c r="CA7" s="10">
        <v>0</v>
      </c>
      <c r="CB7" s="10">
        <v>0</v>
      </c>
    </row>
    <row r="8" spans="1:80" x14ac:dyDescent="0.2">
      <c r="A8" s="4" t="s">
        <v>439</v>
      </c>
      <c r="B8" s="10">
        <f t="shared" si="15"/>
        <v>173</v>
      </c>
      <c r="C8" s="10">
        <f t="shared" si="16"/>
        <v>91</v>
      </c>
      <c r="D8" s="10">
        <f t="shared" si="17"/>
        <v>82</v>
      </c>
      <c r="E8" s="10">
        <f t="shared" si="18"/>
        <v>137</v>
      </c>
      <c r="F8" s="10">
        <f t="shared" si="19"/>
        <v>84</v>
      </c>
      <c r="G8" s="10">
        <f t="shared" si="20"/>
        <v>53</v>
      </c>
      <c r="H8" s="10">
        <f t="shared" si="21"/>
        <v>22</v>
      </c>
      <c r="I8" s="10">
        <f t="shared" si="22"/>
        <v>3</v>
      </c>
      <c r="J8" s="10">
        <f t="shared" si="23"/>
        <v>19</v>
      </c>
      <c r="K8" s="10">
        <f t="shared" si="24"/>
        <v>8</v>
      </c>
      <c r="L8" s="10">
        <f t="shared" si="25"/>
        <v>2</v>
      </c>
      <c r="M8" s="10">
        <f t="shared" si="26"/>
        <v>6</v>
      </c>
      <c r="N8" s="10">
        <f t="shared" si="27"/>
        <v>6</v>
      </c>
      <c r="O8" s="10">
        <f t="shared" si="28"/>
        <v>2</v>
      </c>
      <c r="P8" s="10">
        <f t="shared" si="29"/>
        <v>4</v>
      </c>
      <c r="Q8" s="4" t="s">
        <v>439</v>
      </c>
      <c r="R8" s="10">
        <v>66</v>
      </c>
      <c r="S8" s="10">
        <v>57</v>
      </c>
      <c r="T8" s="10">
        <v>9</v>
      </c>
      <c r="U8" s="26">
        <v>56</v>
      </c>
      <c r="V8" s="27">
        <v>53</v>
      </c>
      <c r="W8" s="28">
        <v>3</v>
      </c>
      <c r="X8" s="10">
        <v>4</v>
      </c>
      <c r="Y8" s="10">
        <v>1</v>
      </c>
      <c r="Z8" s="10">
        <v>3</v>
      </c>
      <c r="AA8" s="26">
        <v>3</v>
      </c>
      <c r="AB8" s="27">
        <v>2</v>
      </c>
      <c r="AC8" s="28">
        <v>1</v>
      </c>
      <c r="AD8" s="10">
        <v>3</v>
      </c>
      <c r="AE8" s="10">
        <v>1</v>
      </c>
      <c r="AF8" s="10">
        <v>2</v>
      </c>
      <c r="AG8" s="189" t="s">
        <v>439</v>
      </c>
      <c r="AH8" s="189">
        <v>17</v>
      </c>
      <c r="AI8" s="189">
        <v>4</v>
      </c>
      <c r="AJ8" s="189">
        <v>13</v>
      </c>
      <c r="AK8" s="198">
        <v>10</v>
      </c>
      <c r="AL8" s="199">
        <v>3</v>
      </c>
      <c r="AM8" s="200">
        <v>7</v>
      </c>
      <c r="AN8" s="189">
        <v>2</v>
      </c>
      <c r="AO8" s="189">
        <v>0</v>
      </c>
      <c r="AP8" s="189">
        <v>2</v>
      </c>
      <c r="AQ8" s="198">
        <v>3</v>
      </c>
      <c r="AR8" s="199">
        <v>0</v>
      </c>
      <c r="AS8" s="200">
        <v>3</v>
      </c>
      <c r="AT8" s="189">
        <v>2</v>
      </c>
      <c r="AU8" s="189">
        <v>1</v>
      </c>
      <c r="AV8" s="189">
        <v>1</v>
      </c>
      <c r="AW8" s="204" t="s">
        <v>439</v>
      </c>
      <c r="AX8" s="71">
        <v>76</v>
      </c>
      <c r="AY8" s="71">
        <v>29</v>
      </c>
      <c r="AZ8" s="71">
        <v>47</v>
      </c>
      <c r="BA8" s="213">
        <v>62</v>
      </c>
      <c r="BB8" s="214">
        <v>28</v>
      </c>
      <c r="BC8" s="215">
        <v>34</v>
      </c>
      <c r="BD8" s="71">
        <v>12</v>
      </c>
      <c r="BE8" s="71">
        <v>1</v>
      </c>
      <c r="BF8" s="71">
        <v>11</v>
      </c>
      <c r="BG8" s="213">
        <v>2</v>
      </c>
      <c r="BH8" s="214">
        <v>0</v>
      </c>
      <c r="BI8" s="215">
        <v>2</v>
      </c>
      <c r="BJ8" s="71">
        <v>0</v>
      </c>
      <c r="BK8" s="71">
        <v>0</v>
      </c>
      <c r="BL8" s="71">
        <v>0</v>
      </c>
      <c r="BM8" s="4" t="s">
        <v>439</v>
      </c>
      <c r="BN8" s="10">
        <v>14</v>
      </c>
      <c r="BO8" s="10">
        <v>1</v>
      </c>
      <c r="BP8" s="10">
        <v>13</v>
      </c>
      <c r="BQ8" s="26">
        <v>9</v>
      </c>
      <c r="BR8" s="27">
        <v>0</v>
      </c>
      <c r="BS8" s="28">
        <v>9</v>
      </c>
      <c r="BT8" s="10">
        <v>4</v>
      </c>
      <c r="BU8" s="10">
        <v>1</v>
      </c>
      <c r="BV8" s="10">
        <v>3</v>
      </c>
      <c r="BW8" s="26">
        <v>0</v>
      </c>
      <c r="BX8" s="27">
        <v>0</v>
      </c>
      <c r="BY8" s="28">
        <v>0</v>
      </c>
      <c r="BZ8" s="10">
        <v>1</v>
      </c>
      <c r="CA8" s="10">
        <v>0</v>
      </c>
      <c r="CB8" s="10">
        <v>1</v>
      </c>
    </row>
    <row r="9" spans="1:80" x14ac:dyDescent="0.2">
      <c r="A9" s="4" t="s">
        <v>317</v>
      </c>
      <c r="B9" s="10">
        <f t="shared" si="15"/>
        <v>84</v>
      </c>
      <c r="C9" s="10">
        <f t="shared" si="16"/>
        <v>39</v>
      </c>
      <c r="D9" s="10">
        <f t="shared" si="17"/>
        <v>45</v>
      </c>
      <c r="E9" s="10">
        <f t="shared" si="18"/>
        <v>52</v>
      </c>
      <c r="F9" s="10">
        <f t="shared" si="19"/>
        <v>27</v>
      </c>
      <c r="G9" s="10">
        <f t="shared" si="20"/>
        <v>25</v>
      </c>
      <c r="H9" s="10">
        <f t="shared" si="21"/>
        <v>19</v>
      </c>
      <c r="I9" s="10">
        <f t="shared" si="22"/>
        <v>8</v>
      </c>
      <c r="J9" s="10">
        <f t="shared" si="23"/>
        <v>11</v>
      </c>
      <c r="K9" s="10">
        <f t="shared" si="24"/>
        <v>7</v>
      </c>
      <c r="L9" s="10">
        <f t="shared" si="25"/>
        <v>2</v>
      </c>
      <c r="M9" s="10">
        <f t="shared" si="26"/>
        <v>5</v>
      </c>
      <c r="N9" s="10">
        <f t="shared" si="27"/>
        <v>6</v>
      </c>
      <c r="O9" s="10">
        <f t="shared" si="28"/>
        <v>2</v>
      </c>
      <c r="P9" s="10">
        <f t="shared" si="29"/>
        <v>4</v>
      </c>
      <c r="Q9" s="4" t="s">
        <v>317</v>
      </c>
      <c r="R9" s="10">
        <v>28</v>
      </c>
      <c r="S9" s="10">
        <v>18</v>
      </c>
      <c r="T9" s="10">
        <v>10</v>
      </c>
      <c r="U9" s="26">
        <v>16</v>
      </c>
      <c r="V9" s="27">
        <v>12</v>
      </c>
      <c r="W9" s="28">
        <v>4</v>
      </c>
      <c r="X9" s="10">
        <v>5</v>
      </c>
      <c r="Y9" s="10">
        <v>5</v>
      </c>
      <c r="Z9" s="10">
        <v>0</v>
      </c>
      <c r="AA9" s="26">
        <v>2</v>
      </c>
      <c r="AB9" s="27">
        <v>0</v>
      </c>
      <c r="AC9" s="28">
        <v>2</v>
      </c>
      <c r="AD9" s="10">
        <v>5</v>
      </c>
      <c r="AE9" s="10">
        <v>1</v>
      </c>
      <c r="AF9" s="10">
        <v>4</v>
      </c>
      <c r="AG9" s="189" t="s">
        <v>317</v>
      </c>
      <c r="AH9" s="189">
        <v>9</v>
      </c>
      <c r="AI9" s="189">
        <v>2</v>
      </c>
      <c r="AJ9" s="189">
        <v>7</v>
      </c>
      <c r="AK9" s="198">
        <v>6</v>
      </c>
      <c r="AL9" s="199">
        <v>2</v>
      </c>
      <c r="AM9" s="200">
        <v>4</v>
      </c>
      <c r="AN9" s="189">
        <v>3</v>
      </c>
      <c r="AO9" s="189">
        <v>0</v>
      </c>
      <c r="AP9" s="189">
        <v>3</v>
      </c>
      <c r="AQ9" s="198">
        <v>0</v>
      </c>
      <c r="AR9" s="199">
        <v>0</v>
      </c>
      <c r="AS9" s="200">
        <v>0</v>
      </c>
      <c r="AT9" s="189">
        <v>0</v>
      </c>
      <c r="AU9" s="189">
        <v>0</v>
      </c>
      <c r="AV9" s="189">
        <v>0</v>
      </c>
      <c r="AW9" s="204" t="s">
        <v>317</v>
      </c>
      <c r="AX9" s="71">
        <v>32</v>
      </c>
      <c r="AY9" s="71">
        <v>14</v>
      </c>
      <c r="AZ9" s="71">
        <v>18</v>
      </c>
      <c r="BA9" s="213">
        <v>23</v>
      </c>
      <c r="BB9" s="214">
        <v>10</v>
      </c>
      <c r="BC9" s="215">
        <v>13</v>
      </c>
      <c r="BD9" s="71">
        <v>7</v>
      </c>
      <c r="BE9" s="71">
        <v>3</v>
      </c>
      <c r="BF9" s="71">
        <v>4</v>
      </c>
      <c r="BG9" s="213">
        <v>2</v>
      </c>
      <c r="BH9" s="214">
        <v>1</v>
      </c>
      <c r="BI9" s="215">
        <v>1</v>
      </c>
      <c r="BJ9" s="71">
        <v>0</v>
      </c>
      <c r="BK9" s="71">
        <v>0</v>
      </c>
      <c r="BL9" s="71">
        <v>0</v>
      </c>
      <c r="BM9" s="4" t="s">
        <v>317</v>
      </c>
      <c r="BN9" s="10">
        <v>15</v>
      </c>
      <c r="BO9" s="10">
        <v>5</v>
      </c>
      <c r="BP9" s="10">
        <v>10</v>
      </c>
      <c r="BQ9" s="26">
        <v>7</v>
      </c>
      <c r="BR9" s="27">
        <v>3</v>
      </c>
      <c r="BS9" s="28">
        <v>4</v>
      </c>
      <c r="BT9" s="10">
        <v>4</v>
      </c>
      <c r="BU9" s="10">
        <v>0</v>
      </c>
      <c r="BV9" s="10">
        <v>4</v>
      </c>
      <c r="BW9" s="26">
        <v>3</v>
      </c>
      <c r="BX9" s="27">
        <v>1</v>
      </c>
      <c r="BY9" s="28">
        <v>2</v>
      </c>
      <c r="BZ9" s="10">
        <v>1</v>
      </c>
      <c r="CA9" s="10">
        <v>1</v>
      </c>
      <c r="CB9" s="10">
        <v>0</v>
      </c>
    </row>
    <row r="10" spans="1:80" x14ac:dyDescent="0.2">
      <c r="A10" s="4" t="s">
        <v>440</v>
      </c>
      <c r="B10" s="10">
        <f t="shared" si="15"/>
        <v>166</v>
      </c>
      <c r="C10" s="10">
        <f t="shared" si="16"/>
        <v>65</v>
      </c>
      <c r="D10" s="10">
        <f t="shared" si="17"/>
        <v>101</v>
      </c>
      <c r="E10" s="10">
        <f t="shared" si="18"/>
        <v>97</v>
      </c>
      <c r="F10" s="10">
        <f t="shared" si="19"/>
        <v>41</v>
      </c>
      <c r="G10" s="10">
        <f t="shared" si="20"/>
        <v>56</v>
      </c>
      <c r="H10" s="10">
        <f t="shared" si="21"/>
        <v>36</v>
      </c>
      <c r="I10" s="10">
        <f t="shared" si="22"/>
        <v>16</v>
      </c>
      <c r="J10" s="10">
        <f t="shared" si="23"/>
        <v>20</v>
      </c>
      <c r="K10" s="10">
        <f t="shared" si="24"/>
        <v>22</v>
      </c>
      <c r="L10" s="10">
        <f t="shared" si="25"/>
        <v>7</v>
      </c>
      <c r="M10" s="10">
        <f t="shared" si="26"/>
        <v>15</v>
      </c>
      <c r="N10" s="10">
        <f t="shared" si="27"/>
        <v>11</v>
      </c>
      <c r="O10" s="10">
        <f t="shared" si="28"/>
        <v>1</v>
      </c>
      <c r="P10" s="10">
        <f t="shared" si="29"/>
        <v>10</v>
      </c>
      <c r="Q10" s="4" t="s">
        <v>440</v>
      </c>
      <c r="R10" s="10">
        <v>67</v>
      </c>
      <c r="S10" s="10">
        <v>43</v>
      </c>
      <c r="T10" s="10">
        <v>24</v>
      </c>
      <c r="U10" s="26">
        <v>31</v>
      </c>
      <c r="V10" s="27">
        <v>25</v>
      </c>
      <c r="W10" s="28">
        <v>6</v>
      </c>
      <c r="X10" s="10">
        <v>18</v>
      </c>
      <c r="Y10" s="10">
        <v>12</v>
      </c>
      <c r="Z10" s="10">
        <v>6</v>
      </c>
      <c r="AA10" s="26">
        <v>10</v>
      </c>
      <c r="AB10" s="27">
        <v>5</v>
      </c>
      <c r="AC10" s="28">
        <v>5</v>
      </c>
      <c r="AD10" s="10">
        <v>8</v>
      </c>
      <c r="AE10" s="10">
        <v>1</v>
      </c>
      <c r="AF10" s="10">
        <v>7</v>
      </c>
      <c r="AG10" s="189" t="s">
        <v>440</v>
      </c>
      <c r="AH10" s="189">
        <v>14</v>
      </c>
      <c r="AI10" s="189">
        <v>2</v>
      </c>
      <c r="AJ10" s="189">
        <v>12</v>
      </c>
      <c r="AK10" s="198">
        <v>9</v>
      </c>
      <c r="AL10" s="199">
        <v>2</v>
      </c>
      <c r="AM10" s="200">
        <v>7</v>
      </c>
      <c r="AN10" s="189">
        <v>2</v>
      </c>
      <c r="AO10" s="189">
        <v>0</v>
      </c>
      <c r="AP10" s="189">
        <v>2</v>
      </c>
      <c r="AQ10" s="198">
        <v>3</v>
      </c>
      <c r="AR10" s="199">
        <v>0</v>
      </c>
      <c r="AS10" s="200">
        <v>3</v>
      </c>
      <c r="AT10" s="189">
        <v>0</v>
      </c>
      <c r="AU10" s="189">
        <v>0</v>
      </c>
      <c r="AV10" s="189">
        <v>0</v>
      </c>
      <c r="AW10" s="204" t="s">
        <v>440</v>
      </c>
      <c r="AX10" s="71">
        <v>38</v>
      </c>
      <c r="AY10" s="71">
        <v>11</v>
      </c>
      <c r="AZ10" s="71">
        <v>27</v>
      </c>
      <c r="BA10" s="213">
        <v>33</v>
      </c>
      <c r="BB10" s="214">
        <v>9</v>
      </c>
      <c r="BC10" s="215">
        <v>24</v>
      </c>
      <c r="BD10" s="71">
        <v>3</v>
      </c>
      <c r="BE10" s="71">
        <v>2</v>
      </c>
      <c r="BF10" s="71">
        <v>1</v>
      </c>
      <c r="BG10" s="213">
        <v>1</v>
      </c>
      <c r="BH10" s="214">
        <v>0</v>
      </c>
      <c r="BI10" s="215">
        <v>1</v>
      </c>
      <c r="BJ10" s="71">
        <v>1</v>
      </c>
      <c r="BK10" s="71">
        <v>0</v>
      </c>
      <c r="BL10" s="71">
        <v>1</v>
      </c>
      <c r="BM10" s="4" t="s">
        <v>440</v>
      </c>
      <c r="BN10" s="10">
        <v>47</v>
      </c>
      <c r="BO10" s="10">
        <v>9</v>
      </c>
      <c r="BP10" s="10">
        <v>38</v>
      </c>
      <c r="BQ10" s="26">
        <v>24</v>
      </c>
      <c r="BR10" s="27">
        <v>5</v>
      </c>
      <c r="BS10" s="28">
        <v>19</v>
      </c>
      <c r="BT10" s="10">
        <v>13</v>
      </c>
      <c r="BU10" s="10">
        <v>2</v>
      </c>
      <c r="BV10" s="10">
        <v>11</v>
      </c>
      <c r="BW10" s="26">
        <v>8</v>
      </c>
      <c r="BX10" s="27">
        <v>2</v>
      </c>
      <c r="BY10" s="28">
        <v>6</v>
      </c>
      <c r="BZ10" s="10">
        <v>2</v>
      </c>
      <c r="CA10" s="10">
        <v>0</v>
      </c>
      <c r="CB10" s="10">
        <v>2</v>
      </c>
    </row>
    <row r="11" spans="1:80" x14ac:dyDescent="0.2">
      <c r="A11" s="4" t="s">
        <v>414</v>
      </c>
      <c r="B11" s="10">
        <f t="shared" si="15"/>
        <v>409</v>
      </c>
      <c r="C11" s="10">
        <f t="shared" si="16"/>
        <v>175</v>
      </c>
      <c r="D11" s="10">
        <f t="shared" si="17"/>
        <v>234</v>
      </c>
      <c r="E11" s="10">
        <f t="shared" si="18"/>
        <v>183</v>
      </c>
      <c r="F11" s="10">
        <f t="shared" si="19"/>
        <v>92</v>
      </c>
      <c r="G11" s="10">
        <f t="shared" si="20"/>
        <v>91</v>
      </c>
      <c r="H11" s="10">
        <f t="shared" si="21"/>
        <v>146</v>
      </c>
      <c r="I11" s="10">
        <f t="shared" si="22"/>
        <v>49</v>
      </c>
      <c r="J11" s="10">
        <f t="shared" si="23"/>
        <v>97</v>
      </c>
      <c r="K11" s="10">
        <f t="shared" si="24"/>
        <v>45</v>
      </c>
      <c r="L11" s="10">
        <f t="shared" si="25"/>
        <v>21</v>
      </c>
      <c r="M11" s="10">
        <f t="shared" si="26"/>
        <v>24</v>
      </c>
      <c r="N11" s="10">
        <f t="shared" si="27"/>
        <v>35</v>
      </c>
      <c r="O11" s="10">
        <f t="shared" si="28"/>
        <v>13</v>
      </c>
      <c r="P11" s="10">
        <f t="shared" si="29"/>
        <v>22</v>
      </c>
      <c r="Q11" s="4" t="s">
        <v>414</v>
      </c>
      <c r="R11" s="10">
        <v>154</v>
      </c>
      <c r="S11" s="10">
        <v>105</v>
      </c>
      <c r="T11" s="10">
        <v>49</v>
      </c>
      <c r="U11" s="26">
        <v>76</v>
      </c>
      <c r="V11" s="27">
        <v>66</v>
      </c>
      <c r="W11" s="28">
        <v>10</v>
      </c>
      <c r="X11" s="10">
        <v>42</v>
      </c>
      <c r="Y11" s="10">
        <v>20</v>
      </c>
      <c r="Z11" s="10">
        <v>22</v>
      </c>
      <c r="AA11" s="26">
        <v>19</v>
      </c>
      <c r="AB11" s="27">
        <v>11</v>
      </c>
      <c r="AC11" s="28">
        <v>8</v>
      </c>
      <c r="AD11" s="10">
        <v>17</v>
      </c>
      <c r="AE11" s="10">
        <v>8</v>
      </c>
      <c r="AF11" s="10">
        <v>9</v>
      </c>
      <c r="AG11" s="189" t="s">
        <v>414</v>
      </c>
      <c r="AH11" s="189">
        <v>14</v>
      </c>
      <c r="AI11" s="189">
        <v>1</v>
      </c>
      <c r="AJ11" s="189">
        <v>13</v>
      </c>
      <c r="AK11" s="198">
        <v>7</v>
      </c>
      <c r="AL11" s="199">
        <v>0</v>
      </c>
      <c r="AM11" s="200">
        <v>7</v>
      </c>
      <c r="AN11" s="189">
        <v>3</v>
      </c>
      <c r="AO11" s="189">
        <v>0</v>
      </c>
      <c r="AP11" s="189">
        <v>3</v>
      </c>
      <c r="AQ11" s="198">
        <v>4</v>
      </c>
      <c r="AR11" s="199">
        <v>1</v>
      </c>
      <c r="AS11" s="200">
        <v>3</v>
      </c>
      <c r="AT11" s="189">
        <v>0</v>
      </c>
      <c r="AU11" s="189">
        <v>0</v>
      </c>
      <c r="AV11" s="189">
        <v>0</v>
      </c>
      <c r="AW11" s="204" t="s">
        <v>414</v>
      </c>
      <c r="AX11" s="71">
        <v>84</v>
      </c>
      <c r="AY11" s="71">
        <v>31</v>
      </c>
      <c r="AZ11" s="71">
        <v>53</v>
      </c>
      <c r="BA11" s="213">
        <v>40</v>
      </c>
      <c r="BB11" s="214">
        <v>14</v>
      </c>
      <c r="BC11" s="215">
        <v>26</v>
      </c>
      <c r="BD11" s="71">
        <v>27</v>
      </c>
      <c r="BE11" s="71">
        <v>11</v>
      </c>
      <c r="BF11" s="71">
        <v>16</v>
      </c>
      <c r="BG11" s="213">
        <v>7</v>
      </c>
      <c r="BH11" s="214">
        <v>3</v>
      </c>
      <c r="BI11" s="215">
        <v>4</v>
      </c>
      <c r="BJ11" s="71">
        <v>10</v>
      </c>
      <c r="BK11" s="71">
        <v>3</v>
      </c>
      <c r="BL11" s="71">
        <v>7</v>
      </c>
      <c r="BM11" s="4" t="s">
        <v>414</v>
      </c>
      <c r="BN11" s="10">
        <v>157</v>
      </c>
      <c r="BO11" s="10">
        <v>38</v>
      </c>
      <c r="BP11" s="10">
        <v>119</v>
      </c>
      <c r="BQ11" s="26">
        <v>60</v>
      </c>
      <c r="BR11" s="27">
        <v>12</v>
      </c>
      <c r="BS11" s="28">
        <v>48</v>
      </c>
      <c r="BT11" s="10">
        <v>74</v>
      </c>
      <c r="BU11" s="10">
        <v>18</v>
      </c>
      <c r="BV11" s="10">
        <v>56</v>
      </c>
      <c r="BW11" s="26">
        <v>15</v>
      </c>
      <c r="BX11" s="27">
        <v>6</v>
      </c>
      <c r="BY11" s="28">
        <v>9</v>
      </c>
      <c r="BZ11" s="10">
        <v>8</v>
      </c>
      <c r="CA11" s="10">
        <v>2</v>
      </c>
      <c r="CB11" s="10">
        <v>6</v>
      </c>
    </row>
    <row r="12" spans="1:80" x14ac:dyDescent="0.2">
      <c r="A12" s="4" t="s">
        <v>236</v>
      </c>
      <c r="B12" s="10"/>
      <c r="C12" s="10"/>
      <c r="D12" s="10"/>
      <c r="E12" s="26"/>
      <c r="F12" s="27"/>
      <c r="G12" s="28"/>
      <c r="H12" s="10"/>
      <c r="I12" s="10"/>
      <c r="J12" s="10"/>
      <c r="K12" s="26"/>
      <c r="L12" s="27"/>
      <c r="M12" s="28"/>
      <c r="N12" s="10"/>
      <c r="O12" s="10"/>
      <c r="P12" s="10"/>
      <c r="Q12" s="4" t="s">
        <v>236</v>
      </c>
      <c r="R12" s="10">
        <v>1081</v>
      </c>
      <c r="S12" s="10">
        <v>1115.5</v>
      </c>
      <c r="T12" s="10">
        <v>1011.6</v>
      </c>
      <c r="U12" s="26">
        <v>984.8</v>
      </c>
      <c r="V12" s="27">
        <v>974.5</v>
      </c>
      <c r="W12" s="28">
        <v>1032.5999999999999</v>
      </c>
      <c r="X12" s="10">
        <v>1401.2</v>
      </c>
      <c r="Y12" s="10">
        <v>1597.6</v>
      </c>
      <c r="Z12" s="10">
        <v>1204.8</v>
      </c>
      <c r="AA12" s="26">
        <v>1244</v>
      </c>
      <c r="AB12" s="27">
        <v>1526.2</v>
      </c>
      <c r="AC12" s="28">
        <v>932.1</v>
      </c>
      <c r="AD12" s="10">
        <v>818.2</v>
      </c>
      <c r="AE12" s="10">
        <v>935.7</v>
      </c>
      <c r="AF12" s="10">
        <v>763.3</v>
      </c>
      <c r="AG12" s="246" t="s">
        <v>236</v>
      </c>
      <c r="AH12" s="246">
        <v>251.3</v>
      </c>
      <c r="AI12" s="246">
        <v>160.4</v>
      </c>
      <c r="AJ12" s="246">
        <v>267</v>
      </c>
      <c r="AK12" s="247">
        <v>178.4</v>
      </c>
      <c r="AL12" s="248">
        <v>112.2</v>
      </c>
      <c r="AM12" s="249">
        <v>191.7</v>
      </c>
      <c r="AN12" s="246">
        <v>597.9</v>
      </c>
      <c r="AO12" s="246">
        <v>0</v>
      </c>
      <c r="AP12" s="246">
        <v>652.29999999999995</v>
      </c>
      <c r="AQ12" s="247">
        <v>302.89999999999998</v>
      </c>
      <c r="AR12" s="248">
        <v>410</v>
      </c>
      <c r="AS12" s="249">
        <v>284.5</v>
      </c>
      <c r="AT12" s="246">
        <v>30</v>
      </c>
      <c r="AU12" s="246">
        <v>100</v>
      </c>
      <c r="AV12" s="246">
        <v>22.2</v>
      </c>
      <c r="AW12" s="216" t="s">
        <v>236</v>
      </c>
      <c r="AX12" s="216">
        <v>448.5</v>
      </c>
      <c r="AY12" s="216">
        <v>448.6</v>
      </c>
      <c r="AZ12" s="216">
        <v>448.5</v>
      </c>
      <c r="BA12" s="253">
        <v>374.2</v>
      </c>
      <c r="BB12" s="254">
        <v>384.6</v>
      </c>
      <c r="BC12" s="255">
        <v>367.9</v>
      </c>
      <c r="BD12" s="216">
        <v>603.29999999999995</v>
      </c>
      <c r="BE12" s="216">
        <v>589.9</v>
      </c>
      <c r="BF12" s="216">
        <v>612.1</v>
      </c>
      <c r="BG12" s="253">
        <v>358.6</v>
      </c>
      <c r="BH12" s="254">
        <v>390</v>
      </c>
      <c r="BI12" s="255">
        <v>342.1</v>
      </c>
      <c r="BJ12" s="216">
        <v>905.3</v>
      </c>
      <c r="BK12" s="216">
        <v>666.7</v>
      </c>
      <c r="BL12" s="216">
        <v>1120</v>
      </c>
      <c r="BM12" s="4" t="s">
        <v>236</v>
      </c>
      <c r="BN12" s="10">
        <v>2320.1</v>
      </c>
      <c r="BO12" s="10">
        <v>2280.4</v>
      </c>
      <c r="BP12" s="10">
        <v>2332.3000000000002</v>
      </c>
      <c r="BQ12" s="26">
        <v>2158.3000000000002</v>
      </c>
      <c r="BR12" s="27">
        <v>2142.3000000000002</v>
      </c>
      <c r="BS12" s="28">
        <v>2162.6</v>
      </c>
      <c r="BT12" s="10">
        <v>2525.6</v>
      </c>
      <c r="BU12" s="10">
        <v>2502.1999999999998</v>
      </c>
      <c r="BV12" s="10">
        <v>2532.9</v>
      </c>
      <c r="BW12" s="26">
        <v>1703.1</v>
      </c>
      <c r="BX12" s="27">
        <v>1550</v>
      </c>
      <c r="BY12" s="28">
        <v>1772.7</v>
      </c>
      <c r="BZ12" s="10">
        <v>3415.4</v>
      </c>
      <c r="CA12" s="10">
        <v>3766.7</v>
      </c>
      <c r="CB12" s="10">
        <v>3310</v>
      </c>
    </row>
    <row r="13" spans="1:80" x14ac:dyDescent="0.2">
      <c r="B13" s="10"/>
      <c r="C13" s="10"/>
      <c r="D13" s="10"/>
      <c r="E13" s="26"/>
      <c r="F13" s="27"/>
      <c r="G13" s="28"/>
      <c r="H13" s="10"/>
      <c r="I13" s="10"/>
      <c r="J13" s="10"/>
      <c r="K13" s="26"/>
      <c r="L13" s="27"/>
      <c r="M13" s="28"/>
      <c r="N13" s="10"/>
      <c r="O13" s="10"/>
      <c r="P13" s="10"/>
      <c r="R13" s="10"/>
      <c r="S13" s="10"/>
      <c r="T13" s="10"/>
      <c r="U13" s="26"/>
      <c r="V13" s="27"/>
      <c r="W13" s="28"/>
      <c r="X13" s="10"/>
      <c r="Y13" s="10"/>
      <c r="Z13" s="10"/>
      <c r="AA13" s="26"/>
      <c r="AB13" s="27"/>
      <c r="AC13" s="28"/>
      <c r="AD13" s="10"/>
      <c r="AE13" s="10"/>
      <c r="AF13" s="10"/>
      <c r="AG13" s="246"/>
      <c r="AH13" s="246"/>
      <c r="AI13" s="246"/>
      <c r="AJ13" s="246"/>
      <c r="AK13" s="247"/>
      <c r="AL13" s="248"/>
      <c r="AM13" s="249"/>
      <c r="AN13" s="246"/>
      <c r="AO13" s="246"/>
      <c r="AP13" s="246"/>
      <c r="AQ13" s="247"/>
      <c r="AR13" s="248"/>
      <c r="AS13" s="249"/>
      <c r="AT13" s="246"/>
      <c r="AU13" s="246"/>
      <c r="AV13" s="246"/>
      <c r="AW13" s="204"/>
      <c r="AX13" s="71"/>
      <c r="AY13" s="71"/>
      <c r="AZ13" s="71"/>
      <c r="BA13" s="213"/>
      <c r="BB13" s="214"/>
      <c r="BC13" s="215"/>
      <c r="BD13" s="71"/>
      <c r="BE13" s="71"/>
      <c r="BF13" s="71"/>
      <c r="BG13" s="213"/>
      <c r="BH13" s="214"/>
      <c r="BI13" s="215"/>
      <c r="BJ13" s="71"/>
      <c r="BK13" s="71"/>
      <c r="BL13" s="71"/>
      <c r="BN13" s="10"/>
      <c r="BO13" s="10"/>
      <c r="BP13" s="10"/>
      <c r="BQ13" s="26"/>
      <c r="BR13" s="27"/>
      <c r="BS13" s="28"/>
      <c r="BT13" s="10"/>
      <c r="BU13" s="10"/>
      <c r="BV13" s="10"/>
      <c r="BW13" s="26"/>
      <c r="BX13" s="27"/>
      <c r="BY13" s="28"/>
      <c r="BZ13" s="10"/>
      <c r="CA13" s="10"/>
      <c r="CB13" s="10"/>
    </row>
    <row r="14" spans="1:80" x14ac:dyDescent="0.2">
      <c r="A14" s="15" t="s">
        <v>483</v>
      </c>
      <c r="B14" s="10"/>
      <c r="C14" s="10"/>
      <c r="D14" s="10"/>
      <c r="E14" s="26"/>
      <c r="F14" s="27"/>
      <c r="G14" s="28"/>
      <c r="H14" s="10"/>
      <c r="I14" s="10"/>
      <c r="J14" s="10"/>
      <c r="K14" s="26"/>
      <c r="L14" s="27"/>
      <c r="M14" s="28"/>
      <c r="N14" s="10"/>
      <c r="O14" s="10"/>
      <c r="P14" s="10"/>
      <c r="Q14" s="15" t="s">
        <v>483</v>
      </c>
      <c r="R14" s="10"/>
      <c r="S14" s="10"/>
      <c r="T14" s="10"/>
      <c r="U14" s="26"/>
      <c r="V14" s="27"/>
      <c r="W14" s="28"/>
      <c r="X14" s="10"/>
      <c r="Y14" s="10"/>
      <c r="Z14" s="10"/>
      <c r="AA14" s="26"/>
      <c r="AB14" s="27"/>
      <c r="AC14" s="28"/>
      <c r="AD14" s="10"/>
      <c r="AE14" s="10"/>
      <c r="AF14" s="10"/>
      <c r="AG14" s="195" t="s">
        <v>483</v>
      </c>
      <c r="AH14" s="189"/>
      <c r="AI14" s="189"/>
      <c r="AJ14" s="189"/>
      <c r="AK14" s="198"/>
      <c r="AL14" s="199"/>
      <c r="AM14" s="200"/>
      <c r="AN14" s="189"/>
      <c r="AO14" s="189"/>
      <c r="AP14" s="189"/>
      <c r="AQ14" s="198"/>
      <c r="AR14" s="199"/>
      <c r="AS14" s="200"/>
      <c r="AT14" s="189"/>
      <c r="AU14" s="189"/>
      <c r="AV14" s="189"/>
      <c r="AW14" s="210" t="s">
        <v>483</v>
      </c>
      <c r="AX14" s="71"/>
      <c r="AY14" s="71"/>
      <c r="AZ14" s="71"/>
      <c r="BA14" s="213"/>
      <c r="BB14" s="214"/>
      <c r="BC14" s="215"/>
      <c r="BD14" s="71"/>
      <c r="BE14" s="71"/>
      <c r="BF14" s="71"/>
      <c r="BG14" s="213"/>
      <c r="BH14" s="214"/>
      <c r="BI14" s="215"/>
      <c r="BJ14" s="71"/>
      <c r="BK14" s="71"/>
      <c r="BL14" s="71"/>
      <c r="BM14" s="15" t="s">
        <v>483</v>
      </c>
      <c r="BN14" s="10"/>
      <c r="BO14" s="10"/>
      <c r="BP14" s="10"/>
      <c r="BQ14" s="26"/>
      <c r="BR14" s="27"/>
      <c r="BS14" s="28"/>
      <c r="BT14" s="10"/>
      <c r="BU14" s="10"/>
      <c r="BV14" s="10"/>
      <c r="BW14" s="26"/>
      <c r="BX14" s="27"/>
      <c r="BY14" s="28"/>
      <c r="BZ14" s="10"/>
      <c r="CA14" s="10"/>
      <c r="CB14" s="10"/>
    </row>
    <row r="15" spans="1:80" x14ac:dyDescent="0.2">
      <c r="A15" s="4" t="s">
        <v>1</v>
      </c>
      <c r="B15" s="10">
        <f t="shared" ref="B15:B21" si="30">R15+AH15+AX15+BN15</f>
        <v>1306</v>
      </c>
      <c r="C15" s="10">
        <f t="shared" ref="C15:C21" si="31">S15+AI15+AY15+BO15</f>
        <v>530</v>
      </c>
      <c r="D15" s="10">
        <f t="shared" ref="D15:D21" si="32">T15+AJ15+AZ15+BP15</f>
        <v>776</v>
      </c>
      <c r="E15" s="10">
        <f t="shared" ref="E15:E21" si="33">U15+AK15+BA15+BQ15</f>
        <v>752</v>
      </c>
      <c r="F15" s="10">
        <f t="shared" ref="F15:F21" si="34">V15+AL15+BB15+BR15</f>
        <v>343</v>
      </c>
      <c r="G15" s="10">
        <f t="shared" ref="G15:G21" si="35">W15+AM15+BC15+BS15</f>
        <v>409</v>
      </c>
      <c r="H15" s="10">
        <f t="shared" ref="H15:H21" si="36">X15+AN15+BD15+BT15</f>
        <v>333</v>
      </c>
      <c r="I15" s="10">
        <f t="shared" ref="I15:I21" si="37">Y15+AO15+BE15+BU15</f>
        <v>114</v>
      </c>
      <c r="J15" s="10">
        <f t="shared" ref="J15:J21" si="38">Z15+AP15+BF15+BV15</f>
        <v>219</v>
      </c>
      <c r="K15" s="10">
        <f t="shared" ref="K15:K21" si="39">AA15+AQ15+BG15+BW15</f>
        <v>135</v>
      </c>
      <c r="L15" s="10">
        <f t="shared" ref="L15:L21" si="40">AB15+AR15+BH15+BX15</f>
        <v>46</v>
      </c>
      <c r="M15" s="10">
        <f t="shared" ref="M15:M21" si="41">AC15+AS15+BI15+BY15</f>
        <v>89</v>
      </c>
      <c r="N15" s="10">
        <f t="shared" ref="N15:N21" si="42">AD15+AT15+BJ15+BZ15</f>
        <v>86</v>
      </c>
      <c r="O15" s="10">
        <f t="shared" ref="O15:O21" si="43">AE15+AU15+BK15+CA15</f>
        <v>27</v>
      </c>
      <c r="P15" s="10">
        <f t="shared" ref="P15:P21" si="44">AF15+AV15+BL15+CB15</f>
        <v>59</v>
      </c>
      <c r="Q15" s="4" t="s">
        <v>1</v>
      </c>
      <c r="R15" s="10">
        <v>395</v>
      </c>
      <c r="S15" s="10">
        <v>264</v>
      </c>
      <c r="T15" s="10">
        <v>131</v>
      </c>
      <c r="U15" s="26">
        <v>227</v>
      </c>
      <c r="V15" s="27">
        <v>187</v>
      </c>
      <c r="W15" s="28">
        <v>40</v>
      </c>
      <c r="X15" s="10">
        <v>84</v>
      </c>
      <c r="Y15" s="10">
        <v>42</v>
      </c>
      <c r="Z15" s="10">
        <v>42</v>
      </c>
      <c r="AA15" s="26">
        <v>40</v>
      </c>
      <c r="AB15" s="27">
        <v>21</v>
      </c>
      <c r="AC15" s="28">
        <v>19</v>
      </c>
      <c r="AD15" s="10">
        <v>44</v>
      </c>
      <c r="AE15" s="10">
        <v>14</v>
      </c>
      <c r="AF15" s="10">
        <v>30</v>
      </c>
      <c r="AG15" s="189" t="s">
        <v>1</v>
      </c>
      <c r="AH15" s="189">
        <v>176</v>
      </c>
      <c r="AI15" s="189">
        <v>26</v>
      </c>
      <c r="AJ15" s="189">
        <v>150</v>
      </c>
      <c r="AK15" s="198">
        <v>108</v>
      </c>
      <c r="AL15" s="199">
        <v>18</v>
      </c>
      <c r="AM15" s="200">
        <v>90</v>
      </c>
      <c r="AN15" s="189">
        <v>24</v>
      </c>
      <c r="AO15" s="189">
        <v>2</v>
      </c>
      <c r="AP15" s="189">
        <v>22</v>
      </c>
      <c r="AQ15" s="198">
        <v>34</v>
      </c>
      <c r="AR15" s="199">
        <v>5</v>
      </c>
      <c r="AS15" s="200">
        <v>29</v>
      </c>
      <c r="AT15" s="189">
        <v>10</v>
      </c>
      <c r="AU15" s="189">
        <v>1</v>
      </c>
      <c r="AV15" s="189">
        <v>9</v>
      </c>
      <c r="AW15" s="204" t="s">
        <v>1</v>
      </c>
      <c r="AX15" s="71">
        <v>447</v>
      </c>
      <c r="AY15" s="71">
        <v>172</v>
      </c>
      <c r="AZ15" s="71">
        <v>275</v>
      </c>
      <c r="BA15" s="213">
        <v>296</v>
      </c>
      <c r="BB15" s="214">
        <v>112</v>
      </c>
      <c r="BC15" s="215">
        <v>184</v>
      </c>
      <c r="BD15" s="71">
        <v>103</v>
      </c>
      <c r="BE15" s="71">
        <v>41</v>
      </c>
      <c r="BF15" s="71">
        <v>62</v>
      </c>
      <c r="BG15" s="213">
        <v>29</v>
      </c>
      <c r="BH15" s="214">
        <v>10</v>
      </c>
      <c r="BI15" s="215">
        <v>19</v>
      </c>
      <c r="BJ15" s="71">
        <v>19</v>
      </c>
      <c r="BK15" s="71">
        <v>9</v>
      </c>
      <c r="BL15" s="71">
        <v>10</v>
      </c>
      <c r="BM15" s="4" t="s">
        <v>1</v>
      </c>
      <c r="BN15" s="10">
        <v>288</v>
      </c>
      <c r="BO15" s="10">
        <v>68</v>
      </c>
      <c r="BP15" s="10">
        <v>220</v>
      </c>
      <c r="BQ15" s="26">
        <v>121</v>
      </c>
      <c r="BR15" s="27">
        <v>26</v>
      </c>
      <c r="BS15" s="28">
        <v>95</v>
      </c>
      <c r="BT15" s="10">
        <v>122</v>
      </c>
      <c r="BU15" s="10">
        <v>29</v>
      </c>
      <c r="BV15" s="10">
        <v>93</v>
      </c>
      <c r="BW15" s="26">
        <v>32</v>
      </c>
      <c r="BX15" s="27">
        <v>10</v>
      </c>
      <c r="BY15" s="28">
        <v>22</v>
      </c>
      <c r="BZ15" s="10">
        <v>13</v>
      </c>
      <c r="CA15" s="10">
        <v>3</v>
      </c>
      <c r="CB15" s="10">
        <v>10</v>
      </c>
    </row>
    <row r="16" spans="1:80" x14ac:dyDescent="0.2">
      <c r="A16" s="4" t="s">
        <v>32</v>
      </c>
      <c r="B16" s="10">
        <f t="shared" si="30"/>
        <v>640</v>
      </c>
      <c r="C16" s="10">
        <f t="shared" si="31"/>
        <v>236</v>
      </c>
      <c r="D16" s="10">
        <f t="shared" si="32"/>
        <v>404</v>
      </c>
      <c r="E16" s="10">
        <f t="shared" si="33"/>
        <v>413</v>
      </c>
      <c r="F16" s="10">
        <f t="shared" si="34"/>
        <v>166</v>
      </c>
      <c r="G16" s="10">
        <f t="shared" si="35"/>
        <v>247</v>
      </c>
      <c r="H16" s="10">
        <f t="shared" si="36"/>
        <v>132</v>
      </c>
      <c r="I16" s="10">
        <f t="shared" si="37"/>
        <v>44</v>
      </c>
      <c r="J16" s="10">
        <f t="shared" si="38"/>
        <v>88</v>
      </c>
      <c r="K16" s="10">
        <f t="shared" si="39"/>
        <v>65</v>
      </c>
      <c r="L16" s="10">
        <f t="shared" si="40"/>
        <v>15</v>
      </c>
      <c r="M16" s="10">
        <f t="shared" si="41"/>
        <v>50</v>
      </c>
      <c r="N16" s="10">
        <f t="shared" si="42"/>
        <v>30</v>
      </c>
      <c r="O16" s="10">
        <f t="shared" si="43"/>
        <v>11</v>
      </c>
      <c r="P16" s="10">
        <f t="shared" si="44"/>
        <v>19</v>
      </c>
      <c r="Q16" s="4" t="s">
        <v>32</v>
      </c>
      <c r="R16" s="10">
        <v>125</v>
      </c>
      <c r="S16" s="10">
        <v>80</v>
      </c>
      <c r="T16" s="10">
        <v>45</v>
      </c>
      <c r="U16" s="26">
        <v>83</v>
      </c>
      <c r="V16" s="27">
        <v>64</v>
      </c>
      <c r="W16" s="28">
        <v>19</v>
      </c>
      <c r="X16" s="10">
        <v>18</v>
      </c>
      <c r="Y16" s="10">
        <v>7</v>
      </c>
      <c r="Z16" s="10">
        <v>11</v>
      </c>
      <c r="AA16" s="26">
        <v>11</v>
      </c>
      <c r="AB16" s="27">
        <v>4</v>
      </c>
      <c r="AC16" s="28">
        <v>7</v>
      </c>
      <c r="AD16" s="10">
        <v>13</v>
      </c>
      <c r="AE16" s="10">
        <v>5</v>
      </c>
      <c r="AF16" s="10">
        <v>8</v>
      </c>
      <c r="AG16" s="189" t="s">
        <v>32</v>
      </c>
      <c r="AH16" s="189">
        <v>153</v>
      </c>
      <c r="AI16" s="189">
        <v>24</v>
      </c>
      <c r="AJ16" s="189">
        <v>129</v>
      </c>
      <c r="AK16" s="198">
        <v>100</v>
      </c>
      <c r="AL16" s="199">
        <v>18</v>
      </c>
      <c r="AM16" s="200">
        <v>82</v>
      </c>
      <c r="AN16" s="189">
        <v>17</v>
      </c>
      <c r="AO16" s="189">
        <v>2</v>
      </c>
      <c r="AP16" s="189">
        <v>15</v>
      </c>
      <c r="AQ16" s="198">
        <v>28</v>
      </c>
      <c r="AR16" s="199">
        <v>4</v>
      </c>
      <c r="AS16" s="200">
        <v>24</v>
      </c>
      <c r="AT16" s="189">
        <v>8</v>
      </c>
      <c r="AU16" s="189">
        <v>0</v>
      </c>
      <c r="AV16" s="189">
        <v>8</v>
      </c>
      <c r="AW16" s="204" t="s">
        <v>32</v>
      </c>
      <c r="AX16" s="71">
        <v>283</v>
      </c>
      <c r="AY16" s="71">
        <v>110</v>
      </c>
      <c r="AZ16" s="71">
        <v>173</v>
      </c>
      <c r="BA16" s="213">
        <v>192</v>
      </c>
      <c r="BB16" s="214">
        <v>73</v>
      </c>
      <c r="BC16" s="215">
        <v>119</v>
      </c>
      <c r="BD16" s="71">
        <v>66</v>
      </c>
      <c r="BE16" s="71">
        <v>26</v>
      </c>
      <c r="BF16" s="71">
        <v>40</v>
      </c>
      <c r="BG16" s="213">
        <v>18</v>
      </c>
      <c r="BH16" s="214">
        <v>6</v>
      </c>
      <c r="BI16" s="215">
        <v>12</v>
      </c>
      <c r="BJ16" s="71">
        <v>7</v>
      </c>
      <c r="BK16" s="71">
        <v>5</v>
      </c>
      <c r="BL16" s="71">
        <v>2</v>
      </c>
      <c r="BM16" s="4" t="s">
        <v>32</v>
      </c>
      <c r="BN16" s="10">
        <v>79</v>
      </c>
      <c r="BO16" s="10">
        <v>22</v>
      </c>
      <c r="BP16" s="10">
        <v>57</v>
      </c>
      <c r="BQ16" s="26">
        <v>38</v>
      </c>
      <c r="BR16" s="27">
        <v>11</v>
      </c>
      <c r="BS16" s="28">
        <v>27</v>
      </c>
      <c r="BT16" s="10">
        <v>31</v>
      </c>
      <c r="BU16" s="10">
        <v>9</v>
      </c>
      <c r="BV16" s="10">
        <v>22</v>
      </c>
      <c r="BW16" s="26">
        <v>8</v>
      </c>
      <c r="BX16" s="27">
        <v>1</v>
      </c>
      <c r="BY16" s="28">
        <v>7</v>
      </c>
      <c r="BZ16" s="10">
        <v>2</v>
      </c>
      <c r="CA16" s="10">
        <v>1</v>
      </c>
      <c r="CB16" s="10">
        <v>1</v>
      </c>
    </row>
    <row r="17" spans="1:80" x14ac:dyDescent="0.2">
      <c r="A17" s="4" t="s">
        <v>438</v>
      </c>
      <c r="B17" s="10">
        <f t="shared" si="30"/>
        <v>43</v>
      </c>
      <c r="C17" s="10">
        <f t="shared" si="31"/>
        <v>21</v>
      </c>
      <c r="D17" s="10">
        <f t="shared" si="32"/>
        <v>22</v>
      </c>
      <c r="E17" s="10">
        <f t="shared" si="33"/>
        <v>35</v>
      </c>
      <c r="F17" s="10">
        <f t="shared" si="34"/>
        <v>17</v>
      </c>
      <c r="G17" s="10">
        <f t="shared" si="35"/>
        <v>18</v>
      </c>
      <c r="H17" s="10">
        <f t="shared" si="36"/>
        <v>5</v>
      </c>
      <c r="I17" s="10">
        <f t="shared" si="37"/>
        <v>1</v>
      </c>
      <c r="J17" s="10">
        <f t="shared" si="38"/>
        <v>4</v>
      </c>
      <c r="K17" s="10">
        <f t="shared" si="39"/>
        <v>3</v>
      </c>
      <c r="L17" s="10">
        <f t="shared" si="40"/>
        <v>3</v>
      </c>
      <c r="M17" s="10">
        <f t="shared" si="41"/>
        <v>0</v>
      </c>
      <c r="N17" s="10">
        <f t="shared" si="42"/>
        <v>0</v>
      </c>
      <c r="O17" s="10">
        <f t="shared" si="43"/>
        <v>0</v>
      </c>
      <c r="P17" s="10">
        <f t="shared" si="44"/>
        <v>0</v>
      </c>
      <c r="Q17" s="4" t="s">
        <v>438</v>
      </c>
      <c r="R17" s="10">
        <v>12</v>
      </c>
      <c r="S17" s="10">
        <v>10</v>
      </c>
      <c r="T17" s="10">
        <v>2</v>
      </c>
      <c r="U17" s="26">
        <v>10</v>
      </c>
      <c r="V17" s="27">
        <v>9</v>
      </c>
      <c r="W17" s="28">
        <v>1</v>
      </c>
      <c r="X17" s="10">
        <v>2</v>
      </c>
      <c r="Y17" s="10">
        <v>1</v>
      </c>
      <c r="Z17" s="10">
        <v>1</v>
      </c>
      <c r="AA17" s="26">
        <v>0</v>
      </c>
      <c r="AB17" s="27">
        <v>0</v>
      </c>
      <c r="AC17" s="28">
        <v>0</v>
      </c>
      <c r="AD17" s="10">
        <v>0</v>
      </c>
      <c r="AE17" s="10">
        <v>0</v>
      </c>
      <c r="AF17" s="10">
        <v>0</v>
      </c>
      <c r="AG17" s="189" t="s">
        <v>438</v>
      </c>
      <c r="AH17" s="189">
        <v>2</v>
      </c>
      <c r="AI17" s="189">
        <v>1</v>
      </c>
      <c r="AJ17" s="189">
        <v>1</v>
      </c>
      <c r="AK17" s="198">
        <v>1</v>
      </c>
      <c r="AL17" s="199">
        <v>0</v>
      </c>
      <c r="AM17" s="200">
        <v>1</v>
      </c>
      <c r="AN17" s="189">
        <v>0</v>
      </c>
      <c r="AO17" s="189">
        <v>0</v>
      </c>
      <c r="AP17" s="189">
        <v>0</v>
      </c>
      <c r="AQ17" s="198">
        <v>1</v>
      </c>
      <c r="AR17" s="199">
        <v>1</v>
      </c>
      <c r="AS17" s="200">
        <v>0</v>
      </c>
      <c r="AT17" s="189">
        <v>0</v>
      </c>
      <c r="AU17" s="189">
        <v>0</v>
      </c>
      <c r="AV17" s="189">
        <v>0</v>
      </c>
      <c r="AW17" s="204" t="s">
        <v>438</v>
      </c>
      <c r="AX17" s="71">
        <v>19</v>
      </c>
      <c r="AY17" s="71">
        <v>7</v>
      </c>
      <c r="AZ17" s="71">
        <v>12</v>
      </c>
      <c r="BA17" s="213">
        <v>18</v>
      </c>
      <c r="BB17" s="214">
        <v>7</v>
      </c>
      <c r="BC17" s="215">
        <v>11</v>
      </c>
      <c r="BD17" s="71">
        <v>1</v>
      </c>
      <c r="BE17" s="71">
        <v>0</v>
      </c>
      <c r="BF17" s="71">
        <v>1</v>
      </c>
      <c r="BG17" s="213">
        <v>0</v>
      </c>
      <c r="BH17" s="214">
        <v>0</v>
      </c>
      <c r="BI17" s="215">
        <v>0</v>
      </c>
      <c r="BJ17" s="71">
        <v>0</v>
      </c>
      <c r="BK17" s="71">
        <v>0</v>
      </c>
      <c r="BL17" s="71">
        <v>0</v>
      </c>
      <c r="BM17" s="4" t="s">
        <v>438</v>
      </c>
      <c r="BN17" s="10">
        <v>10</v>
      </c>
      <c r="BO17" s="10">
        <v>3</v>
      </c>
      <c r="BP17" s="10">
        <v>7</v>
      </c>
      <c r="BQ17" s="26">
        <v>6</v>
      </c>
      <c r="BR17" s="27">
        <v>1</v>
      </c>
      <c r="BS17" s="28">
        <v>5</v>
      </c>
      <c r="BT17" s="10">
        <v>2</v>
      </c>
      <c r="BU17" s="10">
        <v>0</v>
      </c>
      <c r="BV17" s="10">
        <v>2</v>
      </c>
      <c r="BW17" s="26">
        <v>2</v>
      </c>
      <c r="BX17" s="27">
        <v>2</v>
      </c>
      <c r="BY17" s="28">
        <v>0</v>
      </c>
      <c r="BZ17" s="10">
        <v>0</v>
      </c>
      <c r="CA17" s="10">
        <v>0</v>
      </c>
      <c r="CB17" s="10">
        <v>0</v>
      </c>
    </row>
    <row r="18" spans="1:80" x14ac:dyDescent="0.2">
      <c r="A18" s="4" t="s">
        <v>439</v>
      </c>
      <c r="B18" s="10">
        <f t="shared" si="30"/>
        <v>201</v>
      </c>
      <c r="C18" s="10">
        <f t="shared" si="31"/>
        <v>106</v>
      </c>
      <c r="D18" s="10">
        <f t="shared" si="32"/>
        <v>95</v>
      </c>
      <c r="E18" s="10">
        <f t="shared" si="33"/>
        <v>128</v>
      </c>
      <c r="F18" s="10">
        <f t="shared" si="34"/>
        <v>76</v>
      </c>
      <c r="G18" s="10">
        <f t="shared" si="35"/>
        <v>52</v>
      </c>
      <c r="H18" s="10">
        <f t="shared" si="36"/>
        <v>42</v>
      </c>
      <c r="I18" s="10">
        <f t="shared" si="37"/>
        <v>17</v>
      </c>
      <c r="J18" s="10">
        <f t="shared" si="38"/>
        <v>25</v>
      </c>
      <c r="K18" s="10">
        <f t="shared" si="39"/>
        <v>19</v>
      </c>
      <c r="L18" s="10">
        <f t="shared" si="40"/>
        <v>9</v>
      </c>
      <c r="M18" s="10">
        <f t="shared" si="41"/>
        <v>10</v>
      </c>
      <c r="N18" s="10">
        <f t="shared" si="42"/>
        <v>12</v>
      </c>
      <c r="O18" s="10">
        <f t="shared" si="43"/>
        <v>4</v>
      </c>
      <c r="P18" s="10">
        <f t="shared" si="44"/>
        <v>8</v>
      </c>
      <c r="Q18" s="4" t="s">
        <v>439</v>
      </c>
      <c r="R18" s="10">
        <v>104</v>
      </c>
      <c r="S18" s="10">
        <v>80</v>
      </c>
      <c r="T18" s="10">
        <v>24</v>
      </c>
      <c r="U18" s="26">
        <v>71</v>
      </c>
      <c r="V18" s="27">
        <v>62</v>
      </c>
      <c r="W18" s="28">
        <v>9</v>
      </c>
      <c r="X18" s="10">
        <v>20</v>
      </c>
      <c r="Y18" s="10">
        <v>11</v>
      </c>
      <c r="Z18" s="10">
        <v>9</v>
      </c>
      <c r="AA18" s="26">
        <v>10</v>
      </c>
      <c r="AB18" s="27">
        <v>6</v>
      </c>
      <c r="AC18" s="28">
        <v>4</v>
      </c>
      <c r="AD18" s="10">
        <v>3</v>
      </c>
      <c r="AE18" s="10">
        <v>1</v>
      </c>
      <c r="AF18" s="10">
        <v>2</v>
      </c>
      <c r="AG18" s="189" t="s">
        <v>439</v>
      </c>
      <c r="AH18" s="189">
        <v>8</v>
      </c>
      <c r="AI18" s="189">
        <v>1</v>
      </c>
      <c r="AJ18" s="189">
        <v>7</v>
      </c>
      <c r="AK18" s="198">
        <v>3</v>
      </c>
      <c r="AL18" s="199">
        <v>0</v>
      </c>
      <c r="AM18" s="200">
        <v>3</v>
      </c>
      <c r="AN18" s="189">
        <v>2</v>
      </c>
      <c r="AO18" s="189">
        <v>0</v>
      </c>
      <c r="AP18" s="189">
        <v>2</v>
      </c>
      <c r="AQ18" s="198">
        <v>1</v>
      </c>
      <c r="AR18" s="199">
        <v>0</v>
      </c>
      <c r="AS18" s="200">
        <v>1</v>
      </c>
      <c r="AT18" s="189">
        <v>2</v>
      </c>
      <c r="AU18" s="189">
        <v>1</v>
      </c>
      <c r="AV18" s="189">
        <v>1</v>
      </c>
      <c r="AW18" s="204" t="s">
        <v>439</v>
      </c>
      <c r="AX18" s="71">
        <v>54</v>
      </c>
      <c r="AY18" s="71">
        <v>17</v>
      </c>
      <c r="AZ18" s="71">
        <v>37</v>
      </c>
      <c r="BA18" s="213">
        <v>39</v>
      </c>
      <c r="BB18" s="214">
        <v>12</v>
      </c>
      <c r="BC18" s="215">
        <v>27</v>
      </c>
      <c r="BD18" s="71">
        <v>11</v>
      </c>
      <c r="BE18" s="71">
        <v>3</v>
      </c>
      <c r="BF18" s="71">
        <v>8</v>
      </c>
      <c r="BG18" s="213">
        <v>1</v>
      </c>
      <c r="BH18" s="214">
        <v>0</v>
      </c>
      <c r="BI18" s="215">
        <v>1</v>
      </c>
      <c r="BJ18" s="71">
        <v>3</v>
      </c>
      <c r="BK18" s="71">
        <v>2</v>
      </c>
      <c r="BL18" s="71">
        <v>1</v>
      </c>
      <c r="BM18" s="4" t="s">
        <v>439</v>
      </c>
      <c r="BN18" s="10">
        <v>35</v>
      </c>
      <c r="BO18" s="10">
        <v>8</v>
      </c>
      <c r="BP18" s="10">
        <v>27</v>
      </c>
      <c r="BQ18" s="26">
        <v>15</v>
      </c>
      <c r="BR18" s="27">
        <v>2</v>
      </c>
      <c r="BS18" s="28">
        <v>13</v>
      </c>
      <c r="BT18" s="10">
        <v>9</v>
      </c>
      <c r="BU18" s="10">
        <v>3</v>
      </c>
      <c r="BV18" s="10">
        <v>6</v>
      </c>
      <c r="BW18" s="26">
        <v>7</v>
      </c>
      <c r="BX18" s="27">
        <v>3</v>
      </c>
      <c r="BY18" s="28">
        <v>4</v>
      </c>
      <c r="BZ18" s="10">
        <v>4</v>
      </c>
      <c r="CA18" s="10">
        <v>0</v>
      </c>
      <c r="CB18" s="10">
        <v>4</v>
      </c>
    </row>
    <row r="19" spans="1:80" x14ac:dyDescent="0.2">
      <c r="A19" s="4" t="s">
        <v>317</v>
      </c>
      <c r="B19" s="10">
        <f t="shared" si="30"/>
        <v>76</v>
      </c>
      <c r="C19" s="10">
        <f t="shared" si="31"/>
        <v>35</v>
      </c>
      <c r="D19" s="10">
        <f t="shared" si="32"/>
        <v>41</v>
      </c>
      <c r="E19" s="10">
        <f t="shared" si="33"/>
        <v>42</v>
      </c>
      <c r="F19" s="10">
        <f t="shared" si="34"/>
        <v>25</v>
      </c>
      <c r="G19" s="10">
        <f t="shared" si="35"/>
        <v>17</v>
      </c>
      <c r="H19" s="10">
        <f t="shared" si="36"/>
        <v>15</v>
      </c>
      <c r="I19" s="10">
        <f t="shared" si="37"/>
        <v>5</v>
      </c>
      <c r="J19" s="10">
        <f t="shared" si="38"/>
        <v>10</v>
      </c>
      <c r="K19" s="10">
        <f t="shared" si="39"/>
        <v>12</v>
      </c>
      <c r="L19" s="10">
        <f t="shared" si="40"/>
        <v>5</v>
      </c>
      <c r="M19" s="10">
        <f t="shared" si="41"/>
        <v>7</v>
      </c>
      <c r="N19" s="10">
        <f t="shared" si="42"/>
        <v>7</v>
      </c>
      <c r="O19" s="10">
        <f t="shared" si="43"/>
        <v>0</v>
      </c>
      <c r="P19" s="10">
        <f t="shared" si="44"/>
        <v>7</v>
      </c>
      <c r="Q19" s="4" t="s">
        <v>317</v>
      </c>
      <c r="R19" s="10">
        <v>34</v>
      </c>
      <c r="S19" s="10">
        <v>25</v>
      </c>
      <c r="T19" s="10">
        <v>9</v>
      </c>
      <c r="U19" s="26">
        <v>21</v>
      </c>
      <c r="V19" s="27">
        <v>20</v>
      </c>
      <c r="W19" s="28">
        <v>1</v>
      </c>
      <c r="X19" s="10">
        <v>3</v>
      </c>
      <c r="Y19" s="10">
        <v>2</v>
      </c>
      <c r="Z19" s="10">
        <v>1</v>
      </c>
      <c r="AA19" s="26">
        <v>4</v>
      </c>
      <c r="AB19" s="27">
        <v>3</v>
      </c>
      <c r="AC19" s="28">
        <v>1</v>
      </c>
      <c r="AD19" s="10">
        <v>6</v>
      </c>
      <c r="AE19" s="10">
        <v>0</v>
      </c>
      <c r="AF19" s="10">
        <v>6</v>
      </c>
      <c r="AG19" s="189" t="s">
        <v>317</v>
      </c>
      <c r="AH19" s="189">
        <v>5</v>
      </c>
      <c r="AI19" s="189">
        <v>0</v>
      </c>
      <c r="AJ19" s="189">
        <v>5</v>
      </c>
      <c r="AK19" s="198">
        <v>2</v>
      </c>
      <c r="AL19" s="199">
        <v>0</v>
      </c>
      <c r="AM19" s="200">
        <v>2</v>
      </c>
      <c r="AN19" s="189">
        <v>2</v>
      </c>
      <c r="AO19" s="189">
        <v>0</v>
      </c>
      <c r="AP19" s="189">
        <v>2</v>
      </c>
      <c r="AQ19" s="198">
        <v>1</v>
      </c>
      <c r="AR19" s="199">
        <v>0</v>
      </c>
      <c r="AS19" s="200">
        <v>1</v>
      </c>
      <c r="AT19" s="189">
        <v>0</v>
      </c>
      <c r="AU19" s="189">
        <v>0</v>
      </c>
      <c r="AV19" s="189">
        <v>0</v>
      </c>
      <c r="AW19" s="204" t="s">
        <v>317</v>
      </c>
      <c r="AX19" s="71">
        <v>14</v>
      </c>
      <c r="AY19" s="71">
        <v>3</v>
      </c>
      <c r="AZ19" s="71">
        <v>11</v>
      </c>
      <c r="BA19" s="213">
        <v>10</v>
      </c>
      <c r="BB19" s="214">
        <v>3</v>
      </c>
      <c r="BC19" s="215">
        <v>7</v>
      </c>
      <c r="BD19" s="71">
        <v>2</v>
      </c>
      <c r="BE19" s="71">
        <v>0</v>
      </c>
      <c r="BF19" s="71">
        <v>2</v>
      </c>
      <c r="BG19" s="213">
        <v>2</v>
      </c>
      <c r="BH19" s="214">
        <v>0</v>
      </c>
      <c r="BI19" s="215">
        <v>2</v>
      </c>
      <c r="BJ19" s="71">
        <v>0</v>
      </c>
      <c r="BK19" s="71">
        <v>0</v>
      </c>
      <c r="BL19" s="71">
        <v>0</v>
      </c>
      <c r="BM19" s="4" t="s">
        <v>317</v>
      </c>
      <c r="BN19" s="10">
        <v>23</v>
      </c>
      <c r="BO19" s="10">
        <v>7</v>
      </c>
      <c r="BP19" s="10">
        <v>16</v>
      </c>
      <c r="BQ19" s="26">
        <v>9</v>
      </c>
      <c r="BR19" s="27">
        <v>2</v>
      </c>
      <c r="BS19" s="28">
        <v>7</v>
      </c>
      <c r="BT19" s="10">
        <v>8</v>
      </c>
      <c r="BU19" s="10">
        <v>3</v>
      </c>
      <c r="BV19" s="10">
        <v>5</v>
      </c>
      <c r="BW19" s="26">
        <v>5</v>
      </c>
      <c r="BX19" s="27">
        <v>2</v>
      </c>
      <c r="BY19" s="28">
        <v>3</v>
      </c>
      <c r="BZ19" s="10">
        <v>1</v>
      </c>
      <c r="CA19" s="10">
        <v>0</v>
      </c>
      <c r="CB19" s="10">
        <v>1</v>
      </c>
    </row>
    <row r="20" spans="1:80" x14ac:dyDescent="0.2">
      <c r="A20" s="4" t="s">
        <v>440</v>
      </c>
      <c r="B20" s="10">
        <f t="shared" si="30"/>
        <v>159</v>
      </c>
      <c r="C20" s="10">
        <f t="shared" si="31"/>
        <v>54</v>
      </c>
      <c r="D20" s="10">
        <f t="shared" si="32"/>
        <v>105</v>
      </c>
      <c r="E20" s="10">
        <f t="shared" si="33"/>
        <v>77</v>
      </c>
      <c r="F20" s="10">
        <f t="shared" si="34"/>
        <v>31</v>
      </c>
      <c r="G20" s="10">
        <f t="shared" si="35"/>
        <v>46</v>
      </c>
      <c r="H20" s="10">
        <f t="shared" si="36"/>
        <v>45</v>
      </c>
      <c r="I20" s="10">
        <f t="shared" si="37"/>
        <v>13</v>
      </c>
      <c r="J20" s="10">
        <f t="shared" si="38"/>
        <v>32</v>
      </c>
      <c r="K20" s="10">
        <f t="shared" si="39"/>
        <v>17</v>
      </c>
      <c r="L20" s="10">
        <f t="shared" si="40"/>
        <v>6</v>
      </c>
      <c r="M20" s="10">
        <f t="shared" si="41"/>
        <v>11</v>
      </c>
      <c r="N20" s="10">
        <f t="shared" si="42"/>
        <v>20</v>
      </c>
      <c r="O20" s="10">
        <f t="shared" si="43"/>
        <v>4</v>
      </c>
      <c r="P20" s="10">
        <f t="shared" si="44"/>
        <v>16</v>
      </c>
      <c r="Q20" s="4" t="s">
        <v>440</v>
      </c>
      <c r="R20" s="10">
        <v>52</v>
      </c>
      <c r="S20" s="10">
        <v>29</v>
      </c>
      <c r="T20" s="10">
        <v>23</v>
      </c>
      <c r="U20" s="26">
        <v>25</v>
      </c>
      <c r="V20" s="27">
        <v>18</v>
      </c>
      <c r="W20" s="28">
        <v>7</v>
      </c>
      <c r="X20" s="10">
        <v>10</v>
      </c>
      <c r="Y20" s="10">
        <v>6</v>
      </c>
      <c r="Z20" s="10">
        <v>4</v>
      </c>
      <c r="AA20" s="26">
        <v>7</v>
      </c>
      <c r="AB20" s="27">
        <v>3</v>
      </c>
      <c r="AC20" s="28">
        <v>4</v>
      </c>
      <c r="AD20" s="10">
        <v>10</v>
      </c>
      <c r="AE20" s="10">
        <v>2</v>
      </c>
      <c r="AF20" s="10">
        <v>8</v>
      </c>
      <c r="AG20" s="189" t="s">
        <v>440</v>
      </c>
      <c r="AH20" s="189">
        <v>6</v>
      </c>
      <c r="AI20" s="189">
        <v>0</v>
      </c>
      <c r="AJ20" s="189">
        <v>6</v>
      </c>
      <c r="AK20" s="198">
        <v>1</v>
      </c>
      <c r="AL20" s="199">
        <v>0</v>
      </c>
      <c r="AM20" s="200">
        <v>1</v>
      </c>
      <c r="AN20" s="189">
        <v>2</v>
      </c>
      <c r="AO20" s="189">
        <v>0</v>
      </c>
      <c r="AP20" s="189">
        <v>2</v>
      </c>
      <c r="AQ20" s="198">
        <v>3</v>
      </c>
      <c r="AR20" s="199">
        <v>0</v>
      </c>
      <c r="AS20" s="200">
        <v>3</v>
      </c>
      <c r="AT20" s="189">
        <v>0</v>
      </c>
      <c r="AU20" s="189">
        <v>0</v>
      </c>
      <c r="AV20" s="189">
        <v>0</v>
      </c>
      <c r="AW20" s="204" t="s">
        <v>440</v>
      </c>
      <c r="AX20" s="71">
        <v>34</v>
      </c>
      <c r="AY20" s="71">
        <v>12</v>
      </c>
      <c r="AZ20" s="71">
        <v>22</v>
      </c>
      <c r="BA20" s="213">
        <v>19</v>
      </c>
      <c r="BB20" s="214">
        <v>7</v>
      </c>
      <c r="BC20" s="215">
        <v>12</v>
      </c>
      <c r="BD20" s="71">
        <v>8</v>
      </c>
      <c r="BE20" s="71">
        <v>3</v>
      </c>
      <c r="BF20" s="71">
        <v>5</v>
      </c>
      <c r="BG20" s="213">
        <v>3</v>
      </c>
      <c r="BH20" s="214">
        <v>2</v>
      </c>
      <c r="BI20" s="215">
        <v>1</v>
      </c>
      <c r="BJ20" s="71">
        <v>4</v>
      </c>
      <c r="BK20" s="71">
        <v>0</v>
      </c>
      <c r="BL20" s="71">
        <v>4</v>
      </c>
      <c r="BM20" s="4" t="s">
        <v>440</v>
      </c>
      <c r="BN20" s="10">
        <v>67</v>
      </c>
      <c r="BO20" s="10">
        <v>13</v>
      </c>
      <c r="BP20" s="10">
        <v>54</v>
      </c>
      <c r="BQ20" s="26">
        <v>32</v>
      </c>
      <c r="BR20" s="27">
        <v>6</v>
      </c>
      <c r="BS20" s="28">
        <v>26</v>
      </c>
      <c r="BT20" s="10">
        <v>25</v>
      </c>
      <c r="BU20" s="10">
        <v>4</v>
      </c>
      <c r="BV20" s="10">
        <v>21</v>
      </c>
      <c r="BW20" s="26">
        <v>4</v>
      </c>
      <c r="BX20" s="27">
        <v>1</v>
      </c>
      <c r="BY20" s="28">
        <v>3</v>
      </c>
      <c r="BZ20" s="10">
        <v>6</v>
      </c>
      <c r="CA20" s="10">
        <v>2</v>
      </c>
      <c r="CB20" s="10">
        <v>4</v>
      </c>
    </row>
    <row r="21" spans="1:80" x14ac:dyDescent="0.2">
      <c r="A21" s="4" t="s">
        <v>414</v>
      </c>
      <c r="B21" s="10">
        <f t="shared" si="30"/>
        <v>187</v>
      </c>
      <c r="C21" s="10">
        <f t="shared" si="31"/>
        <v>78</v>
      </c>
      <c r="D21" s="10">
        <f t="shared" si="32"/>
        <v>109</v>
      </c>
      <c r="E21" s="10">
        <f t="shared" si="33"/>
        <v>57</v>
      </c>
      <c r="F21" s="10">
        <f t="shared" si="34"/>
        <v>28</v>
      </c>
      <c r="G21" s="10">
        <f t="shared" si="35"/>
        <v>29</v>
      </c>
      <c r="H21" s="10">
        <f t="shared" si="36"/>
        <v>94</v>
      </c>
      <c r="I21" s="10">
        <f t="shared" si="37"/>
        <v>34</v>
      </c>
      <c r="J21" s="10">
        <f t="shared" si="38"/>
        <v>60</v>
      </c>
      <c r="K21" s="10">
        <f t="shared" si="39"/>
        <v>19</v>
      </c>
      <c r="L21" s="10">
        <f t="shared" si="40"/>
        <v>8</v>
      </c>
      <c r="M21" s="10">
        <f t="shared" si="41"/>
        <v>11</v>
      </c>
      <c r="N21" s="10">
        <f t="shared" si="42"/>
        <v>17</v>
      </c>
      <c r="O21" s="10">
        <f t="shared" si="43"/>
        <v>8</v>
      </c>
      <c r="P21" s="10">
        <f t="shared" si="44"/>
        <v>9</v>
      </c>
      <c r="Q21" s="4" t="s">
        <v>414</v>
      </c>
      <c r="R21" s="10">
        <v>68</v>
      </c>
      <c r="S21" s="10">
        <v>40</v>
      </c>
      <c r="T21" s="10">
        <v>28</v>
      </c>
      <c r="U21" s="26">
        <v>17</v>
      </c>
      <c r="V21" s="27">
        <v>14</v>
      </c>
      <c r="W21" s="28">
        <v>3</v>
      </c>
      <c r="X21" s="10">
        <v>31</v>
      </c>
      <c r="Y21" s="10">
        <v>15</v>
      </c>
      <c r="Z21" s="10">
        <v>16</v>
      </c>
      <c r="AA21" s="26">
        <v>8</v>
      </c>
      <c r="AB21" s="27">
        <v>5</v>
      </c>
      <c r="AC21" s="28">
        <v>3</v>
      </c>
      <c r="AD21" s="10">
        <v>12</v>
      </c>
      <c r="AE21" s="10">
        <v>6</v>
      </c>
      <c r="AF21" s="10">
        <v>6</v>
      </c>
      <c r="AG21" s="189" t="s">
        <v>414</v>
      </c>
      <c r="AH21" s="189">
        <v>2</v>
      </c>
      <c r="AI21" s="189">
        <v>0</v>
      </c>
      <c r="AJ21" s="189">
        <v>2</v>
      </c>
      <c r="AK21" s="198">
        <v>1</v>
      </c>
      <c r="AL21" s="199">
        <v>0</v>
      </c>
      <c r="AM21" s="200">
        <v>1</v>
      </c>
      <c r="AN21" s="189">
        <v>1</v>
      </c>
      <c r="AO21" s="189">
        <v>0</v>
      </c>
      <c r="AP21" s="189">
        <v>1</v>
      </c>
      <c r="AQ21" s="198">
        <v>0</v>
      </c>
      <c r="AR21" s="199">
        <v>0</v>
      </c>
      <c r="AS21" s="200">
        <v>0</v>
      </c>
      <c r="AT21" s="189">
        <v>0</v>
      </c>
      <c r="AU21" s="189">
        <v>0</v>
      </c>
      <c r="AV21" s="189">
        <v>0</v>
      </c>
      <c r="AW21" s="204" t="s">
        <v>414</v>
      </c>
      <c r="AX21" s="71">
        <v>43</v>
      </c>
      <c r="AY21" s="71">
        <v>23</v>
      </c>
      <c r="AZ21" s="71">
        <v>20</v>
      </c>
      <c r="BA21" s="213">
        <v>18</v>
      </c>
      <c r="BB21" s="214">
        <v>10</v>
      </c>
      <c r="BC21" s="215">
        <v>8</v>
      </c>
      <c r="BD21" s="71">
        <v>15</v>
      </c>
      <c r="BE21" s="71">
        <v>9</v>
      </c>
      <c r="BF21" s="71">
        <v>6</v>
      </c>
      <c r="BG21" s="213">
        <v>5</v>
      </c>
      <c r="BH21" s="214">
        <v>2</v>
      </c>
      <c r="BI21" s="215">
        <v>3</v>
      </c>
      <c r="BJ21" s="71">
        <v>5</v>
      </c>
      <c r="BK21" s="71">
        <v>2</v>
      </c>
      <c r="BL21" s="71">
        <v>3</v>
      </c>
      <c r="BM21" s="4" t="s">
        <v>414</v>
      </c>
      <c r="BN21" s="10">
        <v>74</v>
      </c>
      <c r="BO21" s="10">
        <v>15</v>
      </c>
      <c r="BP21" s="10">
        <v>59</v>
      </c>
      <c r="BQ21" s="26">
        <v>21</v>
      </c>
      <c r="BR21" s="27">
        <v>4</v>
      </c>
      <c r="BS21" s="28">
        <v>17</v>
      </c>
      <c r="BT21" s="10">
        <v>47</v>
      </c>
      <c r="BU21" s="10">
        <v>10</v>
      </c>
      <c r="BV21" s="10">
        <v>37</v>
      </c>
      <c r="BW21" s="26">
        <v>6</v>
      </c>
      <c r="BX21" s="27">
        <v>1</v>
      </c>
      <c r="BY21" s="28">
        <v>5</v>
      </c>
      <c r="BZ21" s="10">
        <v>0</v>
      </c>
      <c r="CA21" s="10">
        <v>0</v>
      </c>
      <c r="CB21" s="10">
        <v>0</v>
      </c>
    </row>
    <row r="22" spans="1:80" x14ac:dyDescent="0.2">
      <c r="A22" s="4" t="s">
        <v>236</v>
      </c>
      <c r="B22" s="10"/>
      <c r="C22" s="10"/>
      <c r="D22" s="10"/>
      <c r="E22" s="26"/>
      <c r="F22" s="27"/>
      <c r="G22" s="28"/>
      <c r="H22" s="10"/>
      <c r="I22" s="10"/>
      <c r="J22" s="10"/>
      <c r="K22" s="26"/>
      <c r="L22" s="27"/>
      <c r="M22" s="28"/>
      <c r="N22" s="10"/>
      <c r="O22" s="10"/>
      <c r="P22" s="10"/>
      <c r="Q22" s="4" t="s">
        <v>236</v>
      </c>
      <c r="R22" s="10">
        <v>578.20000000000005</v>
      </c>
      <c r="S22" s="10">
        <v>462.7</v>
      </c>
      <c r="T22" s="10">
        <v>810.8</v>
      </c>
      <c r="U22" s="26">
        <v>361.1</v>
      </c>
      <c r="V22" s="27">
        <v>269.39999999999998</v>
      </c>
      <c r="W22" s="28">
        <v>790</v>
      </c>
      <c r="X22" s="10">
        <v>1122.0999999999999</v>
      </c>
      <c r="Y22" s="10">
        <v>1212.9000000000001</v>
      </c>
      <c r="Z22" s="10">
        <v>1031.3</v>
      </c>
      <c r="AA22" s="26">
        <v>473.8</v>
      </c>
      <c r="AB22" s="27">
        <v>521.4</v>
      </c>
      <c r="AC22" s="28">
        <v>421.1</v>
      </c>
      <c r="AD22" s="10">
        <v>754.5</v>
      </c>
      <c r="AE22" s="10">
        <v>707.1</v>
      </c>
      <c r="AF22" s="10">
        <v>776.7</v>
      </c>
      <c r="AG22" s="246" t="s">
        <v>236</v>
      </c>
      <c r="AH22" s="246">
        <v>47.8</v>
      </c>
      <c r="AI22" s="246">
        <v>5.8</v>
      </c>
      <c r="AJ22" s="246">
        <v>55.1</v>
      </c>
      <c r="AK22" s="247">
        <v>27.4</v>
      </c>
      <c r="AL22" s="248">
        <v>0</v>
      </c>
      <c r="AM22" s="249">
        <v>32.9</v>
      </c>
      <c r="AN22" s="246">
        <v>116.7</v>
      </c>
      <c r="AO22" s="246">
        <v>0</v>
      </c>
      <c r="AP22" s="246">
        <v>127.3</v>
      </c>
      <c r="AQ22" s="247">
        <v>69.099999999999994</v>
      </c>
      <c r="AR22" s="248">
        <v>10</v>
      </c>
      <c r="AS22" s="249">
        <v>79.3</v>
      </c>
      <c r="AT22" s="246">
        <v>30</v>
      </c>
      <c r="AU22" s="246">
        <v>100</v>
      </c>
      <c r="AV22" s="246">
        <v>22.2</v>
      </c>
      <c r="AW22" s="216" t="s">
        <v>236</v>
      </c>
      <c r="AX22" s="216">
        <v>237.8</v>
      </c>
      <c r="AY22" s="216">
        <v>257.39999999999998</v>
      </c>
      <c r="AZ22" s="216">
        <v>225.4</v>
      </c>
      <c r="BA22" s="253">
        <v>172.2</v>
      </c>
      <c r="BB22" s="254">
        <v>196.7</v>
      </c>
      <c r="BC22" s="255">
        <v>157.30000000000001</v>
      </c>
      <c r="BD22" s="216">
        <v>275.2</v>
      </c>
      <c r="BE22" s="216">
        <v>362.2</v>
      </c>
      <c r="BF22" s="216">
        <v>217.7</v>
      </c>
      <c r="BG22" s="253">
        <v>419</v>
      </c>
      <c r="BH22" s="254">
        <v>350</v>
      </c>
      <c r="BI22" s="255">
        <v>455.3</v>
      </c>
      <c r="BJ22" s="216">
        <v>778.9</v>
      </c>
      <c r="BK22" s="216">
        <v>433.3</v>
      </c>
      <c r="BL22" s="216">
        <v>1090</v>
      </c>
      <c r="BM22" s="4" t="s">
        <v>236</v>
      </c>
      <c r="BN22" s="10">
        <v>904.4</v>
      </c>
      <c r="BO22" s="10">
        <v>769.3</v>
      </c>
      <c r="BP22" s="10">
        <v>946.1</v>
      </c>
      <c r="BQ22" s="26">
        <v>801.9</v>
      </c>
      <c r="BR22" s="27">
        <v>364.8</v>
      </c>
      <c r="BS22" s="28">
        <v>921.6</v>
      </c>
      <c r="BT22" s="10">
        <v>1089.3</v>
      </c>
      <c r="BU22" s="10">
        <v>1324.1</v>
      </c>
      <c r="BV22" s="10">
        <v>1016.1</v>
      </c>
      <c r="BW22" s="26">
        <v>824.4</v>
      </c>
      <c r="BX22" s="27">
        <v>343</v>
      </c>
      <c r="BY22" s="28">
        <v>1043.2</v>
      </c>
      <c r="BZ22" s="10">
        <v>319.2</v>
      </c>
      <c r="CA22" s="10">
        <v>333.3</v>
      </c>
      <c r="CB22" s="10">
        <v>315</v>
      </c>
    </row>
    <row r="23" spans="1:80" x14ac:dyDescent="0.2">
      <c r="B23" s="10"/>
      <c r="C23" s="10"/>
      <c r="D23" s="10"/>
      <c r="E23" s="26"/>
      <c r="F23" s="27"/>
      <c r="G23" s="28"/>
      <c r="H23" s="10"/>
      <c r="I23" s="10"/>
      <c r="J23" s="10"/>
      <c r="K23" s="26"/>
      <c r="L23" s="27"/>
      <c r="M23" s="28"/>
      <c r="N23" s="10"/>
      <c r="O23" s="10"/>
      <c r="P23" s="10"/>
      <c r="R23" s="10"/>
      <c r="S23" s="10"/>
      <c r="T23" s="10"/>
      <c r="U23" s="26"/>
      <c r="V23" s="27"/>
      <c r="W23" s="28"/>
      <c r="X23" s="10"/>
      <c r="Y23" s="10"/>
      <c r="Z23" s="10"/>
      <c r="AA23" s="26"/>
      <c r="AB23" s="27"/>
      <c r="AC23" s="28"/>
      <c r="AD23" s="10"/>
      <c r="AE23" s="10"/>
      <c r="AF23" s="10"/>
      <c r="AG23" s="246"/>
      <c r="AH23" s="246"/>
      <c r="AI23" s="246"/>
      <c r="AJ23" s="246"/>
      <c r="AK23" s="247"/>
      <c r="AL23" s="248"/>
      <c r="AM23" s="249"/>
      <c r="AN23" s="246"/>
      <c r="AO23" s="246"/>
      <c r="AP23" s="246"/>
      <c r="AQ23" s="247"/>
      <c r="AR23" s="248"/>
      <c r="AS23" s="249"/>
      <c r="AT23" s="246"/>
      <c r="AU23" s="246"/>
      <c r="AV23" s="246"/>
      <c r="AW23" s="204"/>
      <c r="AX23" s="71"/>
      <c r="AY23" s="71"/>
      <c r="AZ23" s="71"/>
      <c r="BA23" s="213"/>
      <c r="BB23" s="214"/>
      <c r="BC23" s="215"/>
      <c r="BD23" s="71"/>
      <c r="BE23" s="71"/>
      <c r="BF23" s="71"/>
      <c r="BG23" s="213"/>
      <c r="BH23" s="214"/>
      <c r="BI23" s="215"/>
      <c r="BJ23" s="71"/>
      <c r="BK23" s="71"/>
      <c r="BL23" s="71"/>
      <c r="BN23" s="10"/>
      <c r="BO23" s="10"/>
      <c r="BP23" s="10"/>
      <c r="BQ23" s="26"/>
      <c r="BR23" s="27"/>
      <c r="BS23" s="28"/>
      <c r="BT23" s="10"/>
      <c r="BU23" s="10"/>
      <c r="BV23" s="10"/>
      <c r="BW23" s="26"/>
      <c r="BX23" s="27"/>
      <c r="BY23" s="28"/>
      <c r="BZ23" s="10"/>
      <c r="CA23" s="10"/>
      <c r="CB23" s="10"/>
    </row>
    <row r="24" spans="1:80" x14ac:dyDescent="0.2">
      <c r="A24" s="15" t="s">
        <v>484</v>
      </c>
      <c r="B24" s="10"/>
      <c r="C24" s="10"/>
      <c r="D24" s="10"/>
      <c r="E24" s="26"/>
      <c r="F24" s="27"/>
      <c r="G24" s="28"/>
      <c r="H24" s="10"/>
      <c r="I24" s="10"/>
      <c r="J24" s="10"/>
      <c r="K24" s="26"/>
      <c r="L24" s="27"/>
      <c r="M24" s="28"/>
      <c r="N24" s="10"/>
      <c r="O24" s="10"/>
      <c r="P24" s="10"/>
      <c r="Q24" s="15" t="s">
        <v>484</v>
      </c>
      <c r="R24" s="10"/>
      <c r="S24" s="10"/>
      <c r="T24" s="10"/>
      <c r="U24" s="26"/>
      <c r="V24" s="27"/>
      <c r="W24" s="28"/>
      <c r="X24" s="10"/>
      <c r="Y24" s="10"/>
      <c r="Z24" s="10"/>
      <c r="AA24" s="26"/>
      <c r="AB24" s="27"/>
      <c r="AC24" s="28"/>
      <c r="AD24" s="10"/>
      <c r="AE24" s="10"/>
      <c r="AF24" s="10"/>
      <c r="AG24" s="195" t="s">
        <v>484</v>
      </c>
      <c r="AH24" s="189"/>
      <c r="AI24" s="189"/>
      <c r="AJ24" s="189"/>
      <c r="AK24" s="198"/>
      <c r="AL24" s="199"/>
      <c r="AM24" s="200"/>
      <c r="AN24" s="189"/>
      <c r="AO24" s="189"/>
      <c r="AP24" s="189"/>
      <c r="AQ24" s="198"/>
      <c r="AR24" s="199"/>
      <c r="AS24" s="200"/>
      <c r="AT24" s="189"/>
      <c r="AU24" s="189"/>
      <c r="AV24" s="189"/>
      <c r="AW24" s="210" t="s">
        <v>484</v>
      </c>
      <c r="AX24" s="71"/>
      <c r="AY24" s="71"/>
      <c r="AZ24" s="71"/>
      <c r="BA24" s="213"/>
      <c r="BB24" s="214"/>
      <c r="BC24" s="215"/>
      <c r="BD24" s="71"/>
      <c r="BE24" s="71"/>
      <c r="BF24" s="71"/>
      <c r="BG24" s="213"/>
      <c r="BH24" s="214"/>
      <c r="BI24" s="215"/>
      <c r="BJ24" s="71"/>
      <c r="BK24" s="71"/>
      <c r="BL24" s="71"/>
      <c r="BM24" s="15" t="s">
        <v>484</v>
      </c>
      <c r="BN24" s="10"/>
      <c r="BO24" s="10"/>
      <c r="BP24" s="10"/>
      <c r="BQ24" s="26"/>
      <c r="BR24" s="27"/>
      <c r="BS24" s="28"/>
      <c r="BT24" s="10"/>
      <c r="BU24" s="10"/>
      <c r="BV24" s="10"/>
      <c r="BW24" s="26"/>
      <c r="BX24" s="27"/>
      <c r="BY24" s="28"/>
      <c r="BZ24" s="10"/>
      <c r="CA24" s="10"/>
      <c r="CB24" s="10"/>
    </row>
    <row r="25" spans="1:80" x14ac:dyDescent="0.2">
      <c r="A25" s="4" t="s">
        <v>1</v>
      </c>
      <c r="B25" s="10">
        <f t="shared" ref="B25:B31" si="45">R25+AH25+AX25+BN25</f>
        <v>1306</v>
      </c>
      <c r="C25" s="10">
        <f t="shared" ref="C25:C31" si="46">S25+AI25+AY25+BO25</f>
        <v>530</v>
      </c>
      <c r="D25" s="10">
        <f t="shared" ref="D25:D31" si="47">T25+AJ25+AZ25+BP25</f>
        <v>776</v>
      </c>
      <c r="E25" s="10">
        <f t="shared" ref="E25:E31" si="48">U25+AK25+BA25+BQ25</f>
        <v>752</v>
      </c>
      <c r="F25" s="10">
        <f t="shared" ref="F25:F31" si="49">V25+AL25+BB25+BR25</f>
        <v>343</v>
      </c>
      <c r="G25" s="10">
        <f t="shared" ref="G25:G31" si="50">W25+AM25+BC25+BS25</f>
        <v>409</v>
      </c>
      <c r="H25" s="10">
        <f t="shared" ref="H25:H31" si="51">X25+AN25+BD25+BT25</f>
        <v>333</v>
      </c>
      <c r="I25" s="10">
        <f t="shared" ref="I25:I31" si="52">Y25+AO25+BE25+BU25</f>
        <v>114</v>
      </c>
      <c r="J25" s="10">
        <f t="shared" ref="J25:J31" si="53">Z25+AP25+BF25+BV25</f>
        <v>219</v>
      </c>
      <c r="K25" s="10">
        <f t="shared" ref="K25:K31" si="54">AA25+AQ25+BG25+BW25</f>
        <v>135</v>
      </c>
      <c r="L25" s="10">
        <f t="shared" ref="L25:L31" si="55">AB25+AR25+BH25+BX25</f>
        <v>46</v>
      </c>
      <c r="M25" s="10">
        <f t="shared" ref="M25:M31" si="56">AC25+AS25+BI25+BY25</f>
        <v>89</v>
      </c>
      <c r="N25" s="10">
        <f t="shared" ref="N25:N31" si="57">AD25+AT25+BJ25+BZ25</f>
        <v>86</v>
      </c>
      <c r="O25" s="10">
        <f t="shared" ref="O25:O31" si="58">AE25+AU25+BK25+CA25</f>
        <v>27</v>
      </c>
      <c r="P25" s="10">
        <f t="shared" ref="P25:P31" si="59">AF25+AV25+BL25+CB25</f>
        <v>59</v>
      </c>
      <c r="Q25" s="4" t="s">
        <v>1</v>
      </c>
      <c r="R25" s="10">
        <v>395</v>
      </c>
      <c r="S25" s="10">
        <v>264</v>
      </c>
      <c r="T25" s="10">
        <v>131</v>
      </c>
      <c r="U25" s="26">
        <v>227</v>
      </c>
      <c r="V25" s="27">
        <v>187</v>
      </c>
      <c r="W25" s="28">
        <v>40</v>
      </c>
      <c r="X25" s="10">
        <v>84</v>
      </c>
      <c r="Y25" s="10">
        <v>42</v>
      </c>
      <c r="Z25" s="10">
        <v>42</v>
      </c>
      <c r="AA25" s="26">
        <v>40</v>
      </c>
      <c r="AB25" s="27">
        <v>21</v>
      </c>
      <c r="AC25" s="28">
        <v>19</v>
      </c>
      <c r="AD25" s="10">
        <v>44</v>
      </c>
      <c r="AE25" s="10">
        <v>14</v>
      </c>
      <c r="AF25" s="10">
        <v>30</v>
      </c>
      <c r="AG25" s="189" t="s">
        <v>1</v>
      </c>
      <c r="AH25" s="189">
        <v>176</v>
      </c>
      <c r="AI25" s="189">
        <v>26</v>
      </c>
      <c r="AJ25" s="189">
        <v>150</v>
      </c>
      <c r="AK25" s="198">
        <v>108</v>
      </c>
      <c r="AL25" s="199">
        <v>18</v>
      </c>
      <c r="AM25" s="200">
        <v>90</v>
      </c>
      <c r="AN25" s="189">
        <v>24</v>
      </c>
      <c r="AO25" s="189">
        <v>2</v>
      </c>
      <c r="AP25" s="189">
        <v>22</v>
      </c>
      <c r="AQ25" s="198">
        <v>34</v>
      </c>
      <c r="AR25" s="199">
        <v>5</v>
      </c>
      <c r="AS25" s="200">
        <v>29</v>
      </c>
      <c r="AT25" s="189">
        <v>10</v>
      </c>
      <c r="AU25" s="189">
        <v>1</v>
      </c>
      <c r="AV25" s="189">
        <v>9</v>
      </c>
      <c r="AW25" s="204" t="s">
        <v>1</v>
      </c>
      <c r="AX25" s="71">
        <v>447</v>
      </c>
      <c r="AY25" s="71">
        <v>172</v>
      </c>
      <c r="AZ25" s="71">
        <v>275</v>
      </c>
      <c r="BA25" s="213">
        <v>296</v>
      </c>
      <c r="BB25" s="214">
        <v>112</v>
      </c>
      <c r="BC25" s="215">
        <v>184</v>
      </c>
      <c r="BD25" s="71">
        <v>103</v>
      </c>
      <c r="BE25" s="71">
        <v>41</v>
      </c>
      <c r="BF25" s="71">
        <v>62</v>
      </c>
      <c r="BG25" s="213">
        <v>29</v>
      </c>
      <c r="BH25" s="214">
        <v>10</v>
      </c>
      <c r="BI25" s="215">
        <v>19</v>
      </c>
      <c r="BJ25" s="71">
        <v>19</v>
      </c>
      <c r="BK25" s="71">
        <v>9</v>
      </c>
      <c r="BL25" s="71">
        <v>10</v>
      </c>
      <c r="BM25" s="4" t="s">
        <v>1</v>
      </c>
      <c r="BN25" s="10">
        <v>288</v>
      </c>
      <c r="BO25" s="10">
        <v>68</v>
      </c>
      <c r="BP25" s="10">
        <v>220</v>
      </c>
      <c r="BQ25" s="26">
        <v>121</v>
      </c>
      <c r="BR25" s="27">
        <v>26</v>
      </c>
      <c r="BS25" s="28">
        <v>95</v>
      </c>
      <c r="BT25" s="10">
        <v>122</v>
      </c>
      <c r="BU25" s="10">
        <v>29</v>
      </c>
      <c r="BV25" s="10">
        <v>93</v>
      </c>
      <c r="BW25" s="26">
        <v>32</v>
      </c>
      <c r="BX25" s="27">
        <v>10</v>
      </c>
      <c r="BY25" s="28">
        <v>22</v>
      </c>
      <c r="BZ25" s="10">
        <v>13</v>
      </c>
      <c r="CA25" s="10">
        <v>3</v>
      </c>
      <c r="CB25" s="10">
        <v>10</v>
      </c>
    </row>
    <row r="26" spans="1:80" x14ac:dyDescent="0.2">
      <c r="A26" s="4" t="s">
        <v>32</v>
      </c>
      <c r="B26" s="10">
        <f t="shared" si="45"/>
        <v>1031</v>
      </c>
      <c r="C26" s="10">
        <f t="shared" si="46"/>
        <v>416</v>
      </c>
      <c r="D26" s="10">
        <f t="shared" si="47"/>
        <v>615</v>
      </c>
      <c r="E26" s="10">
        <f t="shared" si="48"/>
        <v>597</v>
      </c>
      <c r="F26" s="10">
        <f t="shared" si="49"/>
        <v>274</v>
      </c>
      <c r="G26" s="10">
        <f t="shared" si="50"/>
        <v>323</v>
      </c>
      <c r="H26" s="10">
        <f t="shared" si="51"/>
        <v>260</v>
      </c>
      <c r="I26" s="10">
        <f t="shared" si="52"/>
        <v>85</v>
      </c>
      <c r="J26" s="10">
        <f t="shared" si="53"/>
        <v>175</v>
      </c>
      <c r="K26" s="10">
        <f t="shared" si="54"/>
        <v>103</v>
      </c>
      <c r="L26" s="10">
        <f t="shared" si="55"/>
        <v>34</v>
      </c>
      <c r="M26" s="10">
        <f t="shared" si="56"/>
        <v>69</v>
      </c>
      <c r="N26" s="10">
        <f t="shared" si="57"/>
        <v>71</v>
      </c>
      <c r="O26" s="10">
        <f t="shared" si="58"/>
        <v>23</v>
      </c>
      <c r="P26" s="10">
        <f t="shared" si="59"/>
        <v>48</v>
      </c>
      <c r="Q26" s="4" t="s">
        <v>32</v>
      </c>
      <c r="R26" s="10">
        <v>299</v>
      </c>
      <c r="S26" s="10">
        <v>193</v>
      </c>
      <c r="T26" s="10">
        <v>106</v>
      </c>
      <c r="U26" s="26">
        <v>167</v>
      </c>
      <c r="V26" s="27">
        <v>135</v>
      </c>
      <c r="W26" s="28">
        <v>32</v>
      </c>
      <c r="X26" s="10">
        <v>69</v>
      </c>
      <c r="Y26" s="10">
        <v>33</v>
      </c>
      <c r="Z26" s="10">
        <v>36</v>
      </c>
      <c r="AA26" s="26">
        <v>30</v>
      </c>
      <c r="AB26" s="27">
        <v>15</v>
      </c>
      <c r="AC26" s="28">
        <v>15</v>
      </c>
      <c r="AD26" s="10">
        <v>33</v>
      </c>
      <c r="AE26" s="10">
        <v>10</v>
      </c>
      <c r="AF26" s="10">
        <v>23</v>
      </c>
      <c r="AG26" s="189" t="s">
        <v>32</v>
      </c>
      <c r="AH26" s="189">
        <v>159</v>
      </c>
      <c r="AI26" s="189">
        <v>26</v>
      </c>
      <c r="AJ26" s="189">
        <v>133</v>
      </c>
      <c r="AK26" s="198">
        <v>95</v>
      </c>
      <c r="AL26" s="199">
        <v>18</v>
      </c>
      <c r="AM26" s="200">
        <v>77</v>
      </c>
      <c r="AN26" s="189">
        <v>21</v>
      </c>
      <c r="AO26" s="189">
        <v>2</v>
      </c>
      <c r="AP26" s="189">
        <v>19</v>
      </c>
      <c r="AQ26" s="198">
        <v>33</v>
      </c>
      <c r="AR26" s="199">
        <v>5</v>
      </c>
      <c r="AS26" s="200">
        <v>28</v>
      </c>
      <c r="AT26" s="189">
        <v>10</v>
      </c>
      <c r="AU26" s="189">
        <v>1</v>
      </c>
      <c r="AV26" s="189">
        <v>9</v>
      </c>
      <c r="AW26" s="204" t="s">
        <v>32</v>
      </c>
      <c r="AX26" s="71">
        <v>399</v>
      </c>
      <c r="AY26" s="71">
        <v>155</v>
      </c>
      <c r="AZ26" s="71">
        <v>244</v>
      </c>
      <c r="BA26" s="213">
        <v>268</v>
      </c>
      <c r="BB26" s="214">
        <v>105</v>
      </c>
      <c r="BC26" s="215">
        <v>163</v>
      </c>
      <c r="BD26" s="71">
        <v>90</v>
      </c>
      <c r="BE26" s="71">
        <v>32</v>
      </c>
      <c r="BF26" s="71">
        <v>58</v>
      </c>
      <c r="BG26" s="213">
        <v>25</v>
      </c>
      <c r="BH26" s="214">
        <v>9</v>
      </c>
      <c r="BI26" s="215">
        <v>16</v>
      </c>
      <c r="BJ26" s="71">
        <v>16</v>
      </c>
      <c r="BK26" s="71">
        <v>9</v>
      </c>
      <c r="BL26" s="71">
        <v>7</v>
      </c>
      <c r="BM26" s="4" t="s">
        <v>32</v>
      </c>
      <c r="BN26" s="10">
        <v>174</v>
      </c>
      <c r="BO26" s="10">
        <v>42</v>
      </c>
      <c r="BP26" s="10">
        <v>132</v>
      </c>
      <c r="BQ26" s="26">
        <v>67</v>
      </c>
      <c r="BR26" s="27">
        <v>16</v>
      </c>
      <c r="BS26" s="28">
        <v>51</v>
      </c>
      <c r="BT26" s="10">
        <v>80</v>
      </c>
      <c r="BU26" s="10">
        <v>18</v>
      </c>
      <c r="BV26" s="10">
        <v>62</v>
      </c>
      <c r="BW26" s="26">
        <v>15</v>
      </c>
      <c r="BX26" s="27">
        <v>5</v>
      </c>
      <c r="BY26" s="28">
        <v>10</v>
      </c>
      <c r="BZ26" s="10">
        <v>12</v>
      </c>
      <c r="CA26" s="10">
        <v>3</v>
      </c>
      <c r="CB26" s="10">
        <v>9</v>
      </c>
    </row>
    <row r="27" spans="1:80" x14ac:dyDescent="0.2">
      <c r="A27" s="4" t="s">
        <v>438</v>
      </c>
      <c r="B27" s="10">
        <f t="shared" si="45"/>
        <v>15</v>
      </c>
      <c r="C27" s="10">
        <f t="shared" si="46"/>
        <v>6</v>
      </c>
      <c r="D27" s="10">
        <f t="shared" si="47"/>
        <v>9</v>
      </c>
      <c r="E27" s="10">
        <f t="shared" si="48"/>
        <v>10</v>
      </c>
      <c r="F27" s="10">
        <f t="shared" si="49"/>
        <v>3</v>
      </c>
      <c r="G27" s="10">
        <f t="shared" si="50"/>
        <v>7</v>
      </c>
      <c r="H27" s="10">
        <f t="shared" si="51"/>
        <v>2</v>
      </c>
      <c r="I27" s="10">
        <f t="shared" si="52"/>
        <v>1</v>
      </c>
      <c r="J27" s="10">
        <f t="shared" si="53"/>
        <v>1</v>
      </c>
      <c r="K27" s="10">
        <f t="shared" si="54"/>
        <v>2</v>
      </c>
      <c r="L27" s="10">
        <f t="shared" si="55"/>
        <v>1</v>
      </c>
      <c r="M27" s="10">
        <f t="shared" si="56"/>
        <v>1</v>
      </c>
      <c r="N27" s="10">
        <f t="shared" si="57"/>
        <v>1</v>
      </c>
      <c r="O27" s="10">
        <f t="shared" si="58"/>
        <v>1</v>
      </c>
      <c r="P27" s="10">
        <f t="shared" si="59"/>
        <v>0</v>
      </c>
      <c r="Q27" s="4" t="s">
        <v>438</v>
      </c>
      <c r="R27" s="10">
        <v>3</v>
      </c>
      <c r="S27" s="10">
        <v>2</v>
      </c>
      <c r="T27" s="10">
        <v>1</v>
      </c>
      <c r="U27" s="26">
        <v>2</v>
      </c>
      <c r="V27" s="27">
        <v>1</v>
      </c>
      <c r="W27" s="28">
        <v>1</v>
      </c>
      <c r="X27" s="10">
        <v>0</v>
      </c>
      <c r="Y27" s="10">
        <v>0</v>
      </c>
      <c r="Z27" s="10">
        <v>0</v>
      </c>
      <c r="AA27" s="26">
        <v>0</v>
      </c>
      <c r="AB27" s="27">
        <v>0</v>
      </c>
      <c r="AC27" s="28">
        <v>0</v>
      </c>
      <c r="AD27" s="10">
        <v>1</v>
      </c>
      <c r="AE27" s="10">
        <v>1</v>
      </c>
      <c r="AF27" s="10">
        <v>0</v>
      </c>
      <c r="AG27" s="189" t="s">
        <v>438</v>
      </c>
      <c r="AH27" s="189">
        <v>3</v>
      </c>
      <c r="AI27" s="189">
        <v>0</v>
      </c>
      <c r="AJ27" s="189">
        <v>3</v>
      </c>
      <c r="AK27" s="198">
        <v>3</v>
      </c>
      <c r="AL27" s="199">
        <v>0</v>
      </c>
      <c r="AM27" s="200">
        <v>3</v>
      </c>
      <c r="AN27" s="189">
        <v>0</v>
      </c>
      <c r="AO27" s="189">
        <v>0</v>
      </c>
      <c r="AP27" s="189">
        <v>0</v>
      </c>
      <c r="AQ27" s="198">
        <v>0</v>
      </c>
      <c r="AR27" s="199">
        <v>0</v>
      </c>
      <c r="AS27" s="200">
        <v>0</v>
      </c>
      <c r="AT27" s="189">
        <v>0</v>
      </c>
      <c r="AU27" s="189">
        <v>0</v>
      </c>
      <c r="AV27" s="189">
        <v>0</v>
      </c>
      <c r="AW27" s="204" t="s">
        <v>438</v>
      </c>
      <c r="AX27" s="71">
        <v>4</v>
      </c>
      <c r="AY27" s="71">
        <v>2</v>
      </c>
      <c r="AZ27" s="71">
        <v>2</v>
      </c>
      <c r="BA27" s="213">
        <v>4</v>
      </c>
      <c r="BB27" s="214">
        <v>2</v>
      </c>
      <c r="BC27" s="215">
        <v>2</v>
      </c>
      <c r="BD27" s="71">
        <v>0</v>
      </c>
      <c r="BE27" s="71">
        <v>0</v>
      </c>
      <c r="BF27" s="71">
        <v>0</v>
      </c>
      <c r="BG27" s="213">
        <v>0</v>
      </c>
      <c r="BH27" s="214">
        <v>0</v>
      </c>
      <c r="BI27" s="215">
        <v>0</v>
      </c>
      <c r="BJ27" s="71">
        <v>0</v>
      </c>
      <c r="BK27" s="71">
        <v>0</v>
      </c>
      <c r="BL27" s="71">
        <v>0</v>
      </c>
      <c r="BM27" s="4" t="s">
        <v>438</v>
      </c>
      <c r="BN27" s="10">
        <v>5</v>
      </c>
      <c r="BO27" s="10">
        <v>2</v>
      </c>
      <c r="BP27" s="10">
        <v>3</v>
      </c>
      <c r="BQ27" s="26">
        <v>1</v>
      </c>
      <c r="BR27" s="27">
        <v>0</v>
      </c>
      <c r="BS27" s="28">
        <v>1</v>
      </c>
      <c r="BT27" s="10">
        <v>2</v>
      </c>
      <c r="BU27" s="10">
        <v>1</v>
      </c>
      <c r="BV27" s="10">
        <v>1</v>
      </c>
      <c r="BW27" s="26">
        <v>2</v>
      </c>
      <c r="BX27" s="27">
        <v>1</v>
      </c>
      <c r="BY27" s="28">
        <v>1</v>
      </c>
      <c r="BZ27" s="10">
        <v>0</v>
      </c>
      <c r="CA27" s="10">
        <v>0</v>
      </c>
      <c r="CB27" s="10">
        <v>0</v>
      </c>
    </row>
    <row r="28" spans="1:80" x14ac:dyDescent="0.2">
      <c r="A28" s="4" t="s">
        <v>439</v>
      </c>
      <c r="B28" s="10">
        <f t="shared" si="45"/>
        <v>73</v>
      </c>
      <c r="C28" s="10">
        <f t="shared" si="46"/>
        <v>32</v>
      </c>
      <c r="D28" s="10">
        <f t="shared" si="47"/>
        <v>41</v>
      </c>
      <c r="E28" s="10">
        <f t="shared" si="48"/>
        <v>38</v>
      </c>
      <c r="F28" s="10">
        <f t="shared" si="49"/>
        <v>17</v>
      </c>
      <c r="G28" s="10">
        <f t="shared" si="50"/>
        <v>21</v>
      </c>
      <c r="H28" s="10">
        <f t="shared" si="51"/>
        <v>22</v>
      </c>
      <c r="I28" s="10">
        <f t="shared" si="52"/>
        <v>10</v>
      </c>
      <c r="J28" s="10">
        <f t="shared" si="53"/>
        <v>12</v>
      </c>
      <c r="K28" s="10">
        <f t="shared" si="54"/>
        <v>10</v>
      </c>
      <c r="L28" s="10">
        <f t="shared" si="55"/>
        <v>5</v>
      </c>
      <c r="M28" s="10">
        <f t="shared" si="56"/>
        <v>5</v>
      </c>
      <c r="N28" s="10">
        <f t="shared" si="57"/>
        <v>3</v>
      </c>
      <c r="O28" s="10">
        <f t="shared" si="58"/>
        <v>0</v>
      </c>
      <c r="P28" s="10">
        <f t="shared" si="59"/>
        <v>3</v>
      </c>
      <c r="Q28" s="4" t="s">
        <v>439</v>
      </c>
      <c r="R28" s="10">
        <v>24</v>
      </c>
      <c r="S28" s="10">
        <v>17</v>
      </c>
      <c r="T28" s="10">
        <v>7</v>
      </c>
      <c r="U28" s="26">
        <v>16</v>
      </c>
      <c r="V28" s="27">
        <v>14</v>
      </c>
      <c r="W28" s="28">
        <v>2</v>
      </c>
      <c r="X28" s="10">
        <v>3</v>
      </c>
      <c r="Y28" s="10">
        <v>1</v>
      </c>
      <c r="Z28" s="10">
        <v>2</v>
      </c>
      <c r="AA28" s="26">
        <v>4</v>
      </c>
      <c r="AB28" s="27">
        <v>2</v>
      </c>
      <c r="AC28" s="28">
        <v>2</v>
      </c>
      <c r="AD28" s="10">
        <v>1</v>
      </c>
      <c r="AE28" s="10">
        <v>0</v>
      </c>
      <c r="AF28" s="10">
        <v>1</v>
      </c>
      <c r="AG28" s="189" t="s">
        <v>439</v>
      </c>
      <c r="AH28" s="189">
        <v>4</v>
      </c>
      <c r="AI28" s="189">
        <v>0</v>
      </c>
      <c r="AJ28" s="189">
        <v>4</v>
      </c>
      <c r="AK28" s="198">
        <v>4</v>
      </c>
      <c r="AL28" s="199">
        <v>0</v>
      </c>
      <c r="AM28" s="200">
        <v>4</v>
      </c>
      <c r="AN28" s="189">
        <v>0</v>
      </c>
      <c r="AO28" s="189">
        <v>0</v>
      </c>
      <c r="AP28" s="189">
        <v>0</v>
      </c>
      <c r="AQ28" s="198">
        <v>0</v>
      </c>
      <c r="AR28" s="199">
        <v>0</v>
      </c>
      <c r="AS28" s="200">
        <v>0</v>
      </c>
      <c r="AT28" s="189">
        <v>0</v>
      </c>
      <c r="AU28" s="189">
        <v>0</v>
      </c>
      <c r="AV28" s="189">
        <v>0</v>
      </c>
      <c r="AW28" s="204" t="s">
        <v>439</v>
      </c>
      <c r="AX28" s="71">
        <v>20</v>
      </c>
      <c r="AY28" s="71">
        <v>8</v>
      </c>
      <c r="AZ28" s="71">
        <v>12</v>
      </c>
      <c r="BA28" s="213">
        <v>7</v>
      </c>
      <c r="BB28" s="214">
        <v>1</v>
      </c>
      <c r="BC28" s="215">
        <v>6</v>
      </c>
      <c r="BD28" s="71">
        <v>10</v>
      </c>
      <c r="BE28" s="71">
        <v>7</v>
      </c>
      <c r="BF28" s="71">
        <v>3</v>
      </c>
      <c r="BG28" s="213">
        <v>1</v>
      </c>
      <c r="BH28" s="214">
        <v>0</v>
      </c>
      <c r="BI28" s="215">
        <v>1</v>
      </c>
      <c r="BJ28" s="71">
        <v>2</v>
      </c>
      <c r="BK28" s="71">
        <v>0</v>
      </c>
      <c r="BL28" s="71">
        <v>2</v>
      </c>
      <c r="BM28" s="4" t="s">
        <v>439</v>
      </c>
      <c r="BN28" s="10">
        <v>25</v>
      </c>
      <c r="BO28" s="10">
        <v>7</v>
      </c>
      <c r="BP28" s="10">
        <v>18</v>
      </c>
      <c r="BQ28" s="26">
        <v>11</v>
      </c>
      <c r="BR28" s="27">
        <v>2</v>
      </c>
      <c r="BS28" s="28">
        <v>9</v>
      </c>
      <c r="BT28" s="10">
        <v>9</v>
      </c>
      <c r="BU28" s="10">
        <v>2</v>
      </c>
      <c r="BV28" s="10">
        <v>7</v>
      </c>
      <c r="BW28" s="26">
        <v>5</v>
      </c>
      <c r="BX28" s="27">
        <v>3</v>
      </c>
      <c r="BY28" s="28">
        <v>2</v>
      </c>
      <c r="BZ28" s="10">
        <v>0</v>
      </c>
      <c r="CA28" s="10">
        <v>0</v>
      </c>
      <c r="CB28" s="10">
        <v>0</v>
      </c>
    </row>
    <row r="29" spans="1:80" x14ac:dyDescent="0.2">
      <c r="A29" s="4" t="s">
        <v>317</v>
      </c>
      <c r="B29" s="10">
        <f t="shared" si="45"/>
        <v>41</v>
      </c>
      <c r="C29" s="10">
        <f t="shared" si="46"/>
        <v>20</v>
      </c>
      <c r="D29" s="10">
        <f t="shared" si="47"/>
        <v>21</v>
      </c>
      <c r="E29" s="10">
        <f t="shared" si="48"/>
        <v>26</v>
      </c>
      <c r="F29" s="10">
        <f t="shared" si="49"/>
        <v>16</v>
      </c>
      <c r="G29" s="10">
        <f t="shared" si="50"/>
        <v>10</v>
      </c>
      <c r="H29" s="10">
        <f t="shared" si="51"/>
        <v>6</v>
      </c>
      <c r="I29" s="10">
        <f t="shared" si="52"/>
        <v>2</v>
      </c>
      <c r="J29" s="10">
        <f t="shared" si="53"/>
        <v>4</v>
      </c>
      <c r="K29" s="10">
        <f t="shared" si="54"/>
        <v>5</v>
      </c>
      <c r="L29" s="10">
        <f t="shared" si="55"/>
        <v>1</v>
      </c>
      <c r="M29" s="10">
        <f t="shared" si="56"/>
        <v>4</v>
      </c>
      <c r="N29" s="10">
        <f t="shared" si="57"/>
        <v>4</v>
      </c>
      <c r="O29" s="10">
        <f t="shared" si="58"/>
        <v>1</v>
      </c>
      <c r="P29" s="10">
        <f t="shared" si="59"/>
        <v>3</v>
      </c>
      <c r="Q29" s="4" t="s">
        <v>317</v>
      </c>
      <c r="R29" s="10">
        <v>17</v>
      </c>
      <c r="S29" s="10">
        <v>13</v>
      </c>
      <c r="T29" s="10">
        <v>4</v>
      </c>
      <c r="U29" s="26">
        <v>12</v>
      </c>
      <c r="V29" s="27">
        <v>12</v>
      </c>
      <c r="W29" s="28">
        <v>0</v>
      </c>
      <c r="X29" s="10">
        <v>1</v>
      </c>
      <c r="Y29" s="10">
        <v>0</v>
      </c>
      <c r="Z29" s="10">
        <v>1</v>
      </c>
      <c r="AA29" s="26">
        <v>0</v>
      </c>
      <c r="AB29" s="27">
        <v>0</v>
      </c>
      <c r="AC29" s="28">
        <v>0</v>
      </c>
      <c r="AD29" s="10">
        <v>4</v>
      </c>
      <c r="AE29" s="10">
        <v>1</v>
      </c>
      <c r="AF29" s="10">
        <v>3</v>
      </c>
      <c r="AG29" s="189" t="s">
        <v>317</v>
      </c>
      <c r="AH29" s="189">
        <v>3</v>
      </c>
      <c r="AI29" s="189">
        <v>0</v>
      </c>
      <c r="AJ29" s="189">
        <v>3</v>
      </c>
      <c r="AK29" s="198">
        <v>1</v>
      </c>
      <c r="AL29" s="199">
        <v>0</v>
      </c>
      <c r="AM29" s="200">
        <v>1</v>
      </c>
      <c r="AN29" s="189">
        <v>1</v>
      </c>
      <c r="AO29" s="189">
        <v>0</v>
      </c>
      <c r="AP29" s="189">
        <v>1</v>
      </c>
      <c r="AQ29" s="198">
        <v>1</v>
      </c>
      <c r="AR29" s="199">
        <v>0</v>
      </c>
      <c r="AS29" s="200">
        <v>1</v>
      </c>
      <c r="AT29" s="189">
        <v>0</v>
      </c>
      <c r="AU29" s="189">
        <v>0</v>
      </c>
      <c r="AV29" s="189">
        <v>0</v>
      </c>
      <c r="AW29" s="204" t="s">
        <v>317</v>
      </c>
      <c r="AX29" s="71">
        <v>6</v>
      </c>
      <c r="AY29" s="71">
        <v>3</v>
      </c>
      <c r="AZ29" s="71">
        <v>3</v>
      </c>
      <c r="BA29" s="213">
        <v>5</v>
      </c>
      <c r="BB29" s="214">
        <v>2</v>
      </c>
      <c r="BC29" s="215">
        <v>3</v>
      </c>
      <c r="BD29" s="71">
        <v>0</v>
      </c>
      <c r="BE29" s="71">
        <v>0</v>
      </c>
      <c r="BF29" s="71">
        <v>0</v>
      </c>
      <c r="BG29" s="213">
        <v>1</v>
      </c>
      <c r="BH29" s="214">
        <v>1</v>
      </c>
      <c r="BI29" s="215">
        <v>0</v>
      </c>
      <c r="BJ29" s="71">
        <v>0</v>
      </c>
      <c r="BK29" s="71">
        <v>0</v>
      </c>
      <c r="BL29" s="71">
        <v>0</v>
      </c>
      <c r="BM29" s="4" t="s">
        <v>317</v>
      </c>
      <c r="BN29" s="10">
        <v>15</v>
      </c>
      <c r="BO29" s="10">
        <v>4</v>
      </c>
      <c r="BP29" s="10">
        <v>11</v>
      </c>
      <c r="BQ29" s="26">
        <v>8</v>
      </c>
      <c r="BR29" s="27">
        <v>2</v>
      </c>
      <c r="BS29" s="28">
        <v>6</v>
      </c>
      <c r="BT29" s="10">
        <v>4</v>
      </c>
      <c r="BU29" s="10">
        <v>2</v>
      </c>
      <c r="BV29" s="10">
        <v>2</v>
      </c>
      <c r="BW29" s="26">
        <v>3</v>
      </c>
      <c r="BX29" s="27">
        <v>0</v>
      </c>
      <c r="BY29" s="28">
        <v>3</v>
      </c>
      <c r="BZ29" s="10">
        <v>0</v>
      </c>
      <c r="CA29" s="10">
        <v>0</v>
      </c>
      <c r="CB29" s="10">
        <v>0</v>
      </c>
    </row>
    <row r="30" spans="1:80" x14ac:dyDescent="0.2">
      <c r="A30" s="4" t="s">
        <v>440</v>
      </c>
      <c r="B30" s="10">
        <f t="shared" si="45"/>
        <v>73</v>
      </c>
      <c r="C30" s="10">
        <f t="shared" si="46"/>
        <v>26</v>
      </c>
      <c r="D30" s="10">
        <f t="shared" si="47"/>
        <v>47</v>
      </c>
      <c r="E30" s="10">
        <f t="shared" si="48"/>
        <v>47</v>
      </c>
      <c r="F30" s="10">
        <f t="shared" si="49"/>
        <v>15</v>
      </c>
      <c r="G30" s="10">
        <f t="shared" si="50"/>
        <v>32</v>
      </c>
      <c r="H30" s="10">
        <f t="shared" si="51"/>
        <v>16</v>
      </c>
      <c r="I30" s="10">
        <f t="shared" si="52"/>
        <v>6</v>
      </c>
      <c r="J30" s="10">
        <f t="shared" si="53"/>
        <v>10</v>
      </c>
      <c r="K30" s="10">
        <f t="shared" si="54"/>
        <v>6</v>
      </c>
      <c r="L30" s="10">
        <f t="shared" si="55"/>
        <v>4</v>
      </c>
      <c r="M30" s="10">
        <f t="shared" si="56"/>
        <v>2</v>
      </c>
      <c r="N30" s="10">
        <f t="shared" si="57"/>
        <v>4</v>
      </c>
      <c r="O30" s="10">
        <f t="shared" si="58"/>
        <v>1</v>
      </c>
      <c r="P30" s="10">
        <f t="shared" si="59"/>
        <v>3</v>
      </c>
      <c r="Q30" s="4" t="s">
        <v>440</v>
      </c>
      <c r="R30" s="10">
        <v>24</v>
      </c>
      <c r="S30" s="10">
        <v>18</v>
      </c>
      <c r="T30" s="10">
        <v>6</v>
      </c>
      <c r="U30" s="26">
        <v>15</v>
      </c>
      <c r="V30" s="27">
        <v>11</v>
      </c>
      <c r="W30" s="28">
        <v>4</v>
      </c>
      <c r="X30" s="10">
        <v>3</v>
      </c>
      <c r="Y30" s="10">
        <v>3</v>
      </c>
      <c r="Z30" s="10">
        <v>0</v>
      </c>
      <c r="AA30" s="26">
        <v>3</v>
      </c>
      <c r="AB30" s="27">
        <v>3</v>
      </c>
      <c r="AC30" s="28">
        <v>0</v>
      </c>
      <c r="AD30" s="10">
        <v>3</v>
      </c>
      <c r="AE30" s="10">
        <v>1</v>
      </c>
      <c r="AF30" s="10">
        <v>2</v>
      </c>
      <c r="AG30" s="189" t="s">
        <v>440</v>
      </c>
      <c r="AH30" s="189">
        <v>4</v>
      </c>
      <c r="AI30" s="189">
        <v>0</v>
      </c>
      <c r="AJ30" s="189">
        <v>4</v>
      </c>
      <c r="AK30" s="198">
        <v>4</v>
      </c>
      <c r="AL30" s="199">
        <v>0</v>
      </c>
      <c r="AM30" s="200">
        <v>4</v>
      </c>
      <c r="AN30" s="189">
        <v>0</v>
      </c>
      <c r="AO30" s="189">
        <v>0</v>
      </c>
      <c r="AP30" s="189">
        <v>0</v>
      </c>
      <c r="AQ30" s="198">
        <v>0</v>
      </c>
      <c r="AR30" s="199">
        <v>0</v>
      </c>
      <c r="AS30" s="200">
        <v>0</v>
      </c>
      <c r="AT30" s="189">
        <v>0</v>
      </c>
      <c r="AU30" s="189">
        <v>0</v>
      </c>
      <c r="AV30" s="189">
        <v>0</v>
      </c>
      <c r="AW30" s="204" t="s">
        <v>440</v>
      </c>
      <c r="AX30" s="71">
        <v>11</v>
      </c>
      <c r="AY30" s="71">
        <v>1</v>
      </c>
      <c r="AZ30" s="71">
        <v>10</v>
      </c>
      <c r="BA30" s="213">
        <v>8</v>
      </c>
      <c r="BB30" s="214">
        <v>0</v>
      </c>
      <c r="BC30" s="215">
        <v>8</v>
      </c>
      <c r="BD30" s="71">
        <v>1</v>
      </c>
      <c r="BE30" s="71">
        <v>1</v>
      </c>
      <c r="BF30" s="71">
        <v>0</v>
      </c>
      <c r="BG30" s="213">
        <v>1</v>
      </c>
      <c r="BH30" s="214">
        <v>0</v>
      </c>
      <c r="BI30" s="215">
        <v>1</v>
      </c>
      <c r="BJ30" s="71">
        <v>1</v>
      </c>
      <c r="BK30" s="71">
        <v>0</v>
      </c>
      <c r="BL30" s="71">
        <v>1</v>
      </c>
      <c r="BM30" s="4" t="s">
        <v>440</v>
      </c>
      <c r="BN30" s="10">
        <v>34</v>
      </c>
      <c r="BO30" s="10">
        <v>7</v>
      </c>
      <c r="BP30" s="10">
        <v>27</v>
      </c>
      <c r="BQ30" s="26">
        <v>20</v>
      </c>
      <c r="BR30" s="27">
        <v>4</v>
      </c>
      <c r="BS30" s="28">
        <v>16</v>
      </c>
      <c r="BT30" s="10">
        <v>12</v>
      </c>
      <c r="BU30" s="10">
        <v>2</v>
      </c>
      <c r="BV30" s="10">
        <v>10</v>
      </c>
      <c r="BW30" s="26">
        <v>2</v>
      </c>
      <c r="BX30" s="27">
        <v>1</v>
      </c>
      <c r="BY30" s="28">
        <v>1</v>
      </c>
      <c r="BZ30" s="10">
        <v>0</v>
      </c>
      <c r="CA30" s="10">
        <v>0</v>
      </c>
      <c r="CB30" s="10">
        <v>0</v>
      </c>
    </row>
    <row r="31" spans="1:80" x14ac:dyDescent="0.2">
      <c r="A31" s="4" t="s">
        <v>414</v>
      </c>
      <c r="B31" s="10">
        <f t="shared" si="45"/>
        <v>73</v>
      </c>
      <c r="C31" s="10">
        <f t="shared" si="46"/>
        <v>30</v>
      </c>
      <c r="D31" s="10">
        <f t="shared" si="47"/>
        <v>43</v>
      </c>
      <c r="E31" s="10">
        <f t="shared" si="48"/>
        <v>34</v>
      </c>
      <c r="F31" s="10">
        <f t="shared" si="49"/>
        <v>18</v>
      </c>
      <c r="G31" s="10">
        <f t="shared" si="50"/>
        <v>16</v>
      </c>
      <c r="H31" s="10">
        <f t="shared" si="51"/>
        <v>27</v>
      </c>
      <c r="I31" s="10">
        <f t="shared" si="52"/>
        <v>10</v>
      </c>
      <c r="J31" s="10">
        <f t="shared" si="53"/>
        <v>17</v>
      </c>
      <c r="K31" s="10">
        <f t="shared" si="54"/>
        <v>9</v>
      </c>
      <c r="L31" s="10">
        <f t="shared" si="55"/>
        <v>1</v>
      </c>
      <c r="M31" s="10">
        <f t="shared" si="56"/>
        <v>8</v>
      </c>
      <c r="N31" s="10">
        <f t="shared" si="57"/>
        <v>3</v>
      </c>
      <c r="O31" s="10">
        <f t="shared" si="58"/>
        <v>1</v>
      </c>
      <c r="P31" s="10">
        <f t="shared" si="59"/>
        <v>2</v>
      </c>
      <c r="Q31" s="4" t="s">
        <v>414</v>
      </c>
      <c r="R31" s="10">
        <v>28</v>
      </c>
      <c r="S31" s="10">
        <v>21</v>
      </c>
      <c r="T31" s="10">
        <v>7</v>
      </c>
      <c r="U31" s="26">
        <v>15</v>
      </c>
      <c r="V31" s="27">
        <v>14</v>
      </c>
      <c r="W31" s="28">
        <v>1</v>
      </c>
      <c r="X31" s="10">
        <v>8</v>
      </c>
      <c r="Y31" s="10">
        <v>5</v>
      </c>
      <c r="Z31" s="10">
        <v>3</v>
      </c>
      <c r="AA31" s="26">
        <v>3</v>
      </c>
      <c r="AB31" s="27">
        <v>1</v>
      </c>
      <c r="AC31" s="28">
        <v>2</v>
      </c>
      <c r="AD31" s="10">
        <v>2</v>
      </c>
      <c r="AE31" s="10">
        <v>1</v>
      </c>
      <c r="AF31" s="10">
        <v>1</v>
      </c>
      <c r="AG31" s="189" t="s">
        <v>414</v>
      </c>
      <c r="AH31" s="189">
        <v>3</v>
      </c>
      <c r="AI31" s="189">
        <v>0</v>
      </c>
      <c r="AJ31" s="189">
        <v>3</v>
      </c>
      <c r="AK31" s="198">
        <v>1</v>
      </c>
      <c r="AL31" s="199">
        <v>0</v>
      </c>
      <c r="AM31" s="200">
        <v>1</v>
      </c>
      <c r="AN31" s="189">
        <v>2</v>
      </c>
      <c r="AO31" s="189">
        <v>0</v>
      </c>
      <c r="AP31" s="189">
        <v>2</v>
      </c>
      <c r="AQ31" s="198">
        <v>0</v>
      </c>
      <c r="AR31" s="199">
        <v>0</v>
      </c>
      <c r="AS31" s="200">
        <v>0</v>
      </c>
      <c r="AT31" s="189">
        <v>0</v>
      </c>
      <c r="AU31" s="189">
        <v>0</v>
      </c>
      <c r="AV31" s="189">
        <v>0</v>
      </c>
      <c r="AW31" s="204" t="s">
        <v>414</v>
      </c>
      <c r="AX31" s="71">
        <v>7</v>
      </c>
      <c r="AY31" s="71">
        <v>3</v>
      </c>
      <c r="AZ31" s="71">
        <v>4</v>
      </c>
      <c r="BA31" s="213">
        <v>4</v>
      </c>
      <c r="BB31" s="214">
        <v>2</v>
      </c>
      <c r="BC31" s="215">
        <v>2</v>
      </c>
      <c r="BD31" s="71">
        <v>2</v>
      </c>
      <c r="BE31" s="71">
        <v>1</v>
      </c>
      <c r="BF31" s="71">
        <v>1</v>
      </c>
      <c r="BG31" s="213">
        <v>1</v>
      </c>
      <c r="BH31" s="214">
        <v>0</v>
      </c>
      <c r="BI31" s="215">
        <v>1</v>
      </c>
      <c r="BJ31" s="71">
        <v>0</v>
      </c>
      <c r="BK31" s="71">
        <v>0</v>
      </c>
      <c r="BL31" s="71">
        <v>0</v>
      </c>
      <c r="BM31" s="4" t="s">
        <v>414</v>
      </c>
      <c r="BN31" s="10">
        <v>35</v>
      </c>
      <c r="BO31" s="10">
        <v>6</v>
      </c>
      <c r="BP31" s="10">
        <v>29</v>
      </c>
      <c r="BQ31" s="26">
        <v>14</v>
      </c>
      <c r="BR31" s="27">
        <v>2</v>
      </c>
      <c r="BS31" s="28">
        <v>12</v>
      </c>
      <c r="BT31" s="10">
        <v>15</v>
      </c>
      <c r="BU31" s="10">
        <v>4</v>
      </c>
      <c r="BV31" s="10">
        <v>11</v>
      </c>
      <c r="BW31" s="26">
        <v>5</v>
      </c>
      <c r="BX31" s="27">
        <v>0</v>
      </c>
      <c r="BY31" s="28">
        <v>5</v>
      </c>
      <c r="BZ31" s="10">
        <v>1</v>
      </c>
      <c r="CA31" s="10">
        <v>0</v>
      </c>
      <c r="CB31" s="10">
        <v>1</v>
      </c>
    </row>
    <row r="32" spans="1:80" x14ac:dyDescent="0.2">
      <c r="A32" s="4" t="s">
        <v>236</v>
      </c>
      <c r="B32" s="10"/>
      <c r="C32" s="10"/>
      <c r="D32" s="10"/>
      <c r="E32" s="26"/>
      <c r="F32" s="27"/>
      <c r="G32" s="28"/>
      <c r="H32" s="10"/>
      <c r="I32" s="10"/>
      <c r="J32" s="10"/>
      <c r="K32" s="26"/>
      <c r="L32" s="27"/>
      <c r="M32" s="28"/>
      <c r="N32" s="10"/>
      <c r="O32" s="10"/>
      <c r="P32" s="10"/>
      <c r="Q32" s="4" t="s">
        <v>236</v>
      </c>
      <c r="R32" s="10">
        <v>193.3</v>
      </c>
      <c r="S32" s="10">
        <v>214.1</v>
      </c>
      <c r="T32" s="10">
        <v>151.5</v>
      </c>
      <c r="U32" s="26">
        <v>190.6</v>
      </c>
      <c r="V32" s="27">
        <v>206.5</v>
      </c>
      <c r="W32" s="28">
        <v>116.3</v>
      </c>
      <c r="X32" s="10">
        <v>209.5</v>
      </c>
      <c r="Y32" s="10">
        <v>294</v>
      </c>
      <c r="Z32" s="10">
        <v>124.9</v>
      </c>
      <c r="AA32" s="26">
        <v>245</v>
      </c>
      <c r="AB32" s="27">
        <v>138.1</v>
      </c>
      <c r="AC32" s="28">
        <v>363.2</v>
      </c>
      <c r="AD32" s="10">
        <v>129.5</v>
      </c>
      <c r="AE32" s="10">
        <v>189.3</v>
      </c>
      <c r="AF32" s="10">
        <v>101.7</v>
      </c>
      <c r="AG32" s="246" t="s">
        <v>236</v>
      </c>
      <c r="AH32" s="246">
        <v>70.3</v>
      </c>
      <c r="AI32" s="246">
        <v>0</v>
      </c>
      <c r="AJ32" s="246">
        <v>82.5</v>
      </c>
      <c r="AK32" s="247">
        <v>62.8</v>
      </c>
      <c r="AL32" s="248">
        <v>0</v>
      </c>
      <c r="AM32" s="249">
        <v>75.3</v>
      </c>
      <c r="AN32" s="246">
        <v>220.8</v>
      </c>
      <c r="AO32" s="246">
        <v>0</v>
      </c>
      <c r="AP32" s="246">
        <v>240.9</v>
      </c>
      <c r="AQ32" s="247">
        <v>8.8000000000000007</v>
      </c>
      <c r="AR32" s="248">
        <v>0</v>
      </c>
      <c r="AS32" s="249">
        <v>10.3</v>
      </c>
      <c r="AT32" s="246">
        <v>0</v>
      </c>
      <c r="AU32" s="246">
        <v>0</v>
      </c>
      <c r="AV32" s="246">
        <v>0</v>
      </c>
      <c r="AW32" s="216" t="s">
        <v>236</v>
      </c>
      <c r="AX32" s="216">
        <v>52.1</v>
      </c>
      <c r="AY32" s="216">
        <v>51</v>
      </c>
      <c r="AZ32" s="216">
        <v>52.8</v>
      </c>
      <c r="BA32" s="253">
        <v>51</v>
      </c>
      <c r="BB32" s="254">
        <v>48.9</v>
      </c>
      <c r="BC32" s="255">
        <v>52.3</v>
      </c>
      <c r="BD32" s="216">
        <v>52.4</v>
      </c>
      <c r="BE32" s="216">
        <v>73.2</v>
      </c>
      <c r="BF32" s="216">
        <v>38.700000000000003</v>
      </c>
      <c r="BG32" s="253">
        <v>72.400000000000006</v>
      </c>
      <c r="BH32" s="254">
        <v>30</v>
      </c>
      <c r="BI32" s="255">
        <v>94.7</v>
      </c>
      <c r="BJ32" s="216">
        <v>36.799999999999997</v>
      </c>
      <c r="BK32" s="216">
        <v>0</v>
      </c>
      <c r="BL32" s="216">
        <v>70</v>
      </c>
      <c r="BM32" s="4" t="s">
        <v>236</v>
      </c>
      <c r="BN32" s="10">
        <v>470.6</v>
      </c>
      <c r="BO32" s="10">
        <v>312.39999999999998</v>
      </c>
      <c r="BP32" s="10">
        <v>519.5</v>
      </c>
      <c r="BQ32" s="26">
        <v>369</v>
      </c>
      <c r="BR32" s="27">
        <v>217.3</v>
      </c>
      <c r="BS32" s="28">
        <v>410.5</v>
      </c>
      <c r="BT32" s="10">
        <v>493.4</v>
      </c>
      <c r="BU32" s="10">
        <v>496.4</v>
      </c>
      <c r="BV32" s="10">
        <v>492.5</v>
      </c>
      <c r="BW32" s="26">
        <v>740.6</v>
      </c>
      <c r="BX32" s="27">
        <v>120</v>
      </c>
      <c r="BY32" s="28">
        <v>1022.7</v>
      </c>
      <c r="BZ32" s="10">
        <v>538.5</v>
      </c>
      <c r="CA32" s="10">
        <v>0</v>
      </c>
      <c r="CB32" s="10">
        <v>700</v>
      </c>
    </row>
    <row r="33" spans="1:80" x14ac:dyDescent="0.2">
      <c r="B33" s="10"/>
      <c r="C33" s="10"/>
      <c r="D33" s="10"/>
      <c r="E33" s="26"/>
      <c r="F33" s="27"/>
      <c r="G33" s="28"/>
      <c r="H33" s="10"/>
      <c r="I33" s="10"/>
      <c r="J33" s="10"/>
      <c r="K33" s="26"/>
      <c r="L33" s="27"/>
      <c r="M33" s="28"/>
      <c r="N33" s="10"/>
      <c r="O33" s="10"/>
      <c r="P33" s="10"/>
      <c r="R33" s="10"/>
      <c r="S33" s="10"/>
      <c r="T33" s="10"/>
      <c r="U33" s="26"/>
      <c r="V33" s="27"/>
      <c r="W33" s="28"/>
      <c r="X33" s="10"/>
      <c r="Y33" s="10"/>
      <c r="Z33" s="10"/>
      <c r="AA33" s="26"/>
      <c r="AB33" s="27"/>
      <c r="AC33" s="28"/>
      <c r="AD33" s="10"/>
      <c r="AE33" s="10"/>
      <c r="AF33" s="10"/>
      <c r="AG33" s="246"/>
      <c r="AH33" s="246"/>
      <c r="AI33" s="246"/>
      <c r="AJ33" s="246"/>
      <c r="AK33" s="247"/>
      <c r="AL33" s="248"/>
      <c r="AM33" s="249"/>
      <c r="AN33" s="246"/>
      <c r="AO33" s="246"/>
      <c r="AP33" s="246"/>
      <c r="AQ33" s="247"/>
      <c r="AR33" s="248"/>
      <c r="AS33" s="249"/>
      <c r="AT33" s="246"/>
      <c r="AU33" s="246"/>
      <c r="AV33" s="246"/>
      <c r="AW33" s="204"/>
      <c r="AX33" s="71"/>
      <c r="AY33" s="71"/>
      <c r="AZ33" s="71"/>
      <c r="BA33" s="213"/>
      <c r="BB33" s="214"/>
      <c r="BC33" s="215"/>
      <c r="BD33" s="71"/>
      <c r="BE33" s="71"/>
      <c r="BF33" s="71"/>
      <c r="BG33" s="213"/>
      <c r="BH33" s="214"/>
      <c r="BI33" s="215"/>
      <c r="BJ33" s="71"/>
      <c r="BK33" s="71"/>
      <c r="BL33" s="71"/>
      <c r="BN33" s="10"/>
      <c r="BO33" s="10"/>
      <c r="BP33" s="10"/>
      <c r="BQ33" s="26"/>
      <c r="BR33" s="27"/>
      <c r="BS33" s="28"/>
      <c r="BT33" s="10"/>
      <c r="BU33" s="10"/>
      <c r="BV33" s="10"/>
      <c r="BW33" s="26"/>
      <c r="BX33" s="27"/>
      <c r="BY33" s="28"/>
      <c r="BZ33" s="10"/>
      <c r="CA33" s="10"/>
      <c r="CB33" s="10"/>
    </row>
    <row r="34" spans="1:80" x14ac:dyDescent="0.2">
      <c r="A34" s="15" t="s">
        <v>485</v>
      </c>
      <c r="B34" s="10"/>
      <c r="C34" s="10"/>
      <c r="D34" s="10"/>
      <c r="E34" s="26"/>
      <c r="F34" s="27"/>
      <c r="G34" s="28"/>
      <c r="H34" s="10"/>
      <c r="I34" s="10"/>
      <c r="J34" s="10"/>
      <c r="K34" s="26"/>
      <c r="L34" s="27"/>
      <c r="M34" s="28"/>
      <c r="N34" s="10"/>
      <c r="O34" s="10"/>
      <c r="P34" s="10"/>
      <c r="Q34" s="15" t="s">
        <v>485</v>
      </c>
      <c r="R34" s="10"/>
      <c r="S34" s="10"/>
      <c r="T34" s="10"/>
      <c r="U34" s="26"/>
      <c r="V34" s="27"/>
      <c r="W34" s="28"/>
      <c r="X34" s="10"/>
      <c r="Y34" s="10"/>
      <c r="Z34" s="10"/>
      <c r="AA34" s="26"/>
      <c r="AB34" s="27"/>
      <c r="AC34" s="28"/>
      <c r="AD34" s="10"/>
      <c r="AE34" s="10"/>
      <c r="AF34" s="10"/>
      <c r="AG34" s="195" t="s">
        <v>485</v>
      </c>
      <c r="AH34" s="189"/>
      <c r="AI34" s="189"/>
      <c r="AJ34" s="189"/>
      <c r="AK34" s="198"/>
      <c r="AL34" s="199"/>
      <c r="AM34" s="200"/>
      <c r="AN34" s="189"/>
      <c r="AO34" s="189"/>
      <c r="AP34" s="189"/>
      <c r="AQ34" s="198"/>
      <c r="AR34" s="199"/>
      <c r="AS34" s="200"/>
      <c r="AT34" s="189"/>
      <c r="AU34" s="189"/>
      <c r="AV34" s="189"/>
      <c r="AW34" s="210" t="s">
        <v>485</v>
      </c>
      <c r="AX34" s="71"/>
      <c r="AY34" s="71"/>
      <c r="AZ34" s="71"/>
      <c r="BA34" s="213"/>
      <c r="BB34" s="214"/>
      <c r="BC34" s="215"/>
      <c r="BD34" s="71"/>
      <c r="BE34" s="71"/>
      <c r="BF34" s="71"/>
      <c r="BG34" s="213"/>
      <c r="BH34" s="214"/>
      <c r="BI34" s="215"/>
      <c r="BJ34" s="71"/>
      <c r="BK34" s="71"/>
      <c r="BL34" s="71"/>
      <c r="BM34" s="15" t="s">
        <v>485</v>
      </c>
      <c r="BN34" s="10"/>
      <c r="BO34" s="10"/>
      <c r="BP34" s="10"/>
      <c r="BQ34" s="26"/>
      <c r="BR34" s="27"/>
      <c r="BS34" s="28"/>
      <c r="BT34" s="10"/>
      <c r="BU34" s="10"/>
      <c r="BV34" s="10"/>
      <c r="BW34" s="26"/>
      <c r="BX34" s="27"/>
      <c r="BY34" s="28"/>
      <c r="BZ34" s="10"/>
      <c r="CA34" s="10"/>
      <c r="CB34" s="10"/>
    </row>
    <row r="35" spans="1:80" x14ac:dyDescent="0.2">
      <c r="A35" s="4" t="s">
        <v>1</v>
      </c>
      <c r="B35" s="10">
        <f t="shared" ref="B35:B41" si="60">R35+AH35+AX35+BN35</f>
        <v>1306</v>
      </c>
      <c r="C35" s="10">
        <f t="shared" ref="C35:C41" si="61">S35+AI35+AY35+BO35</f>
        <v>530</v>
      </c>
      <c r="D35" s="10">
        <f t="shared" ref="D35:D41" si="62">T35+AJ35+AZ35+BP35</f>
        <v>776</v>
      </c>
      <c r="E35" s="10">
        <f t="shared" ref="E35:E41" si="63">U35+AK35+BA35+BQ35</f>
        <v>752</v>
      </c>
      <c r="F35" s="10">
        <f t="shared" ref="F35:F41" si="64">V35+AL35+BB35+BR35</f>
        <v>343</v>
      </c>
      <c r="G35" s="10">
        <f t="shared" ref="G35:G41" si="65">W35+AM35+BC35+BS35</f>
        <v>409</v>
      </c>
      <c r="H35" s="10">
        <f t="shared" ref="H35:H41" si="66">X35+AN35+BD35+BT35</f>
        <v>333</v>
      </c>
      <c r="I35" s="10">
        <f t="shared" ref="I35:I41" si="67">Y35+AO35+BE35+BU35</f>
        <v>114</v>
      </c>
      <c r="J35" s="10">
        <f t="shared" ref="J35:J41" si="68">Z35+AP35+BF35+BV35</f>
        <v>219</v>
      </c>
      <c r="K35" s="10">
        <f t="shared" ref="K35:K41" si="69">AA35+AQ35+BG35+BW35</f>
        <v>135</v>
      </c>
      <c r="L35" s="10">
        <f t="shared" ref="L35:L41" si="70">AB35+AR35+BH35+BX35</f>
        <v>46</v>
      </c>
      <c r="M35" s="10">
        <f t="shared" ref="M35:M41" si="71">AC35+AS35+BI35+BY35</f>
        <v>89</v>
      </c>
      <c r="N35" s="10">
        <f t="shared" ref="N35:N41" si="72">AD35+AT35+BJ35+BZ35</f>
        <v>86</v>
      </c>
      <c r="O35" s="10">
        <f t="shared" ref="O35:O41" si="73">AE35+AU35+BK35+CA35</f>
        <v>27</v>
      </c>
      <c r="P35" s="10">
        <f t="shared" ref="P35:P41" si="74">AF35+AV35+BL35+CB35</f>
        <v>59</v>
      </c>
      <c r="Q35" s="4" t="s">
        <v>1</v>
      </c>
      <c r="R35" s="10">
        <v>395</v>
      </c>
      <c r="S35" s="10">
        <v>264</v>
      </c>
      <c r="T35" s="10">
        <v>131</v>
      </c>
      <c r="U35" s="26">
        <v>227</v>
      </c>
      <c r="V35" s="27">
        <v>187</v>
      </c>
      <c r="W35" s="28">
        <v>40</v>
      </c>
      <c r="X35" s="10">
        <v>84</v>
      </c>
      <c r="Y35" s="10">
        <v>42</v>
      </c>
      <c r="Z35" s="10">
        <v>42</v>
      </c>
      <c r="AA35" s="26">
        <v>40</v>
      </c>
      <c r="AB35" s="27">
        <v>21</v>
      </c>
      <c r="AC35" s="28">
        <v>19</v>
      </c>
      <c r="AD35" s="10">
        <v>44</v>
      </c>
      <c r="AE35" s="10">
        <v>14</v>
      </c>
      <c r="AF35" s="10">
        <v>30</v>
      </c>
      <c r="AG35" s="189" t="s">
        <v>1</v>
      </c>
      <c r="AH35" s="189">
        <v>176</v>
      </c>
      <c r="AI35" s="189">
        <v>26</v>
      </c>
      <c r="AJ35" s="189">
        <v>150</v>
      </c>
      <c r="AK35" s="198">
        <v>108</v>
      </c>
      <c r="AL35" s="199">
        <v>18</v>
      </c>
      <c r="AM35" s="200">
        <v>90</v>
      </c>
      <c r="AN35" s="189">
        <v>24</v>
      </c>
      <c r="AO35" s="189">
        <v>2</v>
      </c>
      <c r="AP35" s="189">
        <v>22</v>
      </c>
      <c r="AQ35" s="198">
        <v>34</v>
      </c>
      <c r="AR35" s="199">
        <v>5</v>
      </c>
      <c r="AS35" s="200">
        <v>29</v>
      </c>
      <c r="AT35" s="189">
        <v>10</v>
      </c>
      <c r="AU35" s="189">
        <v>1</v>
      </c>
      <c r="AV35" s="189">
        <v>9</v>
      </c>
      <c r="AW35" s="204" t="s">
        <v>1</v>
      </c>
      <c r="AX35" s="71">
        <v>447</v>
      </c>
      <c r="AY35" s="71">
        <v>172</v>
      </c>
      <c r="AZ35" s="71">
        <v>275</v>
      </c>
      <c r="BA35" s="213">
        <v>296</v>
      </c>
      <c r="BB35" s="214">
        <v>112</v>
      </c>
      <c r="BC35" s="215">
        <v>184</v>
      </c>
      <c r="BD35" s="71">
        <v>103</v>
      </c>
      <c r="BE35" s="71">
        <v>41</v>
      </c>
      <c r="BF35" s="71">
        <v>62</v>
      </c>
      <c r="BG35" s="213">
        <v>29</v>
      </c>
      <c r="BH35" s="214">
        <v>10</v>
      </c>
      <c r="BI35" s="215">
        <v>19</v>
      </c>
      <c r="BJ35" s="71">
        <v>19</v>
      </c>
      <c r="BK35" s="71">
        <v>9</v>
      </c>
      <c r="BL35" s="71">
        <v>10</v>
      </c>
      <c r="BM35" s="4" t="s">
        <v>1</v>
      </c>
      <c r="BN35" s="10">
        <v>288</v>
      </c>
      <c r="BO35" s="10">
        <v>68</v>
      </c>
      <c r="BP35" s="10">
        <v>220</v>
      </c>
      <c r="BQ35" s="26">
        <v>121</v>
      </c>
      <c r="BR35" s="27">
        <v>26</v>
      </c>
      <c r="BS35" s="28">
        <v>95</v>
      </c>
      <c r="BT35" s="10">
        <v>122</v>
      </c>
      <c r="BU35" s="10">
        <v>29</v>
      </c>
      <c r="BV35" s="10">
        <v>93</v>
      </c>
      <c r="BW35" s="26">
        <v>32</v>
      </c>
      <c r="BX35" s="27">
        <v>10</v>
      </c>
      <c r="BY35" s="28">
        <v>22</v>
      </c>
      <c r="BZ35" s="10">
        <v>13</v>
      </c>
      <c r="CA35" s="10">
        <v>3</v>
      </c>
      <c r="CB35" s="10">
        <v>10</v>
      </c>
    </row>
    <row r="36" spans="1:80" x14ac:dyDescent="0.2">
      <c r="A36" s="4" t="s">
        <v>32</v>
      </c>
      <c r="B36" s="10">
        <f t="shared" si="60"/>
        <v>1012</v>
      </c>
      <c r="C36" s="10">
        <f t="shared" si="61"/>
        <v>413</v>
      </c>
      <c r="D36" s="10">
        <f t="shared" si="62"/>
        <v>599</v>
      </c>
      <c r="E36" s="10">
        <f t="shared" si="63"/>
        <v>593</v>
      </c>
      <c r="F36" s="10">
        <f t="shared" si="64"/>
        <v>266</v>
      </c>
      <c r="G36" s="10">
        <f t="shared" si="65"/>
        <v>327</v>
      </c>
      <c r="H36" s="10">
        <f t="shared" si="66"/>
        <v>243</v>
      </c>
      <c r="I36" s="10">
        <f t="shared" si="67"/>
        <v>87</v>
      </c>
      <c r="J36" s="10">
        <f t="shared" si="68"/>
        <v>156</v>
      </c>
      <c r="K36" s="10">
        <f t="shared" si="69"/>
        <v>110</v>
      </c>
      <c r="L36" s="10">
        <f t="shared" si="70"/>
        <v>37</v>
      </c>
      <c r="M36" s="10">
        <f t="shared" si="71"/>
        <v>73</v>
      </c>
      <c r="N36" s="10">
        <f t="shared" si="72"/>
        <v>66</v>
      </c>
      <c r="O36" s="10">
        <f t="shared" si="73"/>
        <v>23</v>
      </c>
      <c r="P36" s="10">
        <f t="shared" si="74"/>
        <v>43</v>
      </c>
      <c r="Q36" s="4" t="s">
        <v>32</v>
      </c>
      <c r="R36" s="10">
        <v>310</v>
      </c>
      <c r="S36" s="10">
        <v>204</v>
      </c>
      <c r="T36" s="10">
        <v>106</v>
      </c>
      <c r="U36" s="26">
        <v>167</v>
      </c>
      <c r="V36" s="27">
        <v>135</v>
      </c>
      <c r="W36" s="28">
        <v>32</v>
      </c>
      <c r="X36" s="10">
        <v>70</v>
      </c>
      <c r="Y36" s="10">
        <v>36</v>
      </c>
      <c r="Z36" s="10">
        <v>34</v>
      </c>
      <c r="AA36" s="26">
        <v>34</v>
      </c>
      <c r="AB36" s="27">
        <v>19</v>
      </c>
      <c r="AC36" s="28">
        <v>15</v>
      </c>
      <c r="AD36" s="10">
        <v>39</v>
      </c>
      <c r="AE36" s="10">
        <v>14</v>
      </c>
      <c r="AF36" s="10">
        <v>25</v>
      </c>
      <c r="AG36" s="189" t="s">
        <v>32</v>
      </c>
      <c r="AH36" s="189">
        <v>145</v>
      </c>
      <c r="AI36" s="189">
        <v>24</v>
      </c>
      <c r="AJ36" s="189">
        <v>121</v>
      </c>
      <c r="AK36" s="198">
        <v>81</v>
      </c>
      <c r="AL36" s="199">
        <v>16</v>
      </c>
      <c r="AM36" s="200">
        <v>65</v>
      </c>
      <c r="AN36" s="189">
        <v>21</v>
      </c>
      <c r="AO36" s="189">
        <v>2</v>
      </c>
      <c r="AP36" s="189">
        <v>19</v>
      </c>
      <c r="AQ36" s="198">
        <v>33</v>
      </c>
      <c r="AR36" s="199">
        <v>5</v>
      </c>
      <c r="AS36" s="200">
        <v>28</v>
      </c>
      <c r="AT36" s="189">
        <v>10</v>
      </c>
      <c r="AU36" s="189">
        <v>1</v>
      </c>
      <c r="AV36" s="189">
        <v>9</v>
      </c>
      <c r="AW36" s="204" t="s">
        <v>32</v>
      </c>
      <c r="AX36" s="71">
        <v>350</v>
      </c>
      <c r="AY36" s="71">
        <v>136</v>
      </c>
      <c r="AZ36" s="71">
        <v>214</v>
      </c>
      <c r="BA36" s="213">
        <v>250</v>
      </c>
      <c r="BB36" s="214">
        <v>97</v>
      </c>
      <c r="BC36" s="215">
        <v>153</v>
      </c>
      <c r="BD36" s="71">
        <v>72</v>
      </c>
      <c r="BE36" s="71">
        <v>25</v>
      </c>
      <c r="BF36" s="71">
        <v>47</v>
      </c>
      <c r="BG36" s="213">
        <v>21</v>
      </c>
      <c r="BH36" s="214">
        <v>9</v>
      </c>
      <c r="BI36" s="215">
        <v>12</v>
      </c>
      <c r="BJ36" s="71">
        <v>7</v>
      </c>
      <c r="BK36" s="71">
        <v>5</v>
      </c>
      <c r="BL36" s="71">
        <v>2</v>
      </c>
      <c r="BM36" s="4" t="s">
        <v>32</v>
      </c>
      <c r="BN36" s="10">
        <v>207</v>
      </c>
      <c r="BO36" s="10">
        <v>49</v>
      </c>
      <c r="BP36" s="10">
        <v>158</v>
      </c>
      <c r="BQ36" s="26">
        <v>95</v>
      </c>
      <c r="BR36" s="27">
        <v>18</v>
      </c>
      <c r="BS36" s="28">
        <v>77</v>
      </c>
      <c r="BT36" s="10">
        <v>80</v>
      </c>
      <c r="BU36" s="10">
        <v>24</v>
      </c>
      <c r="BV36" s="10">
        <v>56</v>
      </c>
      <c r="BW36" s="26">
        <v>22</v>
      </c>
      <c r="BX36" s="27">
        <v>4</v>
      </c>
      <c r="BY36" s="28">
        <v>18</v>
      </c>
      <c r="BZ36" s="10">
        <v>10</v>
      </c>
      <c r="CA36" s="10">
        <v>3</v>
      </c>
      <c r="CB36" s="10">
        <v>7</v>
      </c>
    </row>
    <row r="37" spans="1:80" x14ac:dyDescent="0.2">
      <c r="A37" s="4" t="s">
        <v>438</v>
      </c>
      <c r="B37" s="10">
        <f t="shared" si="60"/>
        <v>22</v>
      </c>
      <c r="C37" s="10">
        <f t="shared" si="61"/>
        <v>6</v>
      </c>
      <c r="D37" s="10">
        <f t="shared" si="62"/>
        <v>16</v>
      </c>
      <c r="E37" s="10">
        <f t="shared" si="63"/>
        <v>16</v>
      </c>
      <c r="F37" s="10">
        <f t="shared" si="64"/>
        <v>3</v>
      </c>
      <c r="G37" s="10">
        <f t="shared" si="65"/>
        <v>13</v>
      </c>
      <c r="H37" s="10">
        <f t="shared" si="66"/>
        <v>1</v>
      </c>
      <c r="I37" s="10">
        <f t="shared" si="67"/>
        <v>1</v>
      </c>
      <c r="J37" s="10">
        <f t="shared" si="68"/>
        <v>0</v>
      </c>
      <c r="K37" s="10">
        <f t="shared" si="69"/>
        <v>3</v>
      </c>
      <c r="L37" s="10">
        <f t="shared" si="70"/>
        <v>1</v>
      </c>
      <c r="M37" s="10">
        <f t="shared" si="71"/>
        <v>2</v>
      </c>
      <c r="N37" s="10">
        <f t="shared" si="72"/>
        <v>2</v>
      </c>
      <c r="O37" s="10">
        <f t="shared" si="73"/>
        <v>1</v>
      </c>
      <c r="P37" s="10">
        <f t="shared" si="74"/>
        <v>1</v>
      </c>
      <c r="Q37" s="4" t="s">
        <v>438</v>
      </c>
      <c r="R37" s="10">
        <v>2</v>
      </c>
      <c r="S37" s="10">
        <v>1</v>
      </c>
      <c r="T37" s="10">
        <v>1</v>
      </c>
      <c r="U37" s="26">
        <v>0</v>
      </c>
      <c r="V37" s="27">
        <v>0</v>
      </c>
      <c r="W37" s="28">
        <v>0</v>
      </c>
      <c r="X37" s="10">
        <v>0</v>
      </c>
      <c r="Y37" s="10">
        <v>0</v>
      </c>
      <c r="Z37" s="10">
        <v>0</v>
      </c>
      <c r="AA37" s="26">
        <v>2</v>
      </c>
      <c r="AB37" s="27">
        <v>1</v>
      </c>
      <c r="AC37" s="28">
        <v>1</v>
      </c>
      <c r="AD37" s="10">
        <v>0</v>
      </c>
      <c r="AE37" s="10">
        <v>0</v>
      </c>
      <c r="AF37" s="10">
        <v>0</v>
      </c>
      <c r="AG37" s="189" t="s">
        <v>438</v>
      </c>
      <c r="AH37" s="189">
        <v>4</v>
      </c>
      <c r="AI37" s="189">
        <v>0</v>
      </c>
      <c r="AJ37" s="189">
        <v>4</v>
      </c>
      <c r="AK37" s="198">
        <v>4</v>
      </c>
      <c r="AL37" s="199">
        <v>0</v>
      </c>
      <c r="AM37" s="200">
        <v>4</v>
      </c>
      <c r="AN37" s="189">
        <v>0</v>
      </c>
      <c r="AO37" s="189">
        <v>0</v>
      </c>
      <c r="AP37" s="189">
        <v>0</v>
      </c>
      <c r="AQ37" s="198">
        <v>0</v>
      </c>
      <c r="AR37" s="199">
        <v>0</v>
      </c>
      <c r="AS37" s="200">
        <v>0</v>
      </c>
      <c r="AT37" s="189">
        <v>0</v>
      </c>
      <c r="AU37" s="189">
        <v>0</v>
      </c>
      <c r="AV37" s="189">
        <v>0</v>
      </c>
      <c r="AW37" s="204" t="s">
        <v>438</v>
      </c>
      <c r="AX37" s="71">
        <v>12</v>
      </c>
      <c r="AY37" s="71">
        <v>5</v>
      </c>
      <c r="AZ37" s="71">
        <v>7</v>
      </c>
      <c r="BA37" s="213">
        <v>10</v>
      </c>
      <c r="BB37" s="214">
        <v>3</v>
      </c>
      <c r="BC37" s="215">
        <v>7</v>
      </c>
      <c r="BD37" s="71">
        <v>1</v>
      </c>
      <c r="BE37" s="71">
        <v>1</v>
      </c>
      <c r="BF37" s="71">
        <v>0</v>
      </c>
      <c r="BG37" s="213">
        <v>0</v>
      </c>
      <c r="BH37" s="214">
        <v>0</v>
      </c>
      <c r="BI37" s="215">
        <v>0</v>
      </c>
      <c r="BJ37" s="71">
        <v>1</v>
      </c>
      <c r="BK37" s="71">
        <v>1</v>
      </c>
      <c r="BL37" s="71">
        <v>0</v>
      </c>
      <c r="BM37" s="4" t="s">
        <v>438</v>
      </c>
      <c r="BN37" s="10">
        <v>4</v>
      </c>
      <c r="BO37" s="10">
        <v>0</v>
      </c>
      <c r="BP37" s="10">
        <v>4</v>
      </c>
      <c r="BQ37" s="26">
        <v>2</v>
      </c>
      <c r="BR37" s="27">
        <v>0</v>
      </c>
      <c r="BS37" s="28">
        <v>2</v>
      </c>
      <c r="BT37" s="10">
        <v>0</v>
      </c>
      <c r="BU37" s="10">
        <v>0</v>
      </c>
      <c r="BV37" s="10">
        <v>0</v>
      </c>
      <c r="BW37" s="26">
        <v>1</v>
      </c>
      <c r="BX37" s="27">
        <v>0</v>
      </c>
      <c r="BY37" s="28">
        <v>1</v>
      </c>
      <c r="BZ37" s="10">
        <v>1</v>
      </c>
      <c r="CA37" s="10">
        <v>0</v>
      </c>
      <c r="CB37" s="10">
        <v>1</v>
      </c>
    </row>
    <row r="38" spans="1:80" x14ac:dyDescent="0.2">
      <c r="A38" s="4" t="s">
        <v>439</v>
      </c>
      <c r="B38" s="10">
        <f t="shared" si="60"/>
        <v>95</v>
      </c>
      <c r="C38" s="10">
        <f t="shared" si="61"/>
        <v>38</v>
      </c>
      <c r="D38" s="10">
        <f t="shared" si="62"/>
        <v>57</v>
      </c>
      <c r="E38" s="10">
        <f t="shared" si="63"/>
        <v>49</v>
      </c>
      <c r="F38" s="10">
        <f t="shared" si="64"/>
        <v>28</v>
      </c>
      <c r="G38" s="10">
        <f t="shared" si="65"/>
        <v>21</v>
      </c>
      <c r="H38" s="10">
        <f t="shared" si="66"/>
        <v>33</v>
      </c>
      <c r="I38" s="10">
        <f t="shared" si="67"/>
        <v>8</v>
      </c>
      <c r="J38" s="10">
        <f t="shared" si="68"/>
        <v>25</v>
      </c>
      <c r="K38" s="10">
        <f t="shared" si="69"/>
        <v>7</v>
      </c>
      <c r="L38" s="10">
        <f t="shared" si="70"/>
        <v>2</v>
      </c>
      <c r="M38" s="10">
        <f t="shared" si="71"/>
        <v>5</v>
      </c>
      <c r="N38" s="10">
        <f t="shared" si="72"/>
        <v>6</v>
      </c>
      <c r="O38" s="10">
        <f t="shared" si="73"/>
        <v>0</v>
      </c>
      <c r="P38" s="10">
        <f t="shared" si="74"/>
        <v>6</v>
      </c>
      <c r="Q38" s="4" t="s">
        <v>439</v>
      </c>
      <c r="R38" s="10">
        <v>23</v>
      </c>
      <c r="S38" s="10">
        <v>18</v>
      </c>
      <c r="T38" s="10">
        <v>5</v>
      </c>
      <c r="U38" s="26">
        <v>16</v>
      </c>
      <c r="V38" s="27">
        <v>16</v>
      </c>
      <c r="W38" s="28">
        <v>0</v>
      </c>
      <c r="X38" s="10">
        <v>4</v>
      </c>
      <c r="Y38" s="10">
        <v>2</v>
      </c>
      <c r="Z38" s="10">
        <v>2</v>
      </c>
      <c r="AA38" s="26">
        <v>0</v>
      </c>
      <c r="AB38" s="27">
        <v>0</v>
      </c>
      <c r="AC38" s="28">
        <v>0</v>
      </c>
      <c r="AD38" s="10">
        <v>3</v>
      </c>
      <c r="AE38" s="10">
        <v>0</v>
      </c>
      <c r="AF38" s="10">
        <v>3</v>
      </c>
      <c r="AG38" s="189" t="s">
        <v>439</v>
      </c>
      <c r="AH38" s="189">
        <v>15</v>
      </c>
      <c r="AI38" s="189">
        <v>0</v>
      </c>
      <c r="AJ38" s="189">
        <v>15</v>
      </c>
      <c r="AK38" s="198">
        <v>13</v>
      </c>
      <c r="AL38" s="199">
        <v>0</v>
      </c>
      <c r="AM38" s="200">
        <v>13</v>
      </c>
      <c r="AN38" s="189">
        <v>1</v>
      </c>
      <c r="AO38" s="189">
        <v>0</v>
      </c>
      <c r="AP38" s="189">
        <v>1</v>
      </c>
      <c r="AQ38" s="198">
        <v>1</v>
      </c>
      <c r="AR38" s="199">
        <v>0</v>
      </c>
      <c r="AS38" s="200">
        <v>1</v>
      </c>
      <c r="AT38" s="189">
        <v>0</v>
      </c>
      <c r="AU38" s="189">
        <v>0</v>
      </c>
      <c r="AV38" s="189">
        <v>0</v>
      </c>
      <c r="AW38" s="204" t="s">
        <v>439</v>
      </c>
      <c r="AX38" s="71">
        <v>25</v>
      </c>
      <c r="AY38" s="71">
        <v>13</v>
      </c>
      <c r="AZ38" s="71">
        <v>12</v>
      </c>
      <c r="BA38" s="213">
        <v>13</v>
      </c>
      <c r="BB38" s="214">
        <v>8</v>
      </c>
      <c r="BC38" s="215">
        <v>5</v>
      </c>
      <c r="BD38" s="71">
        <v>7</v>
      </c>
      <c r="BE38" s="71">
        <v>4</v>
      </c>
      <c r="BF38" s="71">
        <v>3</v>
      </c>
      <c r="BG38" s="213">
        <v>3</v>
      </c>
      <c r="BH38" s="214">
        <v>1</v>
      </c>
      <c r="BI38" s="215">
        <v>2</v>
      </c>
      <c r="BJ38" s="71">
        <v>2</v>
      </c>
      <c r="BK38" s="71">
        <v>0</v>
      </c>
      <c r="BL38" s="71">
        <v>2</v>
      </c>
      <c r="BM38" s="4" t="s">
        <v>439</v>
      </c>
      <c r="BN38" s="10">
        <v>32</v>
      </c>
      <c r="BO38" s="10">
        <v>7</v>
      </c>
      <c r="BP38" s="10">
        <v>25</v>
      </c>
      <c r="BQ38" s="26">
        <v>7</v>
      </c>
      <c r="BR38" s="27">
        <v>4</v>
      </c>
      <c r="BS38" s="28">
        <v>3</v>
      </c>
      <c r="BT38" s="10">
        <v>21</v>
      </c>
      <c r="BU38" s="10">
        <v>2</v>
      </c>
      <c r="BV38" s="10">
        <v>19</v>
      </c>
      <c r="BW38" s="26">
        <v>3</v>
      </c>
      <c r="BX38" s="27">
        <v>1</v>
      </c>
      <c r="BY38" s="28">
        <v>2</v>
      </c>
      <c r="BZ38" s="10">
        <v>1</v>
      </c>
      <c r="CA38" s="10">
        <v>0</v>
      </c>
      <c r="CB38" s="10">
        <v>1</v>
      </c>
    </row>
    <row r="39" spans="1:80" x14ac:dyDescent="0.2">
      <c r="A39" s="4" t="s">
        <v>317</v>
      </c>
      <c r="B39" s="10">
        <f t="shared" si="60"/>
        <v>49</v>
      </c>
      <c r="C39" s="10">
        <f t="shared" si="61"/>
        <v>24</v>
      </c>
      <c r="D39" s="10">
        <f t="shared" si="62"/>
        <v>25</v>
      </c>
      <c r="E39" s="10">
        <f t="shared" si="63"/>
        <v>32</v>
      </c>
      <c r="F39" s="10">
        <f t="shared" si="64"/>
        <v>17</v>
      </c>
      <c r="G39" s="10">
        <f t="shared" si="65"/>
        <v>15</v>
      </c>
      <c r="H39" s="10">
        <f t="shared" si="66"/>
        <v>10</v>
      </c>
      <c r="I39" s="10">
        <f t="shared" si="67"/>
        <v>5</v>
      </c>
      <c r="J39" s="10">
        <f t="shared" si="68"/>
        <v>5</v>
      </c>
      <c r="K39" s="10">
        <f t="shared" si="69"/>
        <v>6</v>
      </c>
      <c r="L39" s="10">
        <f t="shared" si="70"/>
        <v>2</v>
      </c>
      <c r="M39" s="10">
        <f t="shared" si="71"/>
        <v>4</v>
      </c>
      <c r="N39" s="10">
        <f t="shared" si="72"/>
        <v>1</v>
      </c>
      <c r="O39" s="10">
        <f t="shared" si="73"/>
        <v>0</v>
      </c>
      <c r="P39" s="10">
        <f t="shared" si="74"/>
        <v>1</v>
      </c>
      <c r="Q39" s="4" t="s">
        <v>317</v>
      </c>
      <c r="R39" s="10">
        <v>20</v>
      </c>
      <c r="S39" s="10">
        <v>15</v>
      </c>
      <c r="T39" s="10">
        <v>5</v>
      </c>
      <c r="U39" s="26">
        <v>15</v>
      </c>
      <c r="V39" s="27">
        <v>12</v>
      </c>
      <c r="W39" s="28">
        <v>3</v>
      </c>
      <c r="X39" s="10">
        <v>2</v>
      </c>
      <c r="Y39" s="10">
        <v>2</v>
      </c>
      <c r="Z39" s="10">
        <v>0</v>
      </c>
      <c r="AA39" s="26">
        <v>2</v>
      </c>
      <c r="AB39" s="27">
        <v>1</v>
      </c>
      <c r="AC39" s="28">
        <v>1</v>
      </c>
      <c r="AD39" s="10">
        <v>1</v>
      </c>
      <c r="AE39" s="10">
        <v>0</v>
      </c>
      <c r="AF39" s="10">
        <v>1</v>
      </c>
      <c r="AG39" s="189" t="s">
        <v>317</v>
      </c>
      <c r="AH39" s="189">
        <v>5</v>
      </c>
      <c r="AI39" s="189">
        <v>1</v>
      </c>
      <c r="AJ39" s="189">
        <v>4</v>
      </c>
      <c r="AK39" s="198">
        <v>5</v>
      </c>
      <c r="AL39" s="199">
        <v>1</v>
      </c>
      <c r="AM39" s="200">
        <v>4</v>
      </c>
      <c r="AN39" s="189">
        <v>0</v>
      </c>
      <c r="AO39" s="189">
        <v>0</v>
      </c>
      <c r="AP39" s="189">
        <v>0</v>
      </c>
      <c r="AQ39" s="198">
        <v>0</v>
      </c>
      <c r="AR39" s="199">
        <v>0</v>
      </c>
      <c r="AS39" s="200">
        <v>0</v>
      </c>
      <c r="AT39" s="189">
        <v>0</v>
      </c>
      <c r="AU39" s="189">
        <v>0</v>
      </c>
      <c r="AV39" s="189">
        <v>0</v>
      </c>
      <c r="AW39" s="204" t="s">
        <v>317</v>
      </c>
      <c r="AX39" s="71">
        <v>15</v>
      </c>
      <c r="AY39" s="71">
        <v>4</v>
      </c>
      <c r="AZ39" s="71">
        <v>11</v>
      </c>
      <c r="BA39" s="213">
        <v>6</v>
      </c>
      <c r="BB39" s="214">
        <v>2</v>
      </c>
      <c r="BC39" s="215">
        <v>4</v>
      </c>
      <c r="BD39" s="71">
        <v>6</v>
      </c>
      <c r="BE39" s="71">
        <v>2</v>
      </c>
      <c r="BF39" s="71">
        <v>4</v>
      </c>
      <c r="BG39" s="213">
        <v>3</v>
      </c>
      <c r="BH39" s="214">
        <v>0</v>
      </c>
      <c r="BI39" s="215">
        <v>3</v>
      </c>
      <c r="BJ39" s="71">
        <v>0</v>
      </c>
      <c r="BK39" s="71">
        <v>0</v>
      </c>
      <c r="BL39" s="71">
        <v>0</v>
      </c>
      <c r="BM39" s="4" t="s">
        <v>317</v>
      </c>
      <c r="BN39" s="10">
        <v>9</v>
      </c>
      <c r="BO39" s="10">
        <v>4</v>
      </c>
      <c r="BP39" s="10">
        <v>5</v>
      </c>
      <c r="BQ39" s="26">
        <v>6</v>
      </c>
      <c r="BR39" s="27">
        <v>2</v>
      </c>
      <c r="BS39" s="28">
        <v>4</v>
      </c>
      <c r="BT39" s="10">
        <v>2</v>
      </c>
      <c r="BU39" s="10">
        <v>1</v>
      </c>
      <c r="BV39" s="10">
        <v>1</v>
      </c>
      <c r="BW39" s="26">
        <v>1</v>
      </c>
      <c r="BX39" s="27">
        <v>1</v>
      </c>
      <c r="BY39" s="28">
        <v>0</v>
      </c>
      <c r="BZ39" s="10">
        <v>0</v>
      </c>
      <c r="CA39" s="10">
        <v>0</v>
      </c>
      <c r="CB39" s="10">
        <v>0</v>
      </c>
    </row>
    <row r="40" spans="1:80" x14ac:dyDescent="0.2">
      <c r="A40" s="4" t="s">
        <v>440</v>
      </c>
      <c r="B40" s="10">
        <f t="shared" si="60"/>
        <v>62</v>
      </c>
      <c r="C40" s="10">
        <f t="shared" si="61"/>
        <v>21</v>
      </c>
      <c r="D40" s="10">
        <f t="shared" si="62"/>
        <v>41</v>
      </c>
      <c r="E40" s="10">
        <f t="shared" si="63"/>
        <v>34</v>
      </c>
      <c r="F40" s="10">
        <f t="shared" si="64"/>
        <v>13</v>
      </c>
      <c r="G40" s="10">
        <f t="shared" si="65"/>
        <v>21</v>
      </c>
      <c r="H40" s="10">
        <f t="shared" si="66"/>
        <v>18</v>
      </c>
      <c r="I40" s="10">
        <f t="shared" si="67"/>
        <v>5</v>
      </c>
      <c r="J40" s="10">
        <f t="shared" si="68"/>
        <v>13</v>
      </c>
      <c r="K40" s="10">
        <f t="shared" si="69"/>
        <v>5</v>
      </c>
      <c r="L40" s="10">
        <f t="shared" si="70"/>
        <v>2</v>
      </c>
      <c r="M40" s="10">
        <f t="shared" si="71"/>
        <v>3</v>
      </c>
      <c r="N40" s="10">
        <f t="shared" si="72"/>
        <v>5</v>
      </c>
      <c r="O40" s="10">
        <f t="shared" si="73"/>
        <v>1</v>
      </c>
      <c r="P40" s="10">
        <f t="shared" si="74"/>
        <v>4</v>
      </c>
      <c r="Q40" s="4" t="s">
        <v>440</v>
      </c>
      <c r="R40" s="10">
        <v>16</v>
      </c>
      <c r="S40" s="10">
        <v>9</v>
      </c>
      <c r="T40" s="10">
        <v>7</v>
      </c>
      <c r="U40" s="26">
        <v>11</v>
      </c>
      <c r="V40" s="27">
        <v>9</v>
      </c>
      <c r="W40" s="28">
        <v>2</v>
      </c>
      <c r="X40" s="10">
        <v>2</v>
      </c>
      <c r="Y40" s="10">
        <v>0</v>
      </c>
      <c r="Z40" s="10">
        <v>2</v>
      </c>
      <c r="AA40" s="26">
        <v>2</v>
      </c>
      <c r="AB40" s="27">
        <v>0</v>
      </c>
      <c r="AC40" s="28">
        <v>2</v>
      </c>
      <c r="AD40" s="10">
        <v>1</v>
      </c>
      <c r="AE40" s="10">
        <v>0</v>
      </c>
      <c r="AF40" s="10">
        <v>1</v>
      </c>
      <c r="AG40" s="189" t="s">
        <v>440</v>
      </c>
      <c r="AH40" s="189">
        <v>4</v>
      </c>
      <c r="AI40" s="189">
        <v>0</v>
      </c>
      <c r="AJ40" s="189">
        <v>4</v>
      </c>
      <c r="AK40" s="198">
        <v>3</v>
      </c>
      <c r="AL40" s="199">
        <v>0</v>
      </c>
      <c r="AM40" s="200">
        <v>3</v>
      </c>
      <c r="AN40" s="189">
        <v>1</v>
      </c>
      <c r="AO40" s="189">
        <v>0</v>
      </c>
      <c r="AP40" s="189">
        <v>1</v>
      </c>
      <c r="AQ40" s="198">
        <v>0</v>
      </c>
      <c r="AR40" s="199">
        <v>0</v>
      </c>
      <c r="AS40" s="200">
        <v>0</v>
      </c>
      <c r="AT40" s="189">
        <v>0</v>
      </c>
      <c r="AU40" s="189">
        <v>0</v>
      </c>
      <c r="AV40" s="189">
        <v>0</v>
      </c>
      <c r="AW40" s="204" t="s">
        <v>440</v>
      </c>
      <c r="AX40" s="71">
        <v>21</v>
      </c>
      <c r="AY40" s="71">
        <v>6</v>
      </c>
      <c r="AZ40" s="71">
        <v>15</v>
      </c>
      <c r="BA40" s="213">
        <v>12</v>
      </c>
      <c r="BB40" s="214">
        <v>2</v>
      </c>
      <c r="BC40" s="215">
        <v>10</v>
      </c>
      <c r="BD40" s="71">
        <v>6</v>
      </c>
      <c r="BE40" s="71">
        <v>3</v>
      </c>
      <c r="BF40" s="71">
        <v>3</v>
      </c>
      <c r="BG40" s="213">
        <v>0</v>
      </c>
      <c r="BH40" s="214">
        <v>0</v>
      </c>
      <c r="BI40" s="215">
        <v>0</v>
      </c>
      <c r="BJ40" s="71">
        <v>3</v>
      </c>
      <c r="BK40" s="71">
        <v>1</v>
      </c>
      <c r="BL40" s="71">
        <v>2</v>
      </c>
      <c r="BM40" s="4" t="s">
        <v>440</v>
      </c>
      <c r="BN40" s="10">
        <v>21</v>
      </c>
      <c r="BO40" s="10">
        <v>6</v>
      </c>
      <c r="BP40" s="10">
        <v>15</v>
      </c>
      <c r="BQ40" s="26">
        <v>8</v>
      </c>
      <c r="BR40" s="27">
        <v>2</v>
      </c>
      <c r="BS40" s="28">
        <v>6</v>
      </c>
      <c r="BT40" s="10">
        <v>9</v>
      </c>
      <c r="BU40" s="10">
        <v>2</v>
      </c>
      <c r="BV40" s="10">
        <v>7</v>
      </c>
      <c r="BW40" s="26">
        <v>3</v>
      </c>
      <c r="BX40" s="27">
        <v>2</v>
      </c>
      <c r="BY40" s="28">
        <v>1</v>
      </c>
      <c r="BZ40" s="10">
        <v>1</v>
      </c>
      <c r="CA40" s="10">
        <v>0</v>
      </c>
      <c r="CB40" s="10">
        <v>1</v>
      </c>
    </row>
    <row r="41" spans="1:80" x14ac:dyDescent="0.2">
      <c r="A41" s="4" t="s">
        <v>414</v>
      </c>
      <c r="B41" s="10">
        <f t="shared" si="60"/>
        <v>66</v>
      </c>
      <c r="C41" s="10">
        <f t="shared" si="61"/>
        <v>28</v>
      </c>
      <c r="D41" s="10">
        <f t="shared" si="62"/>
        <v>38</v>
      </c>
      <c r="E41" s="10">
        <f t="shared" si="63"/>
        <v>28</v>
      </c>
      <c r="F41" s="10">
        <f t="shared" si="64"/>
        <v>16</v>
      </c>
      <c r="G41" s="10">
        <f t="shared" si="65"/>
        <v>12</v>
      </c>
      <c r="H41" s="10">
        <f t="shared" si="66"/>
        <v>28</v>
      </c>
      <c r="I41" s="10">
        <f t="shared" si="67"/>
        <v>8</v>
      </c>
      <c r="J41" s="10">
        <f t="shared" si="68"/>
        <v>20</v>
      </c>
      <c r="K41" s="10">
        <f t="shared" si="69"/>
        <v>4</v>
      </c>
      <c r="L41" s="10">
        <f t="shared" si="70"/>
        <v>2</v>
      </c>
      <c r="M41" s="10">
        <f t="shared" si="71"/>
        <v>2</v>
      </c>
      <c r="N41" s="10">
        <f t="shared" si="72"/>
        <v>6</v>
      </c>
      <c r="O41" s="10">
        <f t="shared" si="73"/>
        <v>2</v>
      </c>
      <c r="P41" s="10">
        <f t="shared" si="74"/>
        <v>4</v>
      </c>
      <c r="Q41" s="4" t="s">
        <v>414</v>
      </c>
      <c r="R41" s="10">
        <v>24</v>
      </c>
      <c r="S41" s="10">
        <v>17</v>
      </c>
      <c r="T41" s="10">
        <v>7</v>
      </c>
      <c r="U41" s="26">
        <v>18</v>
      </c>
      <c r="V41" s="27">
        <v>15</v>
      </c>
      <c r="W41" s="28">
        <v>3</v>
      </c>
      <c r="X41" s="10">
        <v>6</v>
      </c>
      <c r="Y41" s="10">
        <v>2</v>
      </c>
      <c r="Z41" s="10">
        <v>4</v>
      </c>
      <c r="AA41" s="26">
        <v>0</v>
      </c>
      <c r="AB41" s="27">
        <v>0</v>
      </c>
      <c r="AC41" s="28">
        <v>0</v>
      </c>
      <c r="AD41" s="10">
        <v>0</v>
      </c>
      <c r="AE41" s="10">
        <v>0</v>
      </c>
      <c r="AF41" s="10">
        <v>0</v>
      </c>
      <c r="AG41" s="189" t="s">
        <v>414</v>
      </c>
      <c r="AH41" s="189">
        <v>3</v>
      </c>
      <c r="AI41" s="189">
        <v>1</v>
      </c>
      <c r="AJ41" s="189">
        <v>2</v>
      </c>
      <c r="AK41" s="198">
        <v>2</v>
      </c>
      <c r="AL41" s="199">
        <v>1</v>
      </c>
      <c r="AM41" s="200">
        <v>1</v>
      </c>
      <c r="AN41" s="189">
        <v>1</v>
      </c>
      <c r="AO41" s="189">
        <v>0</v>
      </c>
      <c r="AP41" s="189">
        <v>1</v>
      </c>
      <c r="AQ41" s="198">
        <v>0</v>
      </c>
      <c r="AR41" s="199">
        <v>0</v>
      </c>
      <c r="AS41" s="200">
        <v>0</v>
      </c>
      <c r="AT41" s="189">
        <v>0</v>
      </c>
      <c r="AU41" s="189">
        <v>0</v>
      </c>
      <c r="AV41" s="189">
        <v>0</v>
      </c>
      <c r="AW41" s="204" t="s">
        <v>414</v>
      </c>
      <c r="AX41" s="71">
        <v>24</v>
      </c>
      <c r="AY41" s="71">
        <v>8</v>
      </c>
      <c r="AZ41" s="71">
        <v>16</v>
      </c>
      <c r="BA41" s="213">
        <v>5</v>
      </c>
      <c r="BB41" s="214">
        <v>0</v>
      </c>
      <c r="BC41" s="215">
        <v>5</v>
      </c>
      <c r="BD41" s="71">
        <v>11</v>
      </c>
      <c r="BE41" s="71">
        <v>6</v>
      </c>
      <c r="BF41" s="71">
        <v>5</v>
      </c>
      <c r="BG41" s="213">
        <v>2</v>
      </c>
      <c r="BH41" s="214">
        <v>0</v>
      </c>
      <c r="BI41" s="215">
        <v>2</v>
      </c>
      <c r="BJ41" s="71">
        <v>6</v>
      </c>
      <c r="BK41" s="71">
        <v>2</v>
      </c>
      <c r="BL41" s="71">
        <v>4</v>
      </c>
      <c r="BM41" s="4" t="s">
        <v>414</v>
      </c>
      <c r="BN41" s="10">
        <v>15</v>
      </c>
      <c r="BO41" s="10">
        <v>2</v>
      </c>
      <c r="BP41" s="10">
        <v>13</v>
      </c>
      <c r="BQ41" s="26">
        <v>3</v>
      </c>
      <c r="BR41" s="27">
        <v>0</v>
      </c>
      <c r="BS41" s="28">
        <v>3</v>
      </c>
      <c r="BT41" s="10">
        <v>10</v>
      </c>
      <c r="BU41" s="10">
        <v>0</v>
      </c>
      <c r="BV41" s="10">
        <v>10</v>
      </c>
      <c r="BW41" s="26">
        <v>2</v>
      </c>
      <c r="BX41" s="27">
        <v>2</v>
      </c>
      <c r="BY41" s="28">
        <v>0</v>
      </c>
      <c r="BZ41" s="10">
        <v>0</v>
      </c>
      <c r="CA41" s="10">
        <v>0</v>
      </c>
      <c r="CB41" s="10">
        <v>0</v>
      </c>
    </row>
    <row r="42" spans="1:80" x14ac:dyDescent="0.2">
      <c r="A42" s="4" t="s">
        <v>236</v>
      </c>
      <c r="B42" s="10"/>
      <c r="C42" s="10"/>
      <c r="D42" s="10"/>
      <c r="E42" s="26"/>
      <c r="F42" s="27"/>
      <c r="G42" s="28"/>
      <c r="H42" s="10"/>
      <c r="I42" s="10"/>
      <c r="J42" s="10"/>
      <c r="K42" s="26"/>
      <c r="L42" s="27"/>
      <c r="M42" s="28"/>
      <c r="N42" s="10"/>
      <c r="O42" s="10"/>
      <c r="P42" s="10"/>
      <c r="Q42" s="4" t="s">
        <v>236</v>
      </c>
      <c r="R42" s="10">
        <v>238.6</v>
      </c>
      <c r="S42" s="10">
        <v>299.89999999999998</v>
      </c>
      <c r="T42" s="10">
        <v>115.1</v>
      </c>
      <c r="U42" s="31">
        <v>359</v>
      </c>
      <c r="V42" s="32">
        <v>401.1</v>
      </c>
      <c r="W42" s="33">
        <v>162.5</v>
      </c>
      <c r="X42" s="10">
        <v>119.6</v>
      </c>
      <c r="Y42" s="10">
        <v>92.9</v>
      </c>
      <c r="Z42" s="10">
        <v>146.4</v>
      </c>
      <c r="AA42" s="31">
        <v>41.5</v>
      </c>
      <c r="AB42" s="32">
        <v>13.6</v>
      </c>
      <c r="AC42" s="33">
        <v>72.400000000000006</v>
      </c>
      <c r="AD42" s="10">
        <v>23.9</v>
      </c>
      <c r="AE42" s="10">
        <v>0</v>
      </c>
      <c r="AF42" s="10">
        <v>35</v>
      </c>
      <c r="AG42" s="246" t="s">
        <v>236</v>
      </c>
      <c r="AH42" s="246">
        <v>80.3</v>
      </c>
      <c r="AI42" s="246">
        <v>201.9</v>
      </c>
      <c r="AJ42" s="246">
        <v>59.3</v>
      </c>
      <c r="AK42" s="247">
        <v>113.3</v>
      </c>
      <c r="AL42" s="248">
        <v>291.7</v>
      </c>
      <c r="AM42" s="249">
        <v>77.7</v>
      </c>
      <c r="AN42" s="246">
        <v>70.8</v>
      </c>
      <c r="AO42" s="246">
        <v>0</v>
      </c>
      <c r="AP42" s="246">
        <v>77.3</v>
      </c>
      <c r="AQ42" s="250">
        <v>5.9</v>
      </c>
      <c r="AR42" s="251">
        <v>0</v>
      </c>
      <c r="AS42" s="252">
        <v>6.9</v>
      </c>
      <c r="AT42" s="246">
        <v>0</v>
      </c>
      <c r="AU42" s="246">
        <v>0</v>
      </c>
      <c r="AV42" s="246">
        <v>0</v>
      </c>
      <c r="AW42" s="216" t="s">
        <v>236</v>
      </c>
      <c r="AX42" s="216">
        <v>158.69999999999999</v>
      </c>
      <c r="AY42" s="216">
        <v>124.9</v>
      </c>
      <c r="AZ42" s="216">
        <v>179.9</v>
      </c>
      <c r="BA42" s="217">
        <v>73.7</v>
      </c>
      <c r="BB42" s="218">
        <v>29.1</v>
      </c>
      <c r="BC42" s="219">
        <v>100.9</v>
      </c>
      <c r="BD42" s="216">
        <v>234.7</v>
      </c>
      <c r="BE42" s="216">
        <v>333.5</v>
      </c>
      <c r="BF42" s="216">
        <v>169.4</v>
      </c>
      <c r="BG42" s="217">
        <v>131</v>
      </c>
      <c r="BH42" s="218">
        <v>10</v>
      </c>
      <c r="BI42" s="219">
        <v>194.7</v>
      </c>
      <c r="BJ42" s="216">
        <v>1113.2</v>
      </c>
      <c r="BK42" s="216">
        <v>494.4</v>
      </c>
      <c r="BL42" s="216">
        <v>1670</v>
      </c>
      <c r="BM42" s="4" t="s">
        <v>236</v>
      </c>
      <c r="BN42" s="10">
        <v>425.2</v>
      </c>
      <c r="BO42" s="10">
        <v>145.19999999999999</v>
      </c>
      <c r="BP42" s="10">
        <v>511.7</v>
      </c>
      <c r="BQ42" s="31">
        <v>493.8</v>
      </c>
      <c r="BR42" s="32">
        <v>84.6</v>
      </c>
      <c r="BS42" s="33">
        <v>605.79999999999995</v>
      </c>
      <c r="BT42" s="10">
        <v>449.4</v>
      </c>
      <c r="BU42" s="10">
        <v>57.8</v>
      </c>
      <c r="BV42" s="10">
        <v>571.5</v>
      </c>
      <c r="BW42" s="31">
        <v>216.3</v>
      </c>
      <c r="BX42" s="32">
        <v>600</v>
      </c>
      <c r="BY42" s="33">
        <v>41.8</v>
      </c>
      <c r="BZ42" s="10">
        <v>73.099999999999994</v>
      </c>
      <c r="CA42" s="10">
        <v>0</v>
      </c>
      <c r="CB42" s="10">
        <v>95</v>
      </c>
    </row>
    <row r="43" spans="1:80" ht="15" x14ac:dyDescent="0.25">
      <c r="A43" s="2" t="s">
        <v>500</v>
      </c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2" t="s">
        <v>500</v>
      </c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2" t="s">
        <v>500</v>
      </c>
      <c r="AH43" s="94"/>
      <c r="AI43" s="94"/>
      <c r="AJ43" s="94"/>
      <c r="AK43" s="256"/>
      <c r="AL43" s="94"/>
      <c r="AM43" s="257"/>
      <c r="AN43" s="94"/>
      <c r="AO43" s="94"/>
      <c r="AP43" s="94"/>
      <c r="AQ43" s="94"/>
      <c r="AR43" s="94"/>
      <c r="AS43" s="94"/>
      <c r="AT43" s="94"/>
      <c r="AU43" s="94"/>
      <c r="AV43" s="94"/>
      <c r="AW43" s="2" t="s">
        <v>500</v>
      </c>
      <c r="AX43" s="94"/>
      <c r="AY43" s="94"/>
      <c r="AZ43" s="94"/>
      <c r="BA43" s="94"/>
      <c r="BB43" s="94"/>
      <c r="BC43" s="94"/>
      <c r="BD43" s="94"/>
      <c r="BE43" s="94"/>
      <c r="BF43" s="94"/>
      <c r="BG43" s="94"/>
      <c r="BH43" s="112"/>
      <c r="BI43" s="112"/>
      <c r="BJ43" s="112"/>
      <c r="BK43" s="112"/>
      <c r="BL43" s="112"/>
      <c r="BM43" s="2" t="s">
        <v>500</v>
      </c>
      <c r="BN43" s="94"/>
      <c r="BO43" s="94"/>
      <c r="BP43" s="94"/>
      <c r="BQ43" s="94"/>
      <c r="BR43" s="94"/>
      <c r="BS43" s="94"/>
      <c r="BT43" s="94"/>
      <c r="BU43" s="94"/>
      <c r="BV43" s="94"/>
      <c r="BW43" s="94"/>
      <c r="BX43" s="94"/>
      <c r="BY43" s="94"/>
      <c r="BZ43" s="94"/>
      <c r="CA43" s="94"/>
      <c r="CB43" s="94"/>
    </row>
    <row r="44" spans="1:80" ht="15" x14ac:dyDescent="0.25">
      <c r="A44" s="3" t="s">
        <v>501</v>
      </c>
      <c r="Q44" s="3" t="s">
        <v>501</v>
      </c>
      <c r="AG44" s="3" t="s">
        <v>501</v>
      </c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 s="3" t="s">
        <v>501</v>
      </c>
      <c r="AX44"/>
      <c r="AY44"/>
      <c r="AZ44"/>
      <c r="BA44"/>
      <c r="BB44"/>
      <c r="BC44"/>
      <c r="BD44"/>
      <c r="BE44"/>
      <c r="BF44"/>
      <c r="BG44"/>
      <c r="BH44" s="63"/>
      <c r="BI44" s="63"/>
      <c r="BJ44" s="63"/>
      <c r="BK44" s="63"/>
      <c r="BL44" s="63"/>
      <c r="BM44" s="3" t="s">
        <v>610</v>
      </c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</row>
  </sheetData>
  <mergeCells count="25">
    <mergeCell ref="B2:D2"/>
    <mergeCell ref="E2:G2"/>
    <mergeCell ref="H2:J2"/>
    <mergeCell ref="K2:M2"/>
    <mergeCell ref="N2:P2"/>
    <mergeCell ref="R2:T2"/>
    <mergeCell ref="U2:W2"/>
    <mergeCell ref="X2:Z2"/>
    <mergeCell ref="AA2:AC2"/>
    <mergeCell ref="AD2:AF2"/>
    <mergeCell ref="AH2:AJ2"/>
    <mergeCell ref="AK2:AM2"/>
    <mergeCell ref="AN2:AP2"/>
    <mergeCell ref="AQ2:AS2"/>
    <mergeCell ref="AT2:AV2"/>
    <mergeCell ref="AX2:AZ2"/>
    <mergeCell ref="BA2:BC2"/>
    <mergeCell ref="BD2:BF2"/>
    <mergeCell ref="BG2:BI2"/>
    <mergeCell ref="BJ2:BL2"/>
    <mergeCell ref="BN2:BP2"/>
    <mergeCell ref="BQ2:BS2"/>
    <mergeCell ref="BT2:BV2"/>
    <mergeCell ref="BW2:BY2"/>
    <mergeCell ref="BZ2:CB2"/>
  </mergeCell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45"/>
  <sheetViews>
    <sheetView view="pageBreakPreview" zoomScaleNormal="100" zoomScaleSheetLayoutView="100" workbookViewId="0">
      <selection activeCell="H18" sqref="H18"/>
    </sheetView>
  </sheetViews>
  <sheetFormatPr defaultColWidth="4.5703125" defaultRowHeight="11.25" x14ac:dyDescent="0.2"/>
  <cols>
    <col min="1" max="1" width="16.28515625" style="4" customWidth="1"/>
    <col min="2" max="2" width="6.5703125" style="4" customWidth="1"/>
    <col min="3" max="16" width="4.85546875" style="4" customWidth="1"/>
    <col min="17" max="32" width="4.5703125" style="4"/>
    <col min="33" max="48" width="4.5703125" style="189"/>
    <col min="49" max="16384" width="4.5703125" style="4"/>
  </cols>
  <sheetData>
    <row r="1" spans="1:80" x14ac:dyDescent="0.2">
      <c r="A1" s="4" t="s">
        <v>858</v>
      </c>
      <c r="Q1" s="4" t="s">
        <v>538</v>
      </c>
      <c r="AG1" s="189" t="s">
        <v>786</v>
      </c>
      <c r="AW1" s="204" t="s">
        <v>811</v>
      </c>
      <c r="AX1" s="71"/>
      <c r="AY1" s="71"/>
      <c r="AZ1" s="71"/>
      <c r="BA1" s="71"/>
      <c r="BB1" s="71"/>
      <c r="BC1" s="71"/>
      <c r="BD1" s="71"/>
      <c r="BE1" s="71"/>
      <c r="BF1" s="71"/>
      <c r="BG1" s="71"/>
      <c r="BH1" s="71"/>
      <c r="BI1" s="71"/>
      <c r="BJ1" s="71"/>
      <c r="BK1" s="71"/>
      <c r="BL1" s="71"/>
      <c r="BM1" s="4" t="s">
        <v>812</v>
      </c>
    </row>
    <row r="2" spans="1:80" x14ac:dyDescent="0.2">
      <c r="A2" s="5"/>
      <c r="B2" s="278" t="s">
        <v>1</v>
      </c>
      <c r="C2" s="278"/>
      <c r="D2" s="278"/>
      <c r="E2" s="278" t="s">
        <v>4</v>
      </c>
      <c r="F2" s="278"/>
      <c r="G2" s="278"/>
      <c r="H2" s="278" t="s">
        <v>5</v>
      </c>
      <c r="I2" s="278"/>
      <c r="J2" s="278"/>
      <c r="K2" s="278" t="s">
        <v>6</v>
      </c>
      <c r="L2" s="278"/>
      <c r="M2" s="278"/>
      <c r="N2" s="278" t="s">
        <v>7</v>
      </c>
      <c r="O2" s="278"/>
      <c r="P2" s="279"/>
      <c r="Q2" s="5"/>
      <c r="R2" s="278" t="s">
        <v>1</v>
      </c>
      <c r="S2" s="278"/>
      <c r="T2" s="278"/>
      <c r="U2" s="278" t="s">
        <v>4</v>
      </c>
      <c r="V2" s="278"/>
      <c r="W2" s="278"/>
      <c r="X2" s="278" t="s">
        <v>5</v>
      </c>
      <c r="Y2" s="278"/>
      <c r="Z2" s="278"/>
      <c r="AA2" s="278" t="s">
        <v>6</v>
      </c>
      <c r="AB2" s="278"/>
      <c r="AC2" s="278"/>
      <c r="AD2" s="278" t="s">
        <v>7</v>
      </c>
      <c r="AE2" s="278"/>
      <c r="AF2" s="279"/>
      <c r="AG2" s="190"/>
      <c r="AH2" s="297" t="s">
        <v>1</v>
      </c>
      <c r="AI2" s="301"/>
      <c r="AJ2" s="302"/>
      <c r="AK2" s="297" t="s">
        <v>4</v>
      </c>
      <c r="AL2" s="301"/>
      <c r="AM2" s="302"/>
      <c r="AN2" s="297" t="s">
        <v>5</v>
      </c>
      <c r="AO2" s="301"/>
      <c r="AP2" s="302"/>
      <c r="AQ2" s="297" t="s">
        <v>6</v>
      </c>
      <c r="AR2" s="301"/>
      <c r="AS2" s="302"/>
      <c r="AT2" s="297" t="s">
        <v>7</v>
      </c>
      <c r="AU2" s="301"/>
      <c r="AV2" s="301"/>
      <c r="AW2" s="205"/>
      <c r="AX2" s="298" t="s">
        <v>1</v>
      </c>
      <c r="AY2" s="299"/>
      <c r="AZ2" s="300"/>
      <c r="BA2" s="298" t="s">
        <v>4</v>
      </c>
      <c r="BB2" s="299"/>
      <c r="BC2" s="300"/>
      <c r="BD2" s="298" t="s">
        <v>5</v>
      </c>
      <c r="BE2" s="299"/>
      <c r="BF2" s="300"/>
      <c r="BG2" s="298" t="s">
        <v>6</v>
      </c>
      <c r="BH2" s="299"/>
      <c r="BI2" s="300"/>
      <c r="BJ2" s="298" t="s">
        <v>7</v>
      </c>
      <c r="BK2" s="299"/>
      <c r="BL2" s="299"/>
      <c r="BM2" s="5"/>
      <c r="BN2" s="278" t="s">
        <v>1</v>
      </c>
      <c r="BO2" s="278"/>
      <c r="BP2" s="278"/>
      <c r="BQ2" s="278" t="s">
        <v>4</v>
      </c>
      <c r="BR2" s="278"/>
      <c r="BS2" s="278"/>
      <c r="BT2" s="278" t="s">
        <v>5</v>
      </c>
      <c r="BU2" s="278"/>
      <c r="BV2" s="278"/>
      <c r="BW2" s="278" t="s">
        <v>6</v>
      </c>
      <c r="BX2" s="278"/>
      <c r="BY2" s="278"/>
      <c r="BZ2" s="278" t="s">
        <v>7</v>
      </c>
      <c r="CA2" s="278"/>
      <c r="CB2" s="279"/>
    </row>
    <row r="3" spans="1:80" x14ac:dyDescent="0.2">
      <c r="A3" s="6" t="s">
        <v>600</v>
      </c>
      <c r="B3" s="45" t="s">
        <v>1</v>
      </c>
      <c r="C3" s="45" t="s">
        <v>497</v>
      </c>
      <c r="D3" s="45" t="s">
        <v>498</v>
      </c>
      <c r="E3" s="45" t="s">
        <v>1</v>
      </c>
      <c r="F3" s="45" t="s">
        <v>497</v>
      </c>
      <c r="G3" s="45" t="s">
        <v>498</v>
      </c>
      <c r="H3" s="45" t="s">
        <v>1</v>
      </c>
      <c r="I3" s="45" t="s">
        <v>497</v>
      </c>
      <c r="J3" s="45" t="s">
        <v>498</v>
      </c>
      <c r="K3" s="45" t="s">
        <v>1</v>
      </c>
      <c r="L3" s="45" t="s">
        <v>497</v>
      </c>
      <c r="M3" s="45" t="s">
        <v>498</v>
      </c>
      <c r="N3" s="45" t="s">
        <v>1</v>
      </c>
      <c r="O3" s="45" t="s">
        <v>497</v>
      </c>
      <c r="P3" s="46" t="s">
        <v>498</v>
      </c>
      <c r="Q3" s="6" t="s">
        <v>600</v>
      </c>
      <c r="R3" s="45" t="s">
        <v>1</v>
      </c>
      <c r="S3" s="45" t="s">
        <v>497</v>
      </c>
      <c r="T3" s="45" t="s">
        <v>498</v>
      </c>
      <c r="U3" s="45" t="s">
        <v>1</v>
      </c>
      <c r="V3" s="45" t="s">
        <v>497</v>
      </c>
      <c r="W3" s="45" t="s">
        <v>498</v>
      </c>
      <c r="X3" s="45" t="s">
        <v>1</v>
      </c>
      <c r="Y3" s="45" t="s">
        <v>497</v>
      </c>
      <c r="Z3" s="45" t="s">
        <v>498</v>
      </c>
      <c r="AA3" s="45" t="s">
        <v>1</v>
      </c>
      <c r="AB3" s="45" t="s">
        <v>497</v>
      </c>
      <c r="AC3" s="45" t="s">
        <v>498</v>
      </c>
      <c r="AD3" s="45" t="s">
        <v>1</v>
      </c>
      <c r="AE3" s="45" t="s">
        <v>497</v>
      </c>
      <c r="AF3" s="46" t="s">
        <v>498</v>
      </c>
      <c r="AG3" s="109" t="s">
        <v>600</v>
      </c>
      <c r="AH3" s="193" t="s">
        <v>1</v>
      </c>
      <c r="AI3" s="193" t="s">
        <v>787</v>
      </c>
      <c r="AJ3" s="193" t="s">
        <v>601</v>
      </c>
      <c r="AK3" s="193" t="s">
        <v>1</v>
      </c>
      <c r="AL3" s="193" t="s">
        <v>787</v>
      </c>
      <c r="AM3" s="193" t="s">
        <v>601</v>
      </c>
      <c r="AN3" s="193" t="s">
        <v>1</v>
      </c>
      <c r="AO3" s="193" t="s">
        <v>787</v>
      </c>
      <c r="AP3" s="193" t="s">
        <v>601</v>
      </c>
      <c r="AQ3" s="193" t="s">
        <v>1</v>
      </c>
      <c r="AR3" s="193" t="s">
        <v>787</v>
      </c>
      <c r="AS3" s="193" t="s">
        <v>601</v>
      </c>
      <c r="AT3" s="193" t="s">
        <v>1</v>
      </c>
      <c r="AU3" s="193" t="s">
        <v>787</v>
      </c>
      <c r="AV3" s="194" t="s">
        <v>601</v>
      </c>
      <c r="AW3" s="208" t="s">
        <v>600</v>
      </c>
      <c r="AX3" s="209" t="s">
        <v>1</v>
      </c>
      <c r="AY3" s="209" t="s">
        <v>497</v>
      </c>
      <c r="AZ3" s="209" t="s">
        <v>498</v>
      </c>
      <c r="BA3" s="209" t="s">
        <v>1</v>
      </c>
      <c r="BB3" s="209" t="s">
        <v>497</v>
      </c>
      <c r="BC3" s="209" t="s">
        <v>498</v>
      </c>
      <c r="BD3" s="209" t="s">
        <v>1</v>
      </c>
      <c r="BE3" s="209" t="s">
        <v>497</v>
      </c>
      <c r="BF3" s="209" t="s">
        <v>498</v>
      </c>
      <c r="BG3" s="209" t="s">
        <v>1</v>
      </c>
      <c r="BH3" s="209" t="s">
        <v>497</v>
      </c>
      <c r="BI3" s="209" t="s">
        <v>498</v>
      </c>
      <c r="BJ3" s="209" t="s">
        <v>1</v>
      </c>
      <c r="BK3" s="209" t="s">
        <v>497</v>
      </c>
      <c r="BL3" s="209" t="s">
        <v>498</v>
      </c>
      <c r="BM3" s="6" t="s">
        <v>600</v>
      </c>
      <c r="BN3" s="45" t="s">
        <v>1</v>
      </c>
      <c r="BO3" s="45" t="s">
        <v>497</v>
      </c>
      <c r="BP3" s="45" t="s">
        <v>742</v>
      </c>
      <c r="BQ3" s="45" t="s">
        <v>1</v>
      </c>
      <c r="BR3" s="45" t="s">
        <v>497</v>
      </c>
      <c r="BS3" s="45" t="s">
        <v>742</v>
      </c>
      <c r="BT3" s="45" t="s">
        <v>1</v>
      </c>
      <c r="BU3" s="45" t="s">
        <v>497</v>
      </c>
      <c r="BV3" s="45" t="s">
        <v>742</v>
      </c>
      <c r="BW3" s="45" t="s">
        <v>1</v>
      </c>
      <c r="BX3" s="45" t="s">
        <v>497</v>
      </c>
      <c r="BY3" s="45" t="s">
        <v>742</v>
      </c>
      <c r="BZ3" s="45" t="s">
        <v>1</v>
      </c>
      <c r="CA3" s="45" t="s">
        <v>497</v>
      </c>
      <c r="CB3" s="46" t="s">
        <v>742</v>
      </c>
    </row>
    <row r="4" spans="1:80" x14ac:dyDescent="0.2">
      <c r="A4" s="15" t="s">
        <v>486</v>
      </c>
      <c r="E4" s="25"/>
      <c r="F4" s="9"/>
      <c r="G4" s="5"/>
      <c r="K4" s="25"/>
      <c r="L4" s="9"/>
      <c r="M4" s="5"/>
      <c r="Q4" s="15" t="s">
        <v>486</v>
      </c>
      <c r="U4" s="25"/>
      <c r="V4" s="9"/>
      <c r="W4" s="5"/>
      <c r="AA4" s="25"/>
      <c r="AB4" s="9"/>
      <c r="AC4" s="5"/>
      <c r="AG4" s="195" t="s">
        <v>486</v>
      </c>
      <c r="AK4" s="196"/>
      <c r="AL4" s="197"/>
      <c r="AM4" s="190"/>
      <c r="AQ4" s="196"/>
      <c r="AR4" s="197"/>
      <c r="AS4" s="190"/>
      <c r="AW4" s="210" t="s">
        <v>486</v>
      </c>
      <c r="AX4" s="71"/>
      <c r="AY4" s="71"/>
      <c r="AZ4" s="71"/>
      <c r="BA4" s="211"/>
      <c r="BB4" s="70"/>
      <c r="BC4" s="212"/>
      <c r="BD4" s="71"/>
      <c r="BE4" s="71"/>
      <c r="BF4" s="71"/>
      <c r="BG4" s="211"/>
      <c r="BH4" s="70"/>
      <c r="BI4" s="212"/>
      <c r="BJ4" s="71"/>
      <c r="BK4" s="71"/>
      <c r="BL4" s="71"/>
      <c r="BM4" s="15" t="s">
        <v>486</v>
      </c>
      <c r="BQ4" s="25"/>
      <c r="BR4" s="9"/>
      <c r="BS4" s="5"/>
      <c r="BW4" s="25"/>
      <c r="BX4" s="9"/>
      <c r="BY4" s="5"/>
    </row>
    <row r="5" spans="1:80" x14ac:dyDescent="0.2">
      <c r="A5" s="15" t="s">
        <v>1</v>
      </c>
      <c r="B5" s="10">
        <f t="shared" ref="B5" si="0">R5+AH5+AX5+BN5</f>
        <v>11187</v>
      </c>
      <c r="C5" s="10">
        <f t="shared" ref="C5" si="1">S5+AI5+AY5+BO5</f>
        <v>3745</v>
      </c>
      <c r="D5" s="10">
        <f t="shared" ref="D5" si="2">T5+AJ5+AZ5+BP5</f>
        <v>7441</v>
      </c>
      <c r="E5" s="10">
        <f t="shared" ref="E5" si="3">U5+AK5+BA5+BQ5</f>
        <v>6215</v>
      </c>
      <c r="F5" s="10">
        <f t="shared" ref="F5" si="4">V5+AL5+BB5+BR5</f>
        <v>2277</v>
      </c>
      <c r="G5" s="10">
        <f t="shared" ref="G5" si="5">W5+AM5+BC5+BS5</f>
        <v>3936</v>
      </c>
      <c r="H5" s="10">
        <f t="shared" ref="H5" si="6">X5+AN5+BD5+BT5</f>
        <v>2843</v>
      </c>
      <c r="I5" s="10">
        <f t="shared" ref="I5" si="7">Y5+AO5+BE5+BU5</f>
        <v>841</v>
      </c>
      <c r="J5" s="10">
        <f t="shared" ref="J5" si="8">Z5+AP5+BF5+BV5</f>
        <v>2001</v>
      </c>
      <c r="K5" s="10">
        <f t="shared" ref="K5" si="9">AA5+AQ5+BG5+BW5</f>
        <v>1241</v>
      </c>
      <c r="L5" s="10">
        <f t="shared" ref="L5" si="10">AB5+AR5+BH5+BX5</f>
        <v>388</v>
      </c>
      <c r="M5" s="10">
        <f t="shared" ref="M5" si="11">AC5+AS5+BI5+BY5</f>
        <v>851</v>
      </c>
      <c r="N5" s="10">
        <f t="shared" ref="N5" si="12">AD5+AT5+BJ5+BZ5</f>
        <v>891</v>
      </c>
      <c r="O5" s="10">
        <f t="shared" ref="O5" si="13">AE5+AU5+BK5+CA5</f>
        <v>237</v>
      </c>
      <c r="P5" s="10">
        <f t="shared" ref="P5" si="14">AF5+AV5+BL5+CB5</f>
        <v>654</v>
      </c>
      <c r="Q5" s="15" t="s">
        <v>1</v>
      </c>
      <c r="R5" s="10">
        <v>1883</v>
      </c>
      <c r="S5" s="10">
        <v>1244</v>
      </c>
      <c r="T5" s="10">
        <v>639</v>
      </c>
      <c r="U5" s="26">
        <v>1071</v>
      </c>
      <c r="V5" s="27">
        <v>882</v>
      </c>
      <c r="W5" s="28">
        <v>189</v>
      </c>
      <c r="X5" s="10">
        <v>485</v>
      </c>
      <c r="Y5" s="10">
        <v>242</v>
      </c>
      <c r="Z5" s="10">
        <v>242</v>
      </c>
      <c r="AA5" s="26">
        <v>73</v>
      </c>
      <c r="AB5" s="27">
        <v>38</v>
      </c>
      <c r="AC5" s="28">
        <v>35</v>
      </c>
      <c r="AD5" s="10">
        <v>255</v>
      </c>
      <c r="AE5" s="10">
        <v>81</v>
      </c>
      <c r="AF5" s="10">
        <v>174</v>
      </c>
      <c r="AG5" s="189" t="s">
        <v>1</v>
      </c>
      <c r="AH5" s="189">
        <v>838</v>
      </c>
      <c r="AI5" s="189">
        <v>119</v>
      </c>
      <c r="AJ5" s="189">
        <v>719</v>
      </c>
      <c r="AK5" s="198">
        <v>501</v>
      </c>
      <c r="AL5" s="199">
        <v>83</v>
      </c>
      <c r="AM5" s="200">
        <v>417</v>
      </c>
      <c r="AN5" s="189">
        <v>203</v>
      </c>
      <c r="AO5" s="189">
        <v>17</v>
      </c>
      <c r="AP5" s="189">
        <v>186</v>
      </c>
      <c r="AQ5" s="198">
        <v>105</v>
      </c>
      <c r="AR5" s="199">
        <v>15</v>
      </c>
      <c r="AS5" s="200">
        <v>89</v>
      </c>
      <c r="AT5" s="189">
        <v>30</v>
      </c>
      <c r="AU5" s="189">
        <v>3</v>
      </c>
      <c r="AV5" s="189">
        <v>27</v>
      </c>
      <c r="AW5" s="204" t="s">
        <v>1</v>
      </c>
      <c r="AX5" s="71">
        <v>2512</v>
      </c>
      <c r="AY5" s="71">
        <v>961</v>
      </c>
      <c r="AZ5" s="71">
        <v>1551</v>
      </c>
      <c r="BA5" s="213">
        <v>1925</v>
      </c>
      <c r="BB5" s="214">
        <v>728</v>
      </c>
      <c r="BC5" s="215">
        <v>1196</v>
      </c>
      <c r="BD5" s="71">
        <v>434</v>
      </c>
      <c r="BE5" s="71">
        <v>173</v>
      </c>
      <c r="BF5" s="71">
        <v>261</v>
      </c>
      <c r="BG5" s="213">
        <v>100</v>
      </c>
      <c r="BH5" s="214">
        <v>34</v>
      </c>
      <c r="BI5" s="215">
        <v>65</v>
      </c>
      <c r="BJ5" s="71">
        <v>54</v>
      </c>
      <c r="BK5" s="71">
        <v>26</v>
      </c>
      <c r="BL5" s="71">
        <v>29</v>
      </c>
      <c r="BM5" s="4" t="s">
        <v>1</v>
      </c>
      <c r="BN5" s="10">
        <v>5954</v>
      </c>
      <c r="BO5" s="10">
        <v>1421</v>
      </c>
      <c r="BP5" s="10">
        <v>4532</v>
      </c>
      <c r="BQ5" s="26">
        <v>2718</v>
      </c>
      <c r="BR5" s="27">
        <v>584</v>
      </c>
      <c r="BS5" s="28">
        <v>2134</v>
      </c>
      <c r="BT5" s="10">
        <v>1721</v>
      </c>
      <c r="BU5" s="10">
        <v>409</v>
      </c>
      <c r="BV5" s="10">
        <v>1312</v>
      </c>
      <c r="BW5" s="26">
        <v>963</v>
      </c>
      <c r="BX5" s="27">
        <v>301</v>
      </c>
      <c r="BY5" s="28">
        <v>662</v>
      </c>
      <c r="BZ5" s="10">
        <v>552</v>
      </c>
      <c r="CA5" s="10">
        <v>127</v>
      </c>
      <c r="CB5" s="10">
        <v>424</v>
      </c>
    </row>
    <row r="6" spans="1:80" x14ac:dyDescent="0.2">
      <c r="A6" s="4" t="s">
        <v>487</v>
      </c>
      <c r="B6" s="10">
        <f t="shared" ref="B6:B12" si="15">R6+AH6+AX6+BN6</f>
        <v>5915</v>
      </c>
      <c r="C6" s="10">
        <f t="shared" ref="C6:C12" si="16">S6+AI6+AY6+BO6</f>
        <v>2146</v>
      </c>
      <c r="D6" s="10">
        <f t="shared" ref="D6:D12" si="17">T6+AJ6+AZ6+BP6</f>
        <v>3771</v>
      </c>
      <c r="E6" s="10">
        <f t="shared" ref="E6:E12" si="18">U6+AK6+BA6+BQ6</f>
        <v>3665</v>
      </c>
      <c r="F6" s="10">
        <f t="shared" ref="F6:F12" si="19">V6+AL6+BB6+BR6</f>
        <v>1390</v>
      </c>
      <c r="G6" s="10">
        <f t="shared" ref="G6:G12" si="20">W6+AM6+BC6+BS6</f>
        <v>2275</v>
      </c>
      <c r="H6" s="10">
        <f t="shared" ref="H6:H12" si="21">X6+AN6+BD6+BT6</f>
        <v>1545</v>
      </c>
      <c r="I6" s="10">
        <f t="shared" ref="I6:I12" si="22">Y6+AO6+BE6+BU6</f>
        <v>559</v>
      </c>
      <c r="J6" s="10">
        <f t="shared" ref="J6:J12" si="23">Z6+AP6+BF6+BV6</f>
        <v>986</v>
      </c>
      <c r="K6" s="10">
        <f t="shared" ref="K6:K12" si="24">AA6+AQ6+BG6+BW6</f>
        <v>390</v>
      </c>
      <c r="L6" s="10">
        <f t="shared" ref="L6:L12" si="25">AB6+AR6+BH6+BX6</f>
        <v>89</v>
      </c>
      <c r="M6" s="10">
        <f t="shared" ref="M6:M12" si="26">AC6+AS6+BI6+BY6</f>
        <v>301</v>
      </c>
      <c r="N6" s="10">
        <f t="shared" ref="N6:N12" si="27">AD6+AT6+BJ6+BZ6</f>
        <v>318</v>
      </c>
      <c r="O6" s="10">
        <f t="shared" ref="O6:O12" si="28">AE6+AU6+BK6+CA6</f>
        <v>108</v>
      </c>
      <c r="P6" s="10">
        <f t="shared" ref="P6:P12" si="29">AF6+AV6+BL6+CB6</f>
        <v>211</v>
      </c>
      <c r="Q6" s="4" t="s">
        <v>487</v>
      </c>
      <c r="R6" s="10">
        <v>1159</v>
      </c>
      <c r="S6" s="10">
        <v>857</v>
      </c>
      <c r="T6" s="10">
        <v>303</v>
      </c>
      <c r="U6" s="26">
        <v>760</v>
      </c>
      <c r="V6" s="27">
        <v>651</v>
      </c>
      <c r="W6" s="28">
        <v>109</v>
      </c>
      <c r="X6" s="10">
        <v>364</v>
      </c>
      <c r="Y6" s="10">
        <v>202</v>
      </c>
      <c r="Z6" s="10">
        <v>162</v>
      </c>
      <c r="AA6" s="26">
        <v>7</v>
      </c>
      <c r="AB6" s="27">
        <v>4</v>
      </c>
      <c r="AC6" s="28">
        <v>4</v>
      </c>
      <c r="AD6" s="10">
        <v>29</v>
      </c>
      <c r="AE6" s="10">
        <v>0</v>
      </c>
      <c r="AF6" s="10">
        <v>29</v>
      </c>
      <c r="AG6" s="189" t="s">
        <v>487</v>
      </c>
      <c r="AH6" s="189">
        <v>568</v>
      </c>
      <c r="AI6" s="189">
        <v>88</v>
      </c>
      <c r="AJ6" s="189">
        <v>480</v>
      </c>
      <c r="AK6" s="198">
        <v>348</v>
      </c>
      <c r="AL6" s="199">
        <v>56</v>
      </c>
      <c r="AM6" s="200">
        <v>292</v>
      </c>
      <c r="AN6" s="189">
        <v>144</v>
      </c>
      <c r="AO6" s="189">
        <v>17</v>
      </c>
      <c r="AP6" s="189">
        <v>127</v>
      </c>
      <c r="AQ6" s="198">
        <v>74</v>
      </c>
      <c r="AR6" s="199">
        <v>15</v>
      </c>
      <c r="AS6" s="200">
        <v>58</v>
      </c>
      <c r="AT6" s="189">
        <v>3</v>
      </c>
      <c r="AU6" s="189">
        <v>0</v>
      </c>
      <c r="AV6" s="189">
        <v>3</v>
      </c>
      <c r="AW6" s="204" t="s">
        <v>487</v>
      </c>
      <c r="AX6" s="71">
        <v>1452</v>
      </c>
      <c r="AY6" s="71">
        <v>583</v>
      </c>
      <c r="AZ6" s="71">
        <v>870</v>
      </c>
      <c r="BA6" s="213">
        <v>1164</v>
      </c>
      <c r="BB6" s="214">
        <v>436</v>
      </c>
      <c r="BC6" s="215">
        <v>728</v>
      </c>
      <c r="BD6" s="71">
        <v>219</v>
      </c>
      <c r="BE6" s="71">
        <v>114</v>
      </c>
      <c r="BF6" s="71">
        <v>105</v>
      </c>
      <c r="BG6" s="213">
        <v>38</v>
      </c>
      <c r="BH6" s="214">
        <v>10</v>
      </c>
      <c r="BI6" s="215">
        <v>28</v>
      </c>
      <c r="BJ6" s="71">
        <v>31</v>
      </c>
      <c r="BK6" s="71">
        <v>23</v>
      </c>
      <c r="BL6" s="71">
        <v>9</v>
      </c>
      <c r="BM6" s="4" t="s">
        <v>487</v>
      </c>
      <c r="BN6" s="10">
        <v>2736</v>
      </c>
      <c r="BO6" s="10">
        <v>618</v>
      </c>
      <c r="BP6" s="10">
        <v>2118</v>
      </c>
      <c r="BQ6" s="26">
        <v>1393</v>
      </c>
      <c r="BR6" s="27">
        <v>247</v>
      </c>
      <c r="BS6" s="28">
        <v>1146</v>
      </c>
      <c r="BT6" s="10">
        <v>818</v>
      </c>
      <c r="BU6" s="10">
        <v>226</v>
      </c>
      <c r="BV6" s="10">
        <v>592</v>
      </c>
      <c r="BW6" s="26">
        <v>271</v>
      </c>
      <c r="BX6" s="27">
        <v>60</v>
      </c>
      <c r="BY6" s="28">
        <v>211</v>
      </c>
      <c r="BZ6" s="10">
        <v>255</v>
      </c>
      <c r="CA6" s="10">
        <v>85</v>
      </c>
      <c r="CB6" s="10">
        <v>170</v>
      </c>
    </row>
    <row r="7" spans="1:80" x14ac:dyDescent="0.2">
      <c r="A7" s="4" t="s">
        <v>249</v>
      </c>
      <c r="B7" s="10">
        <f t="shared" si="15"/>
        <v>2907</v>
      </c>
      <c r="C7" s="10">
        <f t="shared" si="16"/>
        <v>916</v>
      </c>
      <c r="D7" s="10">
        <f t="shared" si="17"/>
        <v>1991</v>
      </c>
      <c r="E7" s="10">
        <f t="shared" si="18"/>
        <v>1808</v>
      </c>
      <c r="F7" s="10">
        <f t="shared" si="19"/>
        <v>580</v>
      </c>
      <c r="G7" s="10">
        <f t="shared" si="20"/>
        <v>1228</v>
      </c>
      <c r="H7" s="10">
        <f t="shared" si="21"/>
        <v>619</v>
      </c>
      <c r="I7" s="10">
        <f t="shared" si="22"/>
        <v>208</v>
      </c>
      <c r="J7" s="10">
        <f t="shared" si="23"/>
        <v>412</v>
      </c>
      <c r="K7" s="10">
        <f t="shared" si="24"/>
        <v>308</v>
      </c>
      <c r="L7" s="10">
        <f t="shared" si="25"/>
        <v>107</v>
      </c>
      <c r="M7" s="10">
        <f t="shared" si="26"/>
        <v>200</v>
      </c>
      <c r="N7" s="10">
        <f t="shared" si="27"/>
        <v>173</v>
      </c>
      <c r="O7" s="10">
        <f t="shared" si="28"/>
        <v>20</v>
      </c>
      <c r="P7" s="10">
        <f t="shared" si="29"/>
        <v>153</v>
      </c>
      <c r="Q7" s="4" t="s">
        <v>249</v>
      </c>
      <c r="R7" s="10">
        <v>350</v>
      </c>
      <c r="S7" s="10">
        <v>210</v>
      </c>
      <c r="T7" s="10">
        <v>140</v>
      </c>
      <c r="U7" s="26">
        <v>189</v>
      </c>
      <c r="V7" s="27">
        <v>151</v>
      </c>
      <c r="W7" s="28">
        <v>38</v>
      </c>
      <c r="X7" s="10">
        <v>92</v>
      </c>
      <c r="Y7" s="10">
        <v>35</v>
      </c>
      <c r="Z7" s="10">
        <v>58</v>
      </c>
      <c r="AA7" s="26">
        <v>11</v>
      </c>
      <c r="AB7" s="27">
        <v>7</v>
      </c>
      <c r="AC7" s="28">
        <v>4</v>
      </c>
      <c r="AD7" s="10">
        <v>58</v>
      </c>
      <c r="AE7" s="10">
        <v>17</v>
      </c>
      <c r="AF7" s="10">
        <v>41</v>
      </c>
      <c r="AG7" s="189" t="s">
        <v>249</v>
      </c>
      <c r="AH7" s="189">
        <v>220</v>
      </c>
      <c r="AI7" s="189">
        <v>22</v>
      </c>
      <c r="AJ7" s="189">
        <v>199</v>
      </c>
      <c r="AK7" s="198">
        <v>130</v>
      </c>
      <c r="AL7" s="199">
        <v>19</v>
      </c>
      <c r="AM7" s="200">
        <v>111</v>
      </c>
      <c r="AN7" s="189">
        <v>42</v>
      </c>
      <c r="AO7" s="189">
        <v>0</v>
      </c>
      <c r="AP7" s="189">
        <v>42</v>
      </c>
      <c r="AQ7" s="198">
        <v>22</v>
      </c>
      <c r="AR7" s="199">
        <v>0</v>
      </c>
      <c r="AS7" s="200">
        <v>22</v>
      </c>
      <c r="AT7" s="189">
        <v>27</v>
      </c>
      <c r="AU7" s="189">
        <v>3</v>
      </c>
      <c r="AV7" s="189">
        <v>24</v>
      </c>
      <c r="AW7" s="204" t="s">
        <v>249</v>
      </c>
      <c r="AX7" s="71">
        <v>656</v>
      </c>
      <c r="AY7" s="71">
        <v>265</v>
      </c>
      <c r="AZ7" s="71">
        <v>391</v>
      </c>
      <c r="BA7" s="213">
        <v>501</v>
      </c>
      <c r="BB7" s="214">
        <v>208</v>
      </c>
      <c r="BC7" s="215">
        <v>293</v>
      </c>
      <c r="BD7" s="71">
        <v>118</v>
      </c>
      <c r="BE7" s="71">
        <v>46</v>
      </c>
      <c r="BF7" s="71">
        <v>72</v>
      </c>
      <c r="BG7" s="213">
        <v>34</v>
      </c>
      <c r="BH7" s="214">
        <v>10</v>
      </c>
      <c r="BI7" s="215">
        <v>24</v>
      </c>
      <c r="BJ7" s="71">
        <v>3</v>
      </c>
      <c r="BK7" s="71">
        <v>0</v>
      </c>
      <c r="BL7" s="71">
        <v>3</v>
      </c>
      <c r="BM7" s="4" t="s">
        <v>249</v>
      </c>
      <c r="BN7" s="10">
        <v>1681</v>
      </c>
      <c r="BO7" s="10">
        <v>419</v>
      </c>
      <c r="BP7" s="10">
        <v>1261</v>
      </c>
      <c r="BQ7" s="26">
        <v>988</v>
      </c>
      <c r="BR7" s="27">
        <v>202</v>
      </c>
      <c r="BS7" s="28">
        <v>786</v>
      </c>
      <c r="BT7" s="10">
        <v>367</v>
      </c>
      <c r="BU7" s="10">
        <v>127</v>
      </c>
      <c r="BV7" s="10">
        <v>240</v>
      </c>
      <c r="BW7" s="26">
        <v>241</v>
      </c>
      <c r="BX7" s="27">
        <v>90</v>
      </c>
      <c r="BY7" s="28">
        <v>150</v>
      </c>
      <c r="BZ7" s="10">
        <v>85</v>
      </c>
      <c r="CA7" s="10">
        <v>0</v>
      </c>
      <c r="CB7" s="10">
        <v>85</v>
      </c>
    </row>
    <row r="8" spans="1:80" x14ac:dyDescent="0.2">
      <c r="A8" s="4" t="s">
        <v>239</v>
      </c>
      <c r="B8" s="10">
        <f t="shared" si="15"/>
        <v>1223</v>
      </c>
      <c r="C8" s="10">
        <f t="shared" si="16"/>
        <v>232</v>
      </c>
      <c r="D8" s="10">
        <f t="shared" si="17"/>
        <v>990</v>
      </c>
      <c r="E8" s="10">
        <f t="shared" si="18"/>
        <v>412</v>
      </c>
      <c r="F8" s="10">
        <f t="shared" si="19"/>
        <v>149</v>
      </c>
      <c r="G8" s="10">
        <f t="shared" si="20"/>
        <v>262</v>
      </c>
      <c r="H8" s="10">
        <f t="shared" si="21"/>
        <v>374</v>
      </c>
      <c r="I8" s="10">
        <f t="shared" si="22"/>
        <v>8</v>
      </c>
      <c r="J8" s="10">
        <f t="shared" si="23"/>
        <v>366</v>
      </c>
      <c r="K8" s="10">
        <f t="shared" si="24"/>
        <v>179</v>
      </c>
      <c r="L8" s="10">
        <f t="shared" si="25"/>
        <v>42</v>
      </c>
      <c r="M8" s="10">
        <f t="shared" si="26"/>
        <v>137</v>
      </c>
      <c r="N8" s="10">
        <f t="shared" si="27"/>
        <v>256</v>
      </c>
      <c r="O8" s="10">
        <f t="shared" si="28"/>
        <v>32</v>
      </c>
      <c r="P8" s="10">
        <f t="shared" si="29"/>
        <v>225</v>
      </c>
      <c r="Q8" s="4" t="s">
        <v>239</v>
      </c>
      <c r="R8" s="10">
        <v>177</v>
      </c>
      <c r="S8" s="10">
        <v>82</v>
      </c>
      <c r="T8" s="10">
        <v>95</v>
      </c>
      <c r="U8" s="26">
        <v>85</v>
      </c>
      <c r="V8" s="27">
        <v>47</v>
      </c>
      <c r="W8" s="28">
        <v>38</v>
      </c>
      <c r="X8" s="10">
        <v>0</v>
      </c>
      <c r="Y8" s="10">
        <v>0</v>
      </c>
      <c r="Z8" s="10">
        <v>0</v>
      </c>
      <c r="AA8" s="26">
        <v>16</v>
      </c>
      <c r="AB8" s="27">
        <v>5</v>
      </c>
      <c r="AC8" s="28">
        <v>11</v>
      </c>
      <c r="AD8" s="10">
        <v>75</v>
      </c>
      <c r="AE8" s="10">
        <v>29</v>
      </c>
      <c r="AF8" s="10">
        <v>46</v>
      </c>
      <c r="AG8" s="189" t="s">
        <v>239</v>
      </c>
      <c r="AH8" s="189">
        <v>38</v>
      </c>
      <c r="AI8" s="189">
        <v>9</v>
      </c>
      <c r="AJ8" s="189">
        <v>28</v>
      </c>
      <c r="AK8" s="198">
        <v>23</v>
      </c>
      <c r="AL8" s="199">
        <v>9</v>
      </c>
      <c r="AM8" s="200">
        <v>14</v>
      </c>
      <c r="AN8" s="189">
        <v>8</v>
      </c>
      <c r="AO8" s="189">
        <v>0</v>
      </c>
      <c r="AP8" s="189">
        <v>8</v>
      </c>
      <c r="AQ8" s="198">
        <v>6</v>
      </c>
      <c r="AR8" s="199">
        <v>0</v>
      </c>
      <c r="AS8" s="200">
        <v>6</v>
      </c>
      <c r="AT8" s="189">
        <v>0</v>
      </c>
      <c r="AU8" s="189">
        <v>0</v>
      </c>
      <c r="AV8" s="189">
        <v>0</v>
      </c>
      <c r="AW8" s="204" t="s">
        <v>239</v>
      </c>
      <c r="AX8" s="71">
        <v>226</v>
      </c>
      <c r="AY8" s="71">
        <v>44</v>
      </c>
      <c r="AZ8" s="71">
        <v>182</v>
      </c>
      <c r="BA8" s="213">
        <v>124</v>
      </c>
      <c r="BB8" s="214">
        <v>26</v>
      </c>
      <c r="BC8" s="215">
        <v>98</v>
      </c>
      <c r="BD8" s="71">
        <v>84</v>
      </c>
      <c r="BE8" s="71">
        <v>8</v>
      </c>
      <c r="BF8" s="71">
        <v>76</v>
      </c>
      <c r="BG8" s="213">
        <v>7</v>
      </c>
      <c r="BH8" s="214">
        <v>7</v>
      </c>
      <c r="BI8" s="215">
        <v>0</v>
      </c>
      <c r="BJ8" s="71">
        <v>11</v>
      </c>
      <c r="BK8" s="71">
        <v>3</v>
      </c>
      <c r="BL8" s="71">
        <v>9</v>
      </c>
      <c r="BM8" s="4" t="s">
        <v>239</v>
      </c>
      <c r="BN8" s="10">
        <v>782</v>
      </c>
      <c r="BO8" s="10">
        <v>97</v>
      </c>
      <c r="BP8" s="10">
        <v>685</v>
      </c>
      <c r="BQ8" s="26">
        <v>180</v>
      </c>
      <c r="BR8" s="27">
        <v>67</v>
      </c>
      <c r="BS8" s="28">
        <v>112</v>
      </c>
      <c r="BT8" s="10">
        <v>282</v>
      </c>
      <c r="BU8" s="10">
        <v>0</v>
      </c>
      <c r="BV8" s="10">
        <v>282</v>
      </c>
      <c r="BW8" s="26">
        <v>150</v>
      </c>
      <c r="BX8" s="27">
        <v>30</v>
      </c>
      <c r="BY8" s="28">
        <v>120</v>
      </c>
      <c r="BZ8" s="10">
        <v>170</v>
      </c>
      <c r="CA8" s="10">
        <v>0</v>
      </c>
      <c r="CB8" s="10">
        <v>170</v>
      </c>
    </row>
    <row r="9" spans="1:80" x14ac:dyDescent="0.2">
      <c r="A9" s="4" t="s">
        <v>240</v>
      </c>
      <c r="B9" s="10">
        <f t="shared" si="15"/>
        <v>353</v>
      </c>
      <c r="C9" s="10">
        <f t="shared" si="16"/>
        <v>108</v>
      </c>
      <c r="D9" s="10">
        <f t="shared" si="17"/>
        <v>245</v>
      </c>
      <c r="E9" s="10">
        <f t="shared" si="18"/>
        <v>173</v>
      </c>
      <c r="F9" s="10">
        <f t="shared" si="19"/>
        <v>73</v>
      </c>
      <c r="G9" s="10">
        <f t="shared" si="20"/>
        <v>100</v>
      </c>
      <c r="H9" s="10">
        <f t="shared" si="21"/>
        <v>97</v>
      </c>
      <c r="I9" s="10">
        <f t="shared" si="22"/>
        <v>0</v>
      </c>
      <c r="J9" s="10">
        <f t="shared" si="23"/>
        <v>97</v>
      </c>
      <c r="K9" s="10">
        <f t="shared" si="24"/>
        <v>26</v>
      </c>
      <c r="L9" s="10">
        <f t="shared" si="25"/>
        <v>12</v>
      </c>
      <c r="M9" s="10">
        <f t="shared" si="26"/>
        <v>14</v>
      </c>
      <c r="N9" s="10">
        <f t="shared" si="27"/>
        <v>58</v>
      </c>
      <c r="O9" s="10">
        <f t="shared" si="28"/>
        <v>23</v>
      </c>
      <c r="P9" s="10">
        <f t="shared" si="29"/>
        <v>35</v>
      </c>
      <c r="Q9" s="4" t="s">
        <v>240</v>
      </c>
      <c r="R9" s="10">
        <v>85</v>
      </c>
      <c r="S9" s="10">
        <v>37</v>
      </c>
      <c r="T9" s="10">
        <v>48</v>
      </c>
      <c r="U9" s="26">
        <v>5</v>
      </c>
      <c r="V9" s="27">
        <v>5</v>
      </c>
      <c r="W9" s="28">
        <v>0</v>
      </c>
      <c r="X9" s="10">
        <v>12</v>
      </c>
      <c r="Y9" s="10">
        <v>0</v>
      </c>
      <c r="Z9" s="10">
        <v>12</v>
      </c>
      <c r="AA9" s="26">
        <v>16</v>
      </c>
      <c r="AB9" s="27">
        <v>9</v>
      </c>
      <c r="AC9" s="28">
        <v>7</v>
      </c>
      <c r="AD9" s="10">
        <v>52</v>
      </c>
      <c r="AE9" s="10">
        <v>23</v>
      </c>
      <c r="AF9" s="10">
        <v>29</v>
      </c>
      <c r="AG9" s="189" t="s">
        <v>240</v>
      </c>
      <c r="AH9" s="189">
        <v>0</v>
      </c>
      <c r="AI9" s="189">
        <v>0</v>
      </c>
      <c r="AJ9" s="189">
        <v>0</v>
      </c>
      <c r="AK9" s="198">
        <v>0</v>
      </c>
      <c r="AL9" s="199">
        <v>0</v>
      </c>
      <c r="AM9" s="200">
        <v>0</v>
      </c>
      <c r="AN9" s="189">
        <v>0</v>
      </c>
      <c r="AO9" s="189">
        <v>0</v>
      </c>
      <c r="AP9" s="189">
        <v>0</v>
      </c>
      <c r="AQ9" s="198">
        <v>0</v>
      </c>
      <c r="AR9" s="199">
        <v>0</v>
      </c>
      <c r="AS9" s="200">
        <v>0</v>
      </c>
      <c r="AT9" s="189">
        <v>0</v>
      </c>
      <c r="AU9" s="189">
        <v>0</v>
      </c>
      <c r="AV9" s="189">
        <v>0</v>
      </c>
      <c r="AW9" s="204" t="s">
        <v>240</v>
      </c>
      <c r="AX9" s="71">
        <v>94</v>
      </c>
      <c r="AY9" s="71">
        <v>49</v>
      </c>
      <c r="AZ9" s="71">
        <v>45</v>
      </c>
      <c r="BA9" s="213">
        <v>78</v>
      </c>
      <c r="BB9" s="214">
        <v>46</v>
      </c>
      <c r="BC9" s="215">
        <v>33</v>
      </c>
      <c r="BD9" s="71">
        <v>0</v>
      </c>
      <c r="BE9" s="71">
        <v>0</v>
      </c>
      <c r="BF9" s="71">
        <v>0</v>
      </c>
      <c r="BG9" s="213">
        <v>10</v>
      </c>
      <c r="BH9" s="214">
        <v>3</v>
      </c>
      <c r="BI9" s="215">
        <v>7</v>
      </c>
      <c r="BJ9" s="71">
        <v>6</v>
      </c>
      <c r="BK9" s="71">
        <v>0</v>
      </c>
      <c r="BL9" s="71">
        <v>6</v>
      </c>
      <c r="BM9" s="4" t="s">
        <v>240</v>
      </c>
      <c r="BN9" s="10">
        <v>174</v>
      </c>
      <c r="BO9" s="10">
        <v>22</v>
      </c>
      <c r="BP9" s="10">
        <v>152</v>
      </c>
      <c r="BQ9" s="26">
        <v>90</v>
      </c>
      <c r="BR9" s="27">
        <v>22</v>
      </c>
      <c r="BS9" s="28">
        <v>67</v>
      </c>
      <c r="BT9" s="10">
        <v>85</v>
      </c>
      <c r="BU9" s="10">
        <v>0</v>
      </c>
      <c r="BV9" s="10">
        <v>85</v>
      </c>
      <c r="BW9" s="26">
        <v>0</v>
      </c>
      <c r="BX9" s="27">
        <v>0</v>
      </c>
      <c r="BY9" s="28">
        <v>0</v>
      </c>
      <c r="BZ9" s="10">
        <v>0</v>
      </c>
      <c r="CA9" s="10">
        <v>0</v>
      </c>
      <c r="CB9" s="10">
        <v>0</v>
      </c>
    </row>
    <row r="10" spans="1:80" x14ac:dyDescent="0.2">
      <c r="A10" s="4" t="s">
        <v>250</v>
      </c>
      <c r="B10" s="10">
        <f t="shared" si="15"/>
        <v>288</v>
      </c>
      <c r="C10" s="10">
        <f t="shared" si="16"/>
        <v>132</v>
      </c>
      <c r="D10" s="10">
        <f t="shared" si="17"/>
        <v>155</v>
      </c>
      <c r="E10" s="10">
        <f t="shared" si="18"/>
        <v>37</v>
      </c>
      <c r="F10" s="10">
        <f t="shared" si="19"/>
        <v>26</v>
      </c>
      <c r="G10" s="10">
        <f t="shared" si="20"/>
        <v>12</v>
      </c>
      <c r="H10" s="10">
        <f t="shared" si="21"/>
        <v>54</v>
      </c>
      <c r="I10" s="10">
        <f t="shared" si="22"/>
        <v>32</v>
      </c>
      <c r="J10" s="10">
        <f t="shared" si="23"/>
        <v>22</v>
      </c>
      <c r="K10" s="10">
        <f t="shared" si="24"/>
        <v>169</v>
      </c>
      <c r="L10" s="10">
        <f t="shared" si="25"/>
        <v>68</v>
      </c>
      <c r="M10" s="10">
        <f t="shared" si="26"/>
        <v>100</v>
      </c>
      <c r="N10" s="10">
        <f t="shared" si="27"/>
        <v>26</v>
      </c>
      <c r="O10" s="10">
        <f t="shared" si="28"/>
        <v>6</v>
      </c>
      <c r="P10" s="10">
        <f t="shared" si="29"/>
        <v>20</v>
      </c>
      <c r="Q10" s="4" t="s">
        <v>250</v>
      </c>
      <c r="R10" s="10">
        <v>56</v>
      </c>
      <c r="S10" s="10">
        <v>30</v>
      </c>
      <c r="T10" s="10">
        <v>26</v>
      </c>
      <c r="U10" s="26">
        <v>24</v>
      </c>
      <c r="V10" s="27">
        <v>19</v>
      </c>
      <c r="W10" s="28">
        <v>5</v>
      </c>
      <c r="X10" s="10">
        <v>0</v>
      </c>
      <c r="Y10" s="10">
        <v>0</v>
      </c>
      <c r="Z10" s="10">
        <v>0</v>
      </c>
      <c r="AA10" s="26">
        <v>9</v>
      </c>
      <c r="AB10" s="27">
        <v>5</v>
      </c>
      <c r="AC10" s="28">
        <v>4</v>
      </c>
      <c r="AD10" s="10">
        <v>23</v>
      </c>
      <c r="AE10" s="10">
        <v>6</v>
      </c>
      <c r="AF10" s="10">
        <v>17</v>
      </c>
      <c r="AG10" s="189" t="s">
        <v>250</v>
      </c>
      <c r="AH10" s="189">
        <v>12</v>
      </c>
      <c r="AI10" s="189">
        <v>0</v>
      </c>
      <c r="AJ10" s="189">
        <v>12</v>
      </c>
      <c r="AK10" s="198">
        <v>0</v>
      </c>
      <c r="AL10" s="199">
        <v>0</v>
      </c>
      <c r="AM10" s="200">
        <v>0</v>
      </c>
      <c r="AN10" s="189">
        <v>8</v>
      </c>
      <c r="AO10" s="189">
        <v>0</v>
      </c>
      <c r="AP10" s="189">
        <v>8</v>
      </c>
      <c r="AQ10" s="198">
        <v>3</v>
      </c>
      <c r="AR10" s="199">
        <v>0</v>
      </c>
      <c r="AS10" s="200">
        <v>3</v>
      </c>
      <c r="AT10" s="189">
        <v>0</v>
      </c>
      <c r="AU10" s="189">
        <v>0</v>
      </c>
      <c r="AV10" s="189">
        <v>0</v>
      </c>
      <c r="AW10" s="204" t="s">
        <v>250</v>
      </c>
      <c r="AX10" s="71">
        <v>27</v>
      </c>
      <c r="AY10" s="71">
        <v>14</v>
      </c>
      <c r="AZ10" s="71">
        <v>13</v>
      </c>
      <c r="BA10" s="213">
        <v>13</v>
      </c>
      <c r="BB10" s="214">
        <v>7</v>
      </c>
      <c r="BC10" s="215">
        <v>7</v>
      </c>
      <c r="BD10" s="71">
        <v>4</v>
      </c>
      <c r="BE10" s="71">
        <v>4</v>
      </c>
      <c r="BF10" s="71">
        <v>0</v>
      </c>
      <c r="BG10" s="213">
        <v>7</v>
      </c>
      <c r="BH10" s="214">
        <v>3</v>
      </c>
      <c r="BI10" s="215">
        <v>3</v>
      </c>
      <c r="BJ10" s="71">
        <v>3</v>
      </c>
      <c r="BK10" s="71">
        <v>0</v>
      </c>
      <c r="BL10" s="71">
        <v>3</v>
      </c>
      <c r="BM10" s="4" t="s">
        <v>250</v>
      </c>
      <c r="BN10" s="10">
        <v>193</v>
      </c>
      <c r="BO10" s="10">
        <v>88</v>
      </c>
      <c r="BP10" s="10">
        <v>104</v>
      </c>
      <c r="BQ10" s="26">
        <v>0</v>
      </c>
      <c r="BR10" s="27">
        <v>0</v>
      </c>
      <c r="BS10" s="28">
        <v>0</v>
      </c>
      <c r="BT10" s="10">
        <v>42</v>
      </c>
      <c r="BU10" s="10">
        <v>28</v>
      </c>
      <c r="BV10" s="10">
        <v>14</v>
      </c>
      <c r="BW10" s="26">
        <v>150</v>
      </c>
      <c r="BX10" s="27">
        <v>60</v>
      </c>
      <c r="BY10" s="28">
        <v>90</v>
      </c>
      <c r="BZ10" s="10">
        <v>0</v>
      </c>
      <c r="CA10" s="10">
        <v>0</v>
      </c>
      <c r="CB10" s="10">
        <v>0</v>
      </c>
    </row>
    <row r="11" spans="1:80" x14ac:dyDescent="0.2">
      <c r="A11" s="4" t="s">
        <v>251</v>
      </c>
      <c r="B11" s="10">
        <f t="shared" si="15"/>
        <v>97</v>
      </c>
      <c r="C11" s="10">
        <f t="shared" si="16"/>
        <v>9</v>
      </c>
      <c r="D11" s="10">
        <f t="shared" si="17"/>
        <v>90</v>
      </c>
      <c r="E11" s="10">
        <f t="shared" si="18"/>
        <v>35</v>
      </c>
      <c r="F11" s="10">
        <f t="shared" si="19"/>
        <v>7</v>
      </c>
      <c r="G11" s="10">
        <f t="shared" si="20"/>
        <v>29</v>
      </c>
      <c r="H11" s="10">
        <f t="shared" si="21"/>
        <v>24</v>
      </c>
      <c r="I11" s="10">
        <f t="shared" si="22"/>
        <v>0</v>
      </c>
      <c r="J11" s="10">
        <f t="shared" si="23"/>
        <v>24</v>
      </c>
      <c r="K11" s="10">
        <f t="shared" si="24"/>
        <v>32</v>
      </c>
      <c r="L11" s="10">
        <f t="shared" si="25"/>
        <v>2</v>
      </c>
      <c r="M11" s="10">
        <f t="shared" si="26"/>
        <v>30</v>
      </c>
      <c r="N11" s="10">
        <f t="shared" si="27"/>
        <v>6</v>
      </c>
      <c r="O11" s="10">
        <f t="shared" si="28"/>
        <v>0</v>
      </c>
      <c r="P11" s="10">
        <f t="shared" si="29"/>
        <v>6</v>
      </c>
      <c r="Q11" s="4" t="s">
        <v>251</v>
      </c>
      <c r="R11" s="10">
        <v>13</v>
      </c>
      <c r="S11" s="10">
        <v>2</v>
      </c>
      <c r="T11" s="10">
        <v>12</v>
      </c>
      <c r="U11" s="26">
        <v>0</v>
      </c>
      <c r="V11" s="27">
        <v>0</v>
      </c>
      <c r="W11" s="28">
        <v>0</v>
      </c>
      <c r="X11" s="10">
        <v>6</v>
      </c>
      <c r="Y11" s="10">
        <v>0</v>
      </c>
      <c r="Z11" s="10">
        <v>6</v>
      </c>
      <c r="AA11" s="26">
        <v>2</v>
      </c>
      <c r="AB11" s="27">
        <v>2</v>
      </c>
      <c r="AC11" s="28">
        <v>0</v>
      </c>
      <c r="AD11" s="10">
        <v>6</v>
      </c>
      <c r="AE11" s="10">
        <v>0</v>
      </c>
      <c r="AF11" s="10">
        <v>6</v>
      </c>
      <c r="AG11" s="189" t="s">
        <v>251</v>
      </c>
      <c r="AH11" s="189">
        <v>0</v>
      </c>
      <c r="AI11" s="189">
        <v>0</v>
      </c>
      <c r="AJ11" s="189">
        <v>0</v>
      </c>
      <c r="AK11" s="198">
        <v>0</v>
      </c>
      <c r="AL11" s="199">
        <v>0</v>
      </c>
      <c r="AM11" s="200">
        <v>0</v>
      </c>
      <c r="AN11" s="189">
        <v>0</v>
      </c>
      <c r="AO11" s="189">
        <v>0</v>
      </c>
      <c r="AP11" s="189">
        <v>0</v>
      </c>
      <c r="AQ11" s="198">
        <v>0</v>
      </c>
      <c r="AR11" s="199">
        <v>0</v>
      </c>
      <c r="AS11" s="200">
        <v>0</v>
      </c>
      <c r="AT11" s="189">
        <v>0</v>
      </c>
      <c r="AU11" s="189">
        <v>0</v>
      </c>
      <c r="AV11" s="189">
        <v>0</v>
      </c>
      <c r="AW11" s="204" t="s">
        <v>251</v>
      </c>
      <c r="AX11" s="71">
        <v>17</v>
      </c>
      <c r="AY11" s="71">
        <v>7</v>
      </c>
      <c r="AZ11" s="71">
        <v>11</v>
      </c>
      <c r="BA11" s="213">
        <v>13</v>
      </c>
      <c r="BB11" s="214">
        <v>7</v>
      </c>
      <c r="BC11" s="215">
        <v>7</v>
      </c>
      <c r="BD11" s="71">
        <v>4</v>
      </c>
      <c r="BE11" s="71">
        <v>0</v>
      </c>
      <c r="BF11" s="71">
        <v>4</v>
      </c>
      <c r="BG11" s="213">
        <v>0</v>
      </c>
      <c r="BH11" s="214">
        <v>0</v>
      </c>
      <c r="BI11" s="215">
        <v>0</v>
      </c>
      <c r="BJ11" s="71">
        <v>0</v>
      </c>
      <c r="BK11" s="71">
        <v>0</v>
      </c>
      <c r="BL11" s="71">
        <v>0</v>
      </c>
      <c r="BM11" s="4" t="s">
        <v>251</v>
      </c>
      <c r="BN11" s="10">
        <v>67</v>
      </c>
      <c r="BO11" s="10">
        <v>0</v>
      </c>
      <c r="BP11" s="10">
        <v>67</v>
      </c>
      <c r="BQ11" s="26">
        <v>22</v>
      </c>
      <c r="BR11" s="27">
        <v>0</v>
      </c>
      <c r="BS11" s="28">
        <v>22</v>
      </c>
      <c r="BT11" s="10">
        <v>14</v>
      </c>
      <c r="BU11" s="10">
        <v>0</v>
      </c>
      <c r="BV11" s="10">
        <v>14</v>
      </c>
      <c r="BW11" s="26">
        <v>30</v>
      </c>
      <c r="BX11" s="27">
        <v>0</v>
      </c>
      <c r="BY11" s="28">
        <v>30</v>
      </c>
      <c r="BZ11" s="10">
        <v>0</v>
      </c>
      <c r="CA11" s="10">
        <v>0</v>
      </c>
      <c r="CB11" s="10">
        <v>0</v>
      </c>
    </row>
    <row r="12" spans="1:80" x14ac:dyDescent="0.2">
      <c r="A12" s="4" t="s">
        <v>241</v>
      </c>
      <c r="B12" s="10">
        <f t="shared" si="15"/>
        <v>404</v>
      </c>
      <c r="C12" s="10">
        <f t="shared" si="16"/>
        <v>202</v>
      </c>
      <c r="D12" s="10">
        <f t="shared" si="17"/>
        <v>202</v>
      </c>
      <c r="E12" s="10">
        <f t="shared" si="18"/>
        <v>87</v>
      </c>
      <c r="F12" s="10">
        <f t="shared" si="19"/>
        <v>54</v>
      </c>
      <c r="G12" s="10">
        <f t="shared" si="20"/>
        <v>33</v>
      </c>
      <c r="H12" s="10">
        <f t="shared" si="21"/>
        <v>129</v>
      </c>
      <c r="I12" s="10">
        <f t="shared" si="22"/>
        <v>34</v>
      </c>
      <c r="J12" s="10">
        <f t="shared" si="23"/>
        <v>95</v>
      </c>
      <c r="K12" s="10">
        <f t="shared" si="24"/>
        <v>134</v>
      </c>
      <c r="L12" s="10">
        <f t="shared" si="25"/>
        <v>65</v>
      </c>
      <c r="M12" s="10">
        <f t="shared" si="26"/>
        <v>68</v>
      </c>
      <c r="N12" s="10">
        <f t="shared" si="27"/>
        <v>54</v>
      </c>
      <c r="O12" s="10">
        <f t="shared" si="28"/>
        <v>48</v>
      </c>
      <c r="P12" s="10">
        <f t="shared" si="29"/>
        <v>6</v>
      </c>
      <c r="Q12" s="4" t="s">
        <v>241</v>
      </c>
      <c r="R12" s="10">
        <v>43</v>
      </c>
      <c r="S12" s="10">
        <v>26</v>
      </c>
      <c r="T12" s="10">
        <v>17</v>
      </c>
      <c r="U12" s="26">
        <v>9</v>
      </c>
      <c r="V12" s="27">
        <v>9</v>
      </c>
      <c r="W12" s="28">
        <v>0</v>
      </c>
      <c r="X12" s="10">
        <v>12</v>
      </c>
      <c r="Y12" s="10">
        <v>6</v>
      </c>
      <c r="Z12" s="10">
        <v>6</v>
      </c>
      <c r="AA12" s="26">
        <v>11</v>
      </c>
      <c r="AB12" s="27">
        <v>5</v>
      </c>
      <c r="AC12" s="28">
        <v>5</v>
      </c>
      <c r="AD12" s="10">
        <v>12</v>
      </c>
      <c r="AE12" s="10">
        <v>6</v>
      </c>
      <c r="AF12" s="10">
        <v>6</v>
      </c>
      <c r="AG12" s="189" t="s">
        <v>241</v>
      </c>
      <c r="AH12" s="189">
        <v>0</v>
      </c>
      <c r="AI12" s="189">
        <v>0</v>
      </c>
      <c r="AJ12" s="189">
        <v>0</v>
      </c>
      <c r="AK12" s="198">
        <v>0</v>
      </c>
      <c r="AL12" s="199">
        <v>0</v>
      </c>
      <c r="AM12" s="200">
        <v>0</v>
      </c>
      <c r="AN12" s="189">
        <v>0</v>
      </c>
      <c r="AO12" s="189">
        <v>0</v>
      </c>
      <c r="AP12" s="189">
        <v>0</v>
      </c>
      <c r="AQ12" s="198">
        <v>0</v>
      </c>
      <c r="AR12" s="199">
        <v>0</v>
      </c>
      <c r="AS12" s="200">
        <v>0</v>
      </c>
      <c r="AT12" s="189">
        <v>0</v>
      </c>
      <c r="AU12" s="189">
        <v>0</v>
      </c>
      <c r="AV12" s="189">
        <v>0</v>
      </c>
      <c r="AW12" s="204" t="s">
        <v>241</v>
      </c>
      <c r="AX12" s="71">
        <v>40</v>
      </c>
      <c r="AY12" s="71">
        <v>0</v>
      </c>
      <c r="AZ12" s="71">
        <v>40</v>
      </c>
      <c r="BA12" s="213">
        <v>33</v>
      </c>
      <c r="BB12" s="214">
        <v>0</v>
      </c>
      <c r="BC12" s="215">
        <v>33</v>
      </c>
      <c r="BD12" s="71">
        <v>4</v>
      </c>
      <c r="BE12" s="71">
        <v>0</v>
      </c>
      <c r="BF12" s="71">
        <v>4</v>
      </c>
      <c r="BG12" s="213">
        <v>3</v>
      </c>
      <c r="BH12" s="214">
        <v>0</v>
      </c>
      <c r="BI12" s="215">
        <v>3</v>
      </c>
      <c r="BJ12" s="71">
        <v>0</v>
      </c>
      <c r="BK12" s="71">
        <v>0</v>
      </c>
      <c r="BL12" s="71">
        <v>0</v>
      </c>
      <c r="BM12" s="4" t="s">
        <v>241</v>
      </c>
      <c r="BN12" s="10">
        <v>321</v>
      </c>
      <c r="BO12" s="10">
        <v>176</v>
      </c>
      <c r="BP12" s="10">
        <v>145</v>
      </c>
      <c r="BQ12" s="26">
        <v>45</v>
      </c>
      <c r="BR12" s="27">
        <v>45</v>
      </c>
      <c r="BS12" s="28">
        <v>0</v>
      </c>
      <c r="BT12" s="10">
        <v>113</v>
      </c>
      <c r="BU12" s="10">
        <v>28</v>
      </c>
      <c r="BV12" s="10">
        <v>85</v>
      </c>
      <c r="BW12" s="26">
        <v>120</v>
      </c>
      <c r="BX12" s="27">
        <v>60</v>
      </c>
      <c r="BY12" s="28">
        <v>60</v>
      </c>
      <c r="BZ12" s="10">
        <v>42</v>
      </c>
      <c r="CA12" s="10">
        <v>42</v>
      </c>
      <c r="CB12" s="10">
        <v>0</v>
      </c>
    </row>
    <row r="13" spans="1:80" x14ac:dyDescent="0.2">
      <c r="A13" s="4" t="s">
        <v>236</v>
      </c>
      <c r="B13" s="10"/>
      <c r="C13" s="10"/>
      <c r="D13" s="10"/>
      <c r="E13" s="26"/>
      <c r="F13" s="27"/>
      <c r="G13" s="28"/>
      <c r="H13" s="10"/>
      <c r="I13" s="10"/>
      <c r="J13" s="10"/>
      <c r="K13" s="26"/>
      <c r="L13" s="27"/>
      <c r="M13" s="28"/>
      <c r="N13" s="10"/>
      <c r="O13" s="10"/>
      <c r="P13" s="10"/>
      <c r="Q13" s="4" t="s">
        <v>236</v>
      </c>
      <c r="R13" s="10">
        <v>848.3</v>
      </c>
      <c r="S13" s="10">
        <v>607.70000000000005</v>
      </c>
      <c r="T13" s="10">
        <v>1316.6</v>
      </c>
      <c r="U13" s="26">
        <v>374.4</v>
      </c>
      <c r="V13" s="27">
        <v>369.4</v>
      </c>
      <c r="W13" s="28">
        <v>397.5</v>
      </c>
      <c r="X13" s="10">
        <v>520.6</v>
      </c>
      <c r="Y13" s="10">
        <v>267.39999999999998</v>
      </c>
      <c r="Z13" s="10">
        <v>773.8</v>
      </c>
      <c r="AA13" s="26">
        <v>3615</v>
      </c>
      <c r="AB13" s="27">
        <v>3685.7</v>
      </c>
      <c r="AC13" s="28">
        <v>3536.8</v>
      </c>
      <c r="AD13" s="10">
        <v>2674.5</v>
      </c>
      <c r="AE13" s="10">
        <v>2767.3</v>
      </c>
      <c r="AF13" s="10">
        <v>2631.2</v>
      </c>
      <c r="AG13" s="246" t="s">
        <v>236</v>
      </c>
      <c r="AH13" s="246">
        <v>186</v>
      </c>
      <c r="AI13" s="246">
        <v>141.19999999999999</v>
      </c>
      <c r="AJ13" s="246">
        <v>193.4</v>
      </c>
      <c r="AK13" s="247">
        <v>110.3</v>
      </c>
      <c r="AL13" s="248">
        <v>193.7</v>
      </c>
      <c r="AM13" s="249">
        <v>93.6</v>
      </c>
      <c r="AN13" s="246">
        <v>349</v>
      </c>
      <c r="AO13" s="246">
        <v>0</v>
      </c>
      <c r="AP13" s="246">
        <v>380.7</v>
      </c>
      <c r="AQ13" s="247">
        <v>275.7</v>
      </c>
      <c r="AR13" s="248">
        <v>0</v>
      </c>
      <c r="AS13" s="249">
        <v>323.3</v>
      </c>
      <c r="AT13" s="246">
        <v>36</v>
      </c>
      <c r="AU13" s="246">
        <v>200</v>
      </c>
      <c r="AV13" s="246">
        <v>17.8</v>
      </c>
      <c r="AW13" s="216" t="s">
        <v>236</v>
      </c>
      <c r="AX13" s="216">
        <v>599.29999999999995</v>
      </c>
      <c r="AY13" s="216">
        <v>445.9</v>
      </c>
      <c r="AZ13" s="216">
        <v>694.3</v>
      </c>
      <c r="BA13" s="253">
        <v>548.70000000000005</v>
      </c>
      <c r="BB13" s="254">
        <v>448</v>
      </c>
      <c r="BC13" s="255">
        <v>609.9</v>
      </c>
      <c r="BD13" s="216">
        <v>639</v>
      </c>
      <c r="BE13" s="216">
        <v>313.89999999999998</v>
      </c>
      <c r="BF13" s="216">
        <v>854</v>
      </c>
      <c r="BG13" s="253">
        <v>1266.4000000000001</v>
      </c>
      <c r="BH13" s="254">
        <v>1270.8</v>
      </c>
      <c r="BI13" s="255">
        <v>1264.2</v>
      </c>
      <c r="BJ13" s="216">
        <v>847.4</v>
      </c>
      <c r="BK13" s="216">
        <v>166.7</v>
      </c>
      <c r="BL13" s="216">
        <v>1460</v>
      </c>
      <c r="BM13" s="4" t="s">
        <v>236</v>
      </c>
      <c r="BN13" s="10">
        <v>1893.7</v>
      </c>
      <c r="BO13" s="10">
        <v>2859.2</v>
      </c>
      <c r="BP13" s="10">
        <v>1590.9</v>
      </c>
      <c r="BQ13" s="26">
        <v>663.6</v>
      </c>
      <c r="BR13" s="27">
        <v>1672.5</v>
      </c>
      <c r="BS13" s="28">
        <v>387.4</v>
      </c>
      <c r="BT13" s="10">
        <v>1522.8</v>
      </c>
      <c r="BU13" s="10">
        <v>1675.3</v>
      </c>
      <c r="BV13" s="10">
        <v>1475.3</v>
      </c>
      <c r="BW13" s="26">
        <v>5893.7</v>
      </c>
      <c r="BX13" s="27">
        <v>5160</v>
      </c>
      <c r="BY13" s="28">
        <v>6227.3</v>
      </c>
      <c r="BZ13" s="10">
        <v>2126.9</v>
      </c>
      <c r="CA13" s="10">
        <v>6666.7</v>
      </c>
      <c r="CB13" s="10">
        <v>765</v>
      </c>
    </row>
    <row r="14" spans="1:80" x14ac:dyDescent="0.2">
      <c r="B14" s="10"/>
      <c r="C14" s="10"/>
      <c r="D14" s="10"/>
      <c r="E14" s="26"/>
      <c r="F14" s="27"/>
      <c r="G14" s="28"/>
      <c r="H14" s="10"/>
      <c r="I14" s="10"/>
      <c r="J14" s="10"/>
      <c r="K14" s="26"/>
      <c r="L14" s="27"/>
      <c r="M14" s="28"/>
      <c r="N14" s="10"/>
      <c r="O14" s="10"/>
      <c r="P14" s="10"/>
      <c r="R14" s="10"/>
      <c r="S14" s="10"/>
      <c r="T14" s="10"/>
      <c r="U14" s="26"/>
      <c r="V14" s="27"/>
      <c r="W14" s="28"/>
      <c r="X14" s="10"/>
      <c r="Y14" s="10"/>
      <c r="Z14" s="10"/>
      <c r="AA14" s="26"/>
      <c r="AB14" s="27"/>
      <c r="AC14" s="28"/>
      <c r="AD14" s="10"/>
      <c r="AE14" s="10"/>
      <c r="AF14" s="10"/>
      <c r="AG14" s="246"/>
      <c r="AH14" s="246"/>
      <c r="AI14" s="246"/>
      <c r="AJ14" s="246"/>
      <c r="AK14" s="247"/>
      <c r="AL14" s="248"/>
      <c r="AM14" s="249"/>
      <c r="AN14" s="246"/>
      <c r="AO14" s="246"/>
      <c r="AP14" s="246"/>
      <c r="AQ14" s="247"/>
      <c r="AR14" s="248"/>
      <c r="AS14" s="249"/>
      <c r="AT14" s="246"/>
      <c r="AU14" s="246"/>
      <c r="AV14" s="246"/>
      <c r="AW14" s="204"/>
      <c r="AX14" s="71"/>
      <c r="AY14" s="71"/>
      <c r="AZ14" s="71"/>
      <c r="BA14" s="213"/>
      <c r="BB14" s="214"/>
      <c r="BC14" s="215"/>
      <c r="BD14" s="71"/>
      <c r="BE14" s="71"/>
      <c r="BF14" s="71"/>
      <c r="BG14" s="213"/>
      <c r="BH14" s="214"/>
      <c r="BI14" s="215"/>
      <c r="BJ14" s="71"/>
      <c r="BK14" s="71"/>
      <c r="BL14" s="71"/>
      <c r="BN14" s="10"/>
      <c r="BO14" s="10"/>
      <c r="BP14" s="10"/>
      <c r="BQ14" s="26"/>
      <c r="BR14" s="27"/>
      <c r="BS14" s="28"/>
      <c r="BT14" s="10"/>
      <c r="BU14" s="10"/>
      <c r="BV14" s="10"/>
      <c r="BW14" s="26"/>
      <c r="BX14" s="27"/>
      <c r="BY14" s="28"/>
      <c r="BZ14" s="10"/>
      <c r="CA14" s="10"/>
      <c r="CB14" s="10"/>
    </row>
    <row r="15" spans="1:80" x14ac:dyDescent="0.2">
      <c r="A15" s="15" t="s">
        <v>488</v>
      </c>
      <c r="B15" s="10"/>
      <c r="C15" s="10"/>
      <c r="D15" s="10"/>
      <c r="E15" s="26"/>
      <c r="F15" s="27"/>
      <c r="G15" s="28"/>
      <c r="H15" s="10"/>
      <c r="I15" s="10"/>
      <c r="J15" s="10"/>
      <c r="K15" s="26"/>
      <c r="L15" s="27"/>
      <c r="M15" s="28"/>
      <c r="N15" s="10"/>
      <c r="O15" s="10"/>
      <c r="P15" s="10"/>
      <c r="Q15" s="15" t="s">
        <v>488</v>
      </c>
      <c r="R15" s="10"/>
      <c r="S15" s="10"/>
      <c r="T15" s="10"/>
      <c r="U15" s="26"/>
      <c r="V15" s="27"/>
      <c r="W15" s="28"/>
      <c r="X15" s="10"/>
      <c r="Y15" s="10"/>
      <c r="Z15" s="10"/>
      <c r="AA15" s="26"/>
      <c r="AB15" s="27"/>
      <c r="AC15" s="28"/>
      <c r="AD15" s="10"/>
      <c r="AE15" s="10"/>
      <c r="AF15" s="10"/>
      <c r="AG15" s="195" t="s">
        <v>488</v>
      </c>
      <c r="AK15" s="198"/>
      <c r="AL15" s="199"/>
      <c r="AM15" s="200"/>
      <c r="AQ15" s="198"/>
      <c r="AR15" s="199"/>
      <c r="AS15" s="200"/>
      <c r="AW15" s="210" t="s">
        <v>488</v>
      </c>
      <c r="AX15" s="71"/>
      <c r="AY15" s="71"/>
      <c r="AZ15" s="71"/>
      <c r="BA15" s="213"/>
      <c r="BB15" s="214"/>
      <c r="BC15" s="215"/>
      <c r="BD15" s="71"/>
      <c r="BE15" s="71"/>
      <c r="BF15" s="71"/>
      <c r="BG15" s="213"/>
      <c r="BH15" s="214"/>
      <c r="BI15" s="215"/>
      <c r="BJ15" s="71"/>
      <c r="BK15" s="71"/>
      <c r="BL15" s="71"/>
      <c r="BM15" s="15" t="s">
        <v>488</v>
      </c>
      <c r="BN15" s="10"/>
      <c r="BO15" s="10"/>
      <c r="BP15" s="10"/>
      <c r="BQ15" s="26"/>
      <c r="BR15" s="27"/>
      <c r="BS15" s="28"/>
      <c r="BT15" s="10"/>
      <c r="BU15" s="10"/>
      <c r="BV15" s="10"/>
      <c r="BW15" s="26"/>
      <c r="BX15" s="27"/>
      <c r="BY15" s="28"/>
      <c r="BZ15" s="10"/>
      <c r="CA15" s="10"/>
      <c r="CB15" s="10"/>
    </row>
    <row r="16" spans="1:80" x14ac:dyDescent="0.2">
      <c r="A16" s="4" t="s">
        <v>1</v>
      </c>
      <c r="B16" s="10">
        <f t="shared" ref="B16:B23" si="30">R16+AH16+AX16+BN16</f>
        <v>11187</v>
      </c>
      <c r="C16" s="10">
        <f t="shared" ref="C16:C23" si="31">S16+AI16+AY16+BO16</f>
        <v>3745</v>
      </c>
      <c r="D16" s="10">
        <f t="shared" ref="D16:D23" si="32">T16+AJ16+AZ16+BP16</f>
        <v>7441</v>
      </c>
      <c r="E16" s="10">
        <f t="shared" ref="E16:E23" si="33">U16+AK16+BA16+BQ16</f>
        <v>6215</v>
      </c>
      <c r="F16" s="10">
        <f t="shared" ref="F16:F23" si="34">V16+AL16+BB16+BR16</f>
        <v>2277</v>
      </c>
      <c r="G16" s="10">
        <f t="shared" ref="G16:G23" si="35">W16+AM16+BC16+BS16</f>
        <v>3936</v>
      </c>
      <c r="H16" s="10">
        <f t="shared" ref="H16:H23" si="36">X16+AN16+BD16+BT16</f>
        <v>2843</v>
      </c>
      <c r="I16" s="10">
        <f t="shared" ref="I16:I23" si="37">Y16+AO16+BE16+BU16</f>
        <v>841</v>
      </c>
      <c r="J16" s="10">
        <f t="shared" ref="J16:J23" si="38">Z16+AP16+BF16+BV16</f>
        <v>2001</v>
      </c>
      <c r="K16" s="10">
        <f t="shared" ref="K16:K23" si="39">AA16+AQ16+BG16+BW16</f>
        <v>1241</v>
      </c>
      <c r="L16" s="10">
        <f t="shared" ref="L16:L23" si="40">AB16+AR16+BH16+BX16</f>
        <v>388</v>
      </c>
      <c r="M16" s="10">
        <f t="shared" ref="M16:M23" si="41">AC16+AS16+BI16+BY16</f>
        <v>851</v>
      </c>
      <c r="N16" s="10">
        <f t="shared" ref="N16:N23" si="42">AD16+AT16+BJ16+BZ16</f>
        <v>891</v>
      </c>
      <c r="O16" s="10">
        <f t="shared" ref="O16:O23" si="43">AE16+AU16+BK16+CA16</f>
        <v>237</v>
      </c>
      <c r="P16" s="10">
        <f t="shared" ref="P16:P23" si="44">AF16+AV16+BL16+CB16</f>
        <v>654</v>
      </c>
      <c r="Q16" s="4" t="s">
        <v>1</v>
      </c>
      <c r="R16" s="10">
        <v>1883</v>
      </c>
      <c r="S16" s="10">
        <v>1244</v>
      </c>
      <c r="T16" s="10">
        <v>639</v>
      </c>
      <c r="U16" s="26">
        <v>1071</v>
      </c>
      <c r="V16" s="27">
        <v>882</v>
      </c>
      <c r="W16" s="28">
        <v>189</v>
      </c>
      <c r="X16" s="10">
        <v>485</v>
      </c>
      <c r="Y16" s="10">
        <v>242</v>
      </c>
      <c r="Z16" s="10">
        <v>242</v>
      </c>
      <c r="AA16" s="26">
        <v>73</v>
      </c>
      <c r="AB16" s="27">
        <v>38</v>
      </c>
      <c r="AC16" s="28">
        <v>35</v>
      </c>
      <c r="AD16" s="10">
        <v>255</v>
      </c>
      <c r="AE16" s="10">
        <v>81</v>
      </c>
      <c r="AF16" s="10">
        <v>174</v>
      </c>
      <c r="AG16" s="189" t="s">
        <v>1</v>
      </c>
      <c r="AH16" s="189">
        <v>838</v>
      </c>
      <c r="AI16" s="189">
        <v>119</v>
      </c>
      <c r="AJ16" s="189">
        <v>719</v>
      </c>
      <c r="AK16" s="198">
        <v>501</v>
      </c>
      <c r="AL16" s="199">
        <v>83</v>
      </c>
      <c r="AM16" s="200">
        <v>417</v>
      </c>
      <c r="AN16" s="189">
        <v>203</v>
      </c>
      <c r="AO16" s="189">
        <v>17</v>
      </c>
      <c r="AP16" s="189">
        <v>186</v>
      </c>
      <c r="AQ16" s="198">
        <v>105</v>
      </c>
      <c r="AR16" s="199">
        <v>15</v>
      </c>
      <c r="AS16" s="200">
        <v>89</v>
      </c>
      <c r="AT16" s="189">
        <v>30</v>
      </c>
      <c r="AU16" s="189">
        <v>3</v>
      </c>
      <c r="AV16" s="189">
        <v>27</v>
      </c>
      <c r="AW16" s="204" t="s">
        <v>1</v>
      </c>
      <c r="AX16" s="71">
        <v>2512</v>
      </c>
      <c r="AY16" s="71">
        <v>961</v>
      </c>
      <c r="AZ16" s="71">
        <v>1551</v>
      </c>
      <c r="BA16" s="213">
        <v>1925</v>
      </c>
      <c r="BB16" s="214">
        <v>728</v>
      </c>
      <c r="BC16" s="215">
        <v>1196</v>
      </c>
      <c r="BD16" s="71">
        <v>434</v>
      </c>
      <c r="BE16" s="71">
        <v>173</v>
      </c>
      <c r="BF16" s="71">
        <v>261</v>
      </c>
      <c r="BG16" s="213">
        <v>100</v>
      </c>
      <c r="BH16" s="214">
        <v>34</v>
      </c>
      <c r="BI16" s="215">
        <v>65</v>
      </c>
      <c r="BJ16" s="71">
        <v>54</v>
      </c>
      <c r="BK16" s="71">
        <v>26</v>
      </c>
      <c r="BL16" s="71">
        <v>29</v>
      </c>
      <c r="BM16" s="4" t="s">
        <v>1</v>
      </c>
      <c r="BN16" s="10">
        <v>5954</v>
      </c>
      <c r="BO16" s="10">
        <v>1421</v>
      </c>
      <c r="BP16" s="10">
        <v>4532</v>
      </c>
      <c r="BQ16" s="26">
        <v>2718</v>
      </c>
      <c r="BR16" s="27">
        <v>584</v>
      </c>
      <c r="BS16" s="28">
        <v>2134</v>
      </c>
      <c r="BT16" s="10">
        <v>1721</v>
      </c>
      <c r="BU16" s="10">
        <v>409</v>
      </c>
      <c r="BV16" s="10">
        <v>1312</v>
      </c>
      <c r="BW16" s="26">
        <v>963</v>
      </c>
      <c r="BX16" s="27">
        <v>301</v>
      </c>
      <c r="BY16" s="28">
        <v>662</v>
      </c>
      <c r="BZ16" s="10">
        <v>552</v>
      </c>
      <c r="CA16" s="10">
        <v>127</v>
      </c>
      <c r="CB16" s="10">
        <v>424</v>
      </c>
    </row>
    <row r="17" spans="1:80" x14ac:dyDescent="0.2">
      <c r="A17" s="4" t="s">
        <v>487</v>
      </c>
      <c r="B17" s="10">
        <f t="shared" si="30"/>
        <v>8805</v>
      </c>
      <c r="C17" s="10">
        <f t="shared" si="31"/>
        <v>3183</v>
      </c>
      <c r="D17" s="10">
        <f t="shared" si="32"/>
        <v>5622</v>
      </c>
      <c r="E17" s="10">
        <f t="shared" si="33"/>
        <v>5332</v>
      </c>
      <c r="F17" s="10">
        <f t="shared" si="34"/>
        <v>2086</v>
      </c>
      <c r="G17" s="10">
        <f t="shared" si="35"/>
        <v>3246</v>
      </c>
      <c r="H17" s="10">
        <f t="shared" si="36"/>
        <v>2074</v>
      </c>
      <c r="I17" s="10">
        <f t="shared" si="37"/>
        <v>694</v>
      </c>
      <c r="J17" s="10">
        <f t="shared" si="38"/>
        <v>1380</v>
      </c>
      <c r="K17" s="10">
        <f t="shared" si="39"/>
        <v>660</v>
      </c>
      <c r="L17" s="10">
        <f t="shared" si="40"/>
        <v>219</v>
      </c>
      <c r="M17" s="10">
        <f t="shared" si="41"/>
        <v>440</v>
      </c>
      <c r="N17" s="10">
        <f t="shared" si="42"/>
        <v>740</v>
      </c>
      <c r="O17" s="10">
        <f t="shared" si="43"/>
        <v>183</v>
      </c>
      <c r="P17" s="10">
        <f t="shared" si="44"/>
        <v>556</v>
      </c>
      <c r="Q17" s="4" t="s">
        <v>487</v>
      </c>
      <c r="R17" s="10">
        <v>1701</v>
      </c>
      <c r="S17" s="10">
        <v>1184</v>
      </c>
      <c r="T17" s="10">
        <v>517</v>
      </c>
      <c r="U17" s="26">
        <v>1019</v>
      </c>
      <c r="V17" s="27">
        <v>863</v>
      </c>
      <c r="W17" s="28">
        <v>156</v>
      </c>
      <c r="X17" s="10">
        <v>456</v>
      </c>
      <c r="Y17" s="10">
        <v>231</v>
      </c>
      <c r="Z17" s="10">
        <v>225</v>
      </c>
      <c r="AA17" s="26">
        <v>29</v>
      </c>
      <c r="AB17" s="27">
        <v>20</v>
      </c>
      <c r="AC17" s="28">
        <v>9</v>
      </c>
      <c r="AD17" s="10">
        <v>197</v>
      </c>
      <c r="AE17" s="10">
        <v>69</v>
      </c>
      <c r="AF17" s="10">
        <v>127</v>
      </c>
      <c r="AG17" s="189" t="s">
        <v>487</v>
      </c>
      <c r="AH17" s="189">
        <v>758</v>
      </c>
      <c r="AI17" s="189">
        <v>109</v>
      </c>
      <c r="AJ17" s="189">
        <v>649</v>
      </c>
      <c r="AK17" s="198">
        <v>454</v>
      </c>
      <c r="AL17" s="199">
        <v>74</v>
      </c>
      <c r="AM17" s="200">
        <v>380</v>
      </c>
      <c r="AN17" s="189">
        <v>194</v>
      </c>
      <c r="AO17" s="189">
        <v>17</v>
      </c>
      <c r="AP17" s="189">
        <v>177</v>
      </c>
      <c r="AQ17" s="198">
        <v>80</v>
      </c>
      <c r="AR17" s="199">
        <v>15</v>
      </c>
      <c r="AS17" s="200">
        <v>65</v>
      </c>
      <c r="AT17" s="189">
        <v>30</v>
      </c>
      <c r="AU17" s="189">
        <v>3</v>
      </c>
      <c r="AV17" s="189">
        <v>27</v>
      </c>
      <c r="AW17" s="204" t="s">
        <v>487</v>
      </c>
      <c r="AX17" s="71">
        <v>2371</v>
      </c>
      <c r="AY17" s="71">
        <v>946</v>
      </c>
      <c r="AZ17" s="71">
        <v>1425</v>
      </c>
      <c r="BA17" s="213">
        <v>1860</v>
      </c>
      <c r="BB17" s="214">
        <v>722</v>
      </c>
      <c r="BC17" s="215">
        <v>1138</v>
      </c>
      <c r="BD17" s="71">
        <v>366</v>
      </c>
      <c r="BE17" s="71">
        <v>164</v>
      </c>
      <c r="BF17" s="71">
        <v>202</v>
      </c>
      <c r="BG17" s="213">
        <v>100</v>
      </c>
      <c r="BH17" s="214">
        <v>34</v>
      </c>
      <c r="BI17" s="215">
        <v>65</v>
      </c>
      <c r="BJ17" s="71">
        <v>46</v>
      </c>
      <c r="BK17" s="71">
        <v>26</v>
      </c>
      <c r="BL17" s="71">
        <v>20</v>
      </c>
      <c r="BM17" s="4" t="s">
        <v>487</v>
      </c>
      <c r="BN17" s="10">
        <v>3975</v>
      </c>
      <c r="BO17" s="10">
        <v>944</v>
      </c>
      <c r="BP17" s="10">
        <v>3031</v>
      </c>
      <c r="BQ17" s="26">
        <v>1999</v>
      </c>
      <c r="BR17" s="27">
        <v>427</v>
      </c>
      <c r="BS17" s="28">
        <v>1572</v>
      </c>
      <c r="BT17" s="10">
        <v>1058</v>
      </c>
      <c r="BU17" s="10">
        <v>282</v>
      </c>
      <c r="BV17" s="10">
        <v>776</v>
      </c>
      <c r="BW17" s="26">
        <v>451</v>
      </c>
      <c r="BX17" s="27">
        <v>150</v>
      </c>
      <c r="BY17" s="28">
        <v>301</v>
      </c>
      <c r="BZ17" s="10">
        <v>467</v>
      </c>
      <c r="CA17" s="10">
        <v>85</v>
      </c>
      <c r="CB17" s="10">
        <v>382</v>
      </c>
    </row>
    <row r="18" spans="1:80" x14ac:dyDescent="0.2">
      <c r="A18" s="4" t="s">
        <v>249</v>
      </c>
      <c r="B18" s="10">
        <f t="shared" si="30"/>
        <v>236</v>
      </c>
      <c r="C18" s="10">
        <f t="shared" si="31"/>
        <v>45</v>
      </c>
      <c r="D18" s="10">
        <f t="shared" si="32"/>
        <v>191</v>
      </c>
      <c r="E18" s="10">
        <f t="shared" si="33"/>
        <v>125</v>
      </c>
      <c r="F18" s="10">
        <f t="shared" si="34"/>
        <v>9</v>
      </c>
      <c r="G18" s="10">
        <f t="shared" si="35"/>
        <v>115</v>
      </c>
      <c r="H18" s="10">
        <f t="shared" si="36"/>
        <v>47</v>
      </c>
      <c r="I18" s="10">
        <f t="shared" si="37"/>
        <v>4</v>
      </c>
      <c r="J18" s="10">
        <f t="shared" si="38"/>
        <v>43</v>
      </c>
      <c r="K18" s="10">
        <f t="shared" si="39"/>
        <v>64</v>
      </c>
      <c r="L18" s="10">
        <f t="shared" si="40"/>
        <v>32</v>
      </c>
      <c r="M18" s="10">
        <f t="shared" si="41"/>
        <v>32</v>
      </c>
      <c r="N18" s="10">
        <f t="shared" si="42"/>
        <v>0</v>
      </c>
      <c r="O18" s="10">
        <f t="shared" si="43"/>
        <v>0</v>
      </c>
      <c r="P18" s="10">
        <f t="shared" si="44"/>
        <v>0</v>
      </c>
      <c r="Q18" s="4" t="s">
        <v>249</v>
      </c>
      <c r="R18" s="10">
        <v>27</v>
      </c>
      <c r="S18" s="10">
        <v>11</v>
      </c>
      <c r="T18" s="10">
        <v>16</v>
      </c>
      <c r="U18" s="26">
        <v>24</v>
      </c>
      <c r="V18" s="27">
        <v>9</v>
      </c>
      <c r="W18" s="28">
        <v>14</v>
      </c>
      <c r="X18" s="10">
        <v>0</v>
      </c>
      <c r="Y18" s="10">
        <v>0</v>
      </c>
      <c r="Z18" s="10">
        <v>0</v>
      </c>
      <c r="AA18" s="26">
        <v>4</v>
      </c>
      <c r="AB18" s="27">
        <v>2</v>
      </c>
      <c r="AC18" s="28">
        <v>2</v>
      </c>
      <c r="AD18" s="10">
        <v>0</v>
      </c>
      <c r="AE18" s="10">
        <v>0</v>
      </c>
      <c r="AF18" s="10">
        <v>0</v>
      </c>
      <c r="AG18" s="189" t="s">
        <v>249</v>
      </c>
      <c r="AH18" s="189">
        <v>22</v>
      </c>
      <c r="AI18" s="189">
        <v>0</v>
      </c>
      <c r="AJ18" s="189">
        <v>22</v>
      </c>
      <c r="AK18" s="198">
        <v>14</v>
      </c>
      <c r="AL18" s="199">
        <v>0</v>
      </c>
      <c r="AM18" s="200">
        <v>14</v>
      </c>
      <c r="AN18" s="189">
        <v>8</v>
      </c>
      <c r="AO18" s="189">
        <v>0</v>
      </c>
      <c r="AP18" s="189">
        <v>8</v>
      </c>
      <c r="AQ18" s="198">
        <v>0</v>
      </c>
      <c r="AR18" s="199">
        <v>0</v>
      </c>
      <c r="AS18" s="200">
        <v>0</v>
      </c>
      <c r="AT18" s="189">
        <v>0</v>
      </c>
      <c r="AU18" s="189">
        <v>0</v>
      </c>
      <c r="AV18" s="189">
        <v>0</v>
      </c>
      <c r="AW18" s="204" t="s">
        <v>249</v>
      </c>
      <c r="AX18" s="71">
        <v>45</v>
      </c>
      <c r="AY18" s="71">
        <v>4</v>
      </c>
      <c r="AZ18" s="71">
        <v>41</v>
      </c>
      <c r="BA18" s="213">
        <v>20</v>
      </c>
      <c r="BB18" s="214">
        <v>0</v>
      </c>
      <c r="BC18" s="215">
        <v>20</v>
      </c>
      <c r="BD18" s="71">
        <v>25</v>
      </c>
      <c r="BE18" s="71">
        <v>4</v>
      </c>
      <c r="BF18" s="71">
        <v>21</v>
      </c>
      <c r="BG18" s="213">
        <v>0</v>
      </c>
      <c r="BH18" s="214">
        <v>0</v>
      </c>
      <c r="BI18" s="215">
        <v>0</v>
      </c>
      <c r="BJ18" s="71">
        <v>0</v>
      </c>
      <c r="BK18" s="71">
        <v>0</v>
      </c>
      <c r="BL18" s="71">
        <v>0</v>
      </c>
      <c r="BM18" s="4" t="s">
        <v>249</v>
      </c>
      <c r="BN18" s="10">
        <v>142</v>
      </c>
      <c r="BO18" s="10">
        <v>30</v>
      </c>
      <c r="BP18" s="10">
        <v>112</v>
      </c>
      <c r="BQ18" s="26">
        <v>67</v>
      </c>
      <c r="BR18" s="27">
        <v>0</v>
      </c>
      <c r="BS18" s="28">
        <v>67</v>
      </c>
      <c r="BT18" s="10">
        <v>14</v>
      </c>
      <c r="BU18" s="10">
        <v>0</v>
      </c>
      <c r="BV18" s="10">
        <v>14</v>
      </c>
      <c r="BW18" s="26">
        <v>60</v>
      </c>
      <c r="BX18" s="27">
        <v>30</v>
      </c>
      <c r="BY18" s="28">
        <v>30</v>
      </c>
      <c r="BZ18" s="10">
        <v>0</v>
      </c>
      <c r="CA18" s="10">
        <v>0</v>
      </c>
      <c r="CB18" s="10">
        <v>0</v>
      </c>
    </row>
    <row r="19" spans="1:80" x14ac:dyDescent="0.2">
      <c r="A19" s="4" t="s">
        <v>239</v>
      </c>
      <c r="B19" s="10">
        <f t="shared" si="30"/>
        <v>429</v>
      </c>
      <c r="C19" s="10">
        <f t="shared" si="31"/>
        <v>111</v>
      </c>
      <c r="D19" s="10">
        <f t="shared" si="32"/>
        <v>319</v>
      </c>
      <c r="E19" s="10">
        <f t="shared" si="33"/>
        <v>178</v>
      </c>
      <c r="F19" s="10">
        <f t="shared" si="34"/>
        <v>72</v>
      </c>
      <c r="G19" s="10">
        <f t="shared" si="35"/>
        <v>107</v>
      </c>
      <c r="H19" s="10">
        <f t="shared" si="36"/>
        <v>123</v>
      </c>
      <c r="I19" s="10">
        <f t="shared" si="37"/>
        <v>6</v>
      </c>
      <c r="J19" s="10">
        <f t="shared" si="38"/>
        <v>118</v>
      </c>
      <c r="K19" s="10">
        <f t="shared" si="39"/>
        <v>128</v>
      </c>
      <c r="L19" s="10">
        <f t="shared" si="40"/>
        <v>34</v>
      </c>
      <c r="M19" s="10">
        <f t="shared" si="41"/>
        <v>95</v>
      </c>
      <c r="N19" s="10">
        <f t="shared" si="42"/>
        <v>0</v>
      </c>
      <c r="O19" s="10">
        <f t="shared" si="43"/>
        <v>0</v>
      </c>
      <c r="P19" s="10">
        <f t="shared" si="44"/>
        <v>0</v>
      </c>
      <c r="Q19" s="4" t="s">
        <v>239</v>
      </c>
      <c r="R19" s="10">
        <v>27</v>
      </c>
      <c r="S19" s="10">
        <v>9</v>
      </c>
      <c r="T19" s="10">
        <v>18</v>
      </c>
      <c r="U19" s="26">
        <v>5</v>
      </c>
      <c r="V19" s="27">
        <v>0</v>
      </c>
      <c r="W19" s="28">
        <v>5</v>
      </c>
      <c r="X19" s="10">
        <v>17</v>
      </c>
      <c r="Y19" s="10">
        <v>6</v>
      </c>
      <c r="Z19" s="10">
        <v>12</v>
      </c>
      <c r="AA19" s="26">
        <v>5</v>
      </c>
      <c r="AB19" s="27">
        <v>4</v>
      </c>
      <c r="AC19" s="28">
        <v>2</v>
      </c>
      <c r="AD19" s="10">
        <v>0</v>
      </c>
      <c r="AE19" s="10">
        <v>0</v>
      </c>
      <c r="AF19" s="10">
        <v>0</v>
      </c>
      <c r="AG19" s="189" t="s">
        <v>239</v>
      </c>
      <c r="AH19" s="189">
        <v>12</v>
      </c>
      <c r="AI19" s="189">
        <v>5</v>
      </c>
      <c r="AJ19" s="189">
        <v>8</v>
      </c>
      <c r="AK19" s="198">
        <v>9</v>
      </c>
      <c r="AL19" s="199">
        <v>5</v>
      </c>
      <c r="AM19" s="200">
        <v>5</v>
      </c>
      <c r="AN19" s="189">
        <v>0</v>
      </c>
      <c r="AO19" s="189">
        <v>0</v>
      </c>
      <c r="AP19" s="189">
        <v>0</v>
      </c>
      <c r="AQ19" s="198">
        <v>3</v>
      </c>
      <c r="AR19" s="199">
        <v>0</v>
      </c>
      <c r="AS19" s="200">
        <v>3</v>
      </c>
      <c r="AT19" s="189">
        <v>0</v>
      </c>
      <c r="AU19" s="189">
        <v>0</v>
      </c>
      <c r="AV19" s="189">
        <v>0</v>
      </c>
      <c r="AW19" s="204" t="s">
        <v>239</v>
      </c>
      <c r="AX19" s="71">
        <v>28</v>
      </c>
      <c r="AY19" s="71">
        <v>0</v>
      </c>
      <c r="AZ19" s="71">
        <v>28</v>
      </c>
      <c r="BA19" s="213">
        <v>7</v>
      </c>
      <c r="BB19" s="214">
        <v>0</v>
      </c>
      <c r="BC19" s="215">
        <v>7</v>
      </c>
      <c r="BD19" s="71">
        <v>21</v>
      </c>
      <c r="BE19" s="71">
        <v>0</v>
      </c>
      <c r="BF19" s="71">
        <v>21</v>
      </c>
      <c r="BG19" s="213">
        <v>0</v>
      </c>
      <c r="BH19" s="214">
        <v>0</v>
      </c>
      <c r="BI19" s="215">
        <v>0</v>
      </c>
      <c r="BJ19" s="71">
        <v>0</v>
      </c>
      <c r="BK19" s="71">
        <v>0</v>
      </c>
      <c r="BL19" s="71">
        <v>0</v>
      </c>
      <c r="BM19" s="4" t="s">
        <v>239</v>
      </c>
      <c r="BN19" s="10">
        <v>362</v>
      </c>
      <c r="BO19" s="10">
        <v>97</v>
      </c>
      <c r="BP19" s="10">
        <v>265</v>
      </c>
      <c r="BQ19" s="26">
        <v>157</v>
      </c>
      <c r="BR19" s="27">
        <v>67</v>
      </c>
      <c r="BS19" s="28">
        <v>90</v>
      </c>
      <c r="BT19" s="10">
        <v>85</v>
      </c>
      <c r="BU19" s="10">
        <v>0</v>
      </c>
      <c r="BV19" s="10">
        <v>85</v>
      </c>
      <c r="BW19" s="26">
        <v>120</v>
      </c>
      <c r="BX19" s="27">
        <v>30</v>
      </c>
      <c r="BY19" s="28">
        <v>90</v>
      </c>
      <c r="BZ19" s="10">
        <v>0</v>
      </c>
      <c r="CA19" s="10">
        <v>0</v>
      </c>
      <c r="CB19" s="10">
        <v>0</v>
      </c>
    </row>
    <row r="20" spans="1:80" x14ac:dyDescent="0.2">
      <c r="A20" s="4" t="s">
        <v>240</v>
      </c>
      <c r="B20" s="10">
        <f t="shared" si="30"/>
        <v>499</v>
      </c>
      <c r="C20" s="10">
        <f t="shared" si="31"/>
        <v>76</v>
      </c>
      <c r="D20" s="10">
        <f t="shared" si="32"/>
        <v>424</v>
      </c>
      <c r="E20" s="10">
        <f t="shared" si="33"/>
        <v>192</v>
      </c>
      <c r="F20" s="10">
        <f t="shared" si="34"/>
        <v>27</v>
      </c>
      <c r="G20" s="10">
        <f t="shared" si="35"/>
        <v>164</v>
      </c>
      <c r="H20" s="10">
        <f t="shared" si="36"/>
        <v>196</v>
      </c>
      <c r="I20" s="10">
        <f t="shared" si="37"/>
        <v>14</v>
      </c>
      <c r="J20" s="10">
        <f t="shared" si="38"/>
        <v>182</v>
      </c>
      <c r="K20" s="10">
        <f t="shared" si="39"/>
        <v>64</v>
      </c>
      <c r="L20" s="10">
        <f t="shared" si="40"/>
        <v>34</v>
      </c>
      <c r="M20" s="10">
        <f t="shared" si="41"/>
        <v>30</v>
      </c>
      <c r="N20" s="10">
        <f t="shared" si="42"/>
        <v>48</v>
      </c>
      <c r="O20" s="10">
        <f t="shared" si="43"/>
        <v>0</v>
      </c>
      <c r="P20" s="10">
        <f t="shared" si="44"/>
        <v>48</v>
      </c>
      <c r="Q20" s="4" t="s">
        <v>240</v>
      </c>
      <c r="R20" s="10">
        <v>9</v>
      </c>
      <c r="S20" s="10">
        <v>4</v>
      </c>
      <c r="T20" s="10">
        <v>6</v>
      </c>
      <c r="U20" s="26">
        <v>0</v>
      </c>
      <c r="V20" s="27">
        <v>0</v>
      </c>
      <c r="W20" s="28">
        <v>0</v>
      </c>
      <c r="X20" s="10">
        <v>0</v>
      </c>
      <c r="Y20" s="10">
        <v>0</v>
      </c>
      <c r="Z20" s="10">
        <v>0</v>
      </c>
      <c r="AA20" s="26">
        <v>4</v>
      </c>
      <c r="AB20" s="27">
        <v>4</v>
      </c>
      <c r="AC20" s="28">
        <v>0</v>
      </c>
      <c r="AD20" s="10">
        <v>6</v>
      </c>
      <c r="AE20" s="10">
        <v>0</v>
      </c>
      <c r="AF20" s="10">
        <v>6</v>
      </c>
      <c r="AG20" s="189" t="s">
        <v>240</v>
      </c>
      <c r="AH20" s="189">
        <v>5</v>
      </c>
      <c r="AI20" s="189">
        <v>5</v>
      </c>
      <c r="AJ20" s="189">
        <v>0</v>
      </c>
      <c r="AK20" s="198">
        <v>5</v>
      </c>
      <c r="AL20" s="199">
        <v>5</v>
      </c>
      <c r="AM20" s="200">
        <v>0</v>
      </c>
      <c r="AN20" s="189">
        <v>0</v>
      </c>
      <c r="AO20" s="189">
        <v>0</v>
      </c>
      <c r="AP20" s="189">
        <v>0</v>
      </c>
      <c r="AQ20" s="198">
        <v>0</v>
      </c>
      <c r="AR20" s="199">
        <v>0</v>
      </c>
      <c r="AS20" s="200">
        <v>0</v>
      </c>
      <c r="AT20" s="189">
        <v>0</v>
      </c>
      <c r="AU20" s="189">
        <v>0</v>
      </c>
      <c r="AV20" s="189">
        <v>0</v>
      </c>
      <c r="AW20" s="204" t="s">
        <v>240</v>
      </c>
      <c r="AX20" s="71">
        <v>19</v>
      </c>
      <c r="AY20" s="71">
        <v>0</v>
      </c>
      <c r="AZ20" s="71">
        <v>19</v>
      </c>
      <c r="BA20" s="213">
        <v>7</v>
      </c>
      <c r="BB20" s="214">
        <v>0</v>
      </c>
      <c r="BC20" s="215">
        <v>7</v>
      </c>
      <c r="BD20" s="71">
        <v>13</v>
      </c>
      <c r="BE20" s="71">
        <v>0</v>
      </c>
      <c r="BF20" s="71">
        <v>13</v>
      </c>
      <c r="BG20" s="213">
        <v>0</v>
      </c>
      <c r="BH20" s="214">
        <v>0</v>
      </c>
      <c r="BI20" s="215">
        <v>0</v>
      </c>
      <c r="BJ20" s="71">
        <v>0</v>
      </c>
      <c r="BK20" s="71">
        <v>0</v>
      </c>
      <c r="BL20" s="71">
        <v>0</v>
      </c>
      <c r="BM20" s="4" t="s">
        <v>240</v>
      </c>
      <c r="BN20" s="10">
        <v>466</v>
      </c>
      <c r="BO20" s="10">
        <v>67</v>
      </c>
      <c r="BP20" s="10">
        <v>399</v>
      </c>
      <c r="BQ20" s="26">
        <v>180</v>
      </c>
      <c r="BR20" s="27">
        <v>22</v>
      </c>
      <c r="BS20" s="28">
        <v>157</v>
      </c>
      <c r="BT20" s="10">
        <v>183</v>
      </c>
      <c r="BU20" s="10">
        <v>14</v>
      </c>
      <c r="BV20" s="10">
        <v>169</v>
      </c>
      <c r="BW20" s="26">
        <v>60</v>
      </c>
      <c r="BX20" s="27">
        <v>30</v>
      </c>
      <c r="BY20" s="28">
        <v>30</v>
      </c>
      <c r="BZ20" s="10">
        <v>42</v>
      </c>
      <c r="CA20" s="10">
        <v>0</v>
      </c>
      <c r="CB20" s="10">
        <v>42</v>
      </c>
    </row>
    <row r="21" spans="1:80" x14ac:dyDescent="0.2">
      <c r="A21" s="4" t="s">
        <v>250</v>
      </c>
      <c r="B21" s="10">
        <f t="shared" si="30"/>
        <v>239</v>
      </c>
      <c r="C21" s="10">
        <f t="shared" si="31"/>
        <v>55</v>
      </c>
      <c r="D21" s="10">
        <f t="shared" si="32"/>
        <v>184</v>
      </c>
      <c r="E21" s="10">
        <f t="shared" si="33"/>
        <v>90</v>
      </c>
      <c r="F21" s="10">
        <f t="shared" si="34"/>
        <v>50</v>
      </c>
      <c r="G21" s="10">
        <f t="shared" si="35"/>
        <v>40</v>
      </c>
      <c r="H21" s="10">
        <f t="shared" si="36"/>
        <v>91</v>
      </c>
      <c r="I21" s="10">
        <f t="shared" si="37"/>
        <v>6</v>
      </c>
      <c r="J21" s="10">
        <f t="shared" si="38"/>
        <v>85</v>
      </c>
      <c r="K21" s="10">
        <f t="shared" si="39"/>
        <v>35</v>
      </c>
      <c r="L21" s="10">
        <f t="shared" si="40"/>
        <v>0</v>
      </c>
      <c r="M21" s="10">
        <f t="shared" si="41"/>
        <v>35</v>
      </c>
      <c r="N21" s="10">
        <f t="shared" si="42"/>
        <v>23</v>
      </c>
      <c r="O21" s="10">
        <f t="shared" si="43"/>
        <v>0</v>
      </c>
      <c r="P21" s="10">
        <f t="shared" si="44"/>
        <v>23</v>
      </c>
      <c r="Q21" s="4" t="s">
        <v>250</v>
      </c>
      <c r="R21" s="10">
        <v>33</v>
      </c>
      <c r="S21" s="10">
        <v>10</v>
      </c>
      <c r="T21" s="10">
        <v>23</v>
      </c>
      <c r="U21" s="26">
        <v>5</v>
      </c>
      <c r="V21" s="27">
        <v>5</v>
      </c>
      <c r="W21" s="28">
        <v>0</v>
      </c>
      <c r="X21" s="10">
        <v>6</v>
      </c>
      <c r="Y21" s="10">
        <v>6</v>
      </c>
      <c r="Z21" s="10">
        <v>0</v>
      </c>
      <c r="AA21" s="26">
        <v>5</v>
      </c>
      <c r="AB21" s="27">
        <v>0</v>
      </c>
      <c r="AC21" s="28">
        <v>5</v>
      </c>
      <c r="AD21" s="10">
        <v>17</v>
      </c>
      <c r="AE21" s="10">
        <v>0</v>
      </c>
      <c r="AF21" s="10">
        <v>17</v>
      </c>
      <c r="AG21" s="189" t="s">
        <v>250</v>
      </c>
      <c r="AH21" s="189">
        <v>5</v>
      </c>
      <c r="AI21" s="189">
        <v>0</v>
      </c>
      <c r="AJ21" s="189">
        <v>5</v>
      </c>
      <c r="AK21" s="198">
        <v>5</v>
      </c>
      <c r="AL21" s="199">
        <v>0</v>
      </c>
      <c r="AM21" s="200">
        <v>5</v>
      </c>
      <c r="AN21" s="189">
        <v>0</v>
      </c>
      <c r="AO21" s="189">
        <v>0</v>
      </c>
      <c r="AP21" s="189">
        <v>0</v>
      </c>
      <c r="AQ21" s="198">
        <v>0</v>
      </c>
      <c r="AR21" s="199">
        <v>0</v>
      </c>
      <c r="AS21" s="200">
        <v>0</v>
      </c>
      <c r="AT21" s="189">
        <v>0</v>
      </c>
      <c r="AU21" s="189">
        <v>0</v>
      </c>
      <c r="AV21" s="189">
        <v>0</v>
      </c>
      <c r="AW21" s="204" t="s">
        <v>250</v>
      </c>
      <c r="AX21" s="71">
        <v>19</v>
      </c>
      <c r="AY21" s="71">
        <v>0</v>
      </c>
      <c r="AZ21" s="71">
        <v>19</v>
      </c>
      <c r="BA21" s="213">
        <v>13</v>
      </c>
      <c r="BB21" s="214">
        <v>0</v>
      </c>
      <c r="BC21" s="215">
        <v>13</v>
      </c>
      <c r="BD21" s="71">
        <v>0</v>
      </c>
      <c r="BE21" s="71">
        <v>0</v>
      </c>
      <c r="BF21" s="71">
        <v>0</v>
      </c>
      <c r="BG21" s="213">
        <v>0</v>
      </c>
      <c r="BH21" s="214">
        <v>0</v>
      </c>
      <c r="BI21" s="215">
        <v>0</v>
      </c>
      <c r="BJ21" s="71">
        <v>6</v>
      </c>
      <c r="BK21" s="71">
        <v>0</v>
      </c>
      <c r="BL21" s="71">
        <v>6</v>
      </c>
      <c r="BM21" s="4" t="s">
        <v>250</v>
      </c>
      <c r="BN21" s="10">
        <v>182</v>
      </c>
      <c r="BO21" s="10">
        <v>45</v>
      </c>
      <c r="BP21" s="10">
        <v>137</v>
      </c>
      <c r="BQ21" s="26">
        <v>67</v>
      </c>
      <c r="BR21" s="27">
        <v>45</v>
      </c>
      <c r="BS21" s="28">
        <v>22</v>
      </c>
      <c r="BT21" s="10">
        <v>85</v>
      </c>
      <c r="BU21" s="10">
        <v>0</v>
      </c>
      <c r="BV21" s="10">
        <v>85</v>
      </c>
      <c r="BW21" s="26">
        <v>30</v>
      </c>
      <c r="BX21" s="27">
        <v>0</v>
      </c>
      <c r="BY21" s="28">
        <v>30</v>
      </c>
      <c r="BZ21" s="10">
        <v>0</v>
      </c>
      <c r="CA21" s="10">
        <v>0</v>
      </c>
      <c r="CB21" s="10">
        <v>0</v>
      </c>
    </row>
    <row r="22" spans="1:80" x14ac:dyDescent="0.2">
      <c r="A22" s="4" t="s">
        <v>251</v>
      </c>
      <c r="B22" s="10">
        <f t="shared" si="30"/>
        <v>97</v>
      </c>
      <c r="C22" s="10">
        <f t="shared" si="31"/>
        <v>34</v>
      </c>
      <c r="D22" s="10">
        <f t="shared" si="32"/>
        <v>63</v>
      </c>
      <c r="E22" s="10">
        <f t="shared" si="33"/>
        <v>67</v>
      </c>
      <c r="F22" s="10">
        <f t="shared" si="34"/>
        <v>22</v>
      </c>
      <c r="G22" s="10">
        <f t="shared" si="35"/>
        <v>45</v>
      </c>
      <c r="H22" s="10">
        <f t="shared" si="36"/>
        <v>22</v>
      </c>
      <c r="I22" s="10">
        <f t="shared" si="37"/>
        <v>4</v>
      </c>
      <c r="J22" s="10">
        <f t="shared" si="38"/>
        <v>18</v>
      </c>
      <c r="K22" s="10">
        <f t="shared" si="39"/>
        <v>2</v>
      </c>
      <c r="L22" s="10">
        <f t="shared" si="40"/>
        <v>2</v>
      </c>
      <c r="M22" s="10">
        <f t="shared" si="41"/>
        <v>0</v>
      </c>
      <c r="N22" s="10">
        <f t="shared" si="42"/>
        <v>6</v>
      </c>
      <c r="O22" s="10">
        <f t="shared" si="43"/>
        <v>6</v>
      </c>
      <c r="P22" s="10">
        <f t="shared" si="44"/>
        <v>0</v>
      </c>
      <c r="Q22" s="4" t="s">
        <v>251</v>
      </c>
      <c r="R22" s="10">
        <v>8</v>
      </c>
      <c r="S22" s="10">
        <v>8</v>
      </c>
      <c r="T22" s="10">
        <v>0</v>
      </c>
      <c r="U22" s="26">
        <v>0</v>
      </c>
      <c r="V22" s="27">
        <v>0</v>
      </c>
      <c r="W22" s="28">
        <v>0</v>
      </c>
      <c r="X22" s="10">
        <v>0</v>
      </c>
      <c r="Y22" s="10">
        <v>0</v>
      </c>
      <c r="Z22" s="10">
        <v>0</v>
      </c>
      <c r="AA22" s="26">
        <v>2</v>
      </c>
      <c r="AB22" s="27">
        <v>2</v>
      </c>
      <c r="AC22" s="28">
        <v>0</v>
      </c>
      <c r="AD22" s="10">
        <v>6</v>
      </c>
      <c r="AE22" s="10">
        <v>6</v>
      </c>
      <c r="AF22" s="10">
        <v>0</v>
      </c>
      <c r="AG22" s="189" t="s">
        <v>251</v>
      </c>
      <c r="AH22" s="189">
        <v>0</v>
      </c>
      <c r="AI22" s="189">
        <v>0</v>
      </c>
      <c r="AJ22" s="189">
        <v>0</v>
      </c>
      <c r="AK22" s="198">
        <v>0</v>
      </c>
      <c r="AL22" s="199">
        <v>0</v>
      </c>
      <c r="AM22" s="200">
        <v>0</v>
      </c>
      <c r="AN22" s="189">
        <v>0</v>
      </c>
      <c r="AO22" s="189">
        <v>0</v>
      </c>
      <c r="AP22" s="189">
        <v>0</v>
      </c>
      <c r="AQ22" s="198">
        <v>0</v>
      </c>
      <c r="AR22" s="199">
        <v>0</v>
      </c>
      <c r="AS22" s="200">
        <v>0</v>
      </c>
      <c r="AT22" s="189">
        <v>0</v>
      </c>
      <c r="AU22" s="189">
        <v>0</v>
      </c>
      <c r="AV22" s="189">
        <v>0</v>
      </c>
      <c r="AW22" s="204" t="s">
        <v>251</v>
      </c>
      <c r="AX22" s="71">
        <v>8</v>
      </c>
      <c r="AY22" s="71">
        <v>4</v>
      </c>
      <c r="AZ22" s="71">
        <v>4</v>
      </c>
      <c r="BA22" s="213">
        <v>0</v>
      </c>
      <c r="BB22" s="214">
        <v>0</v>
      </c>
      <c r="BC22" s="215">
        <v>0</v>
      </c>
      <c r="BD22" s="71">
        <v>8</v>
      </c>
      <c r="BE22" s="71">
        <v>4</v>
      </c>
      <c r="BF22" s="71">
        <v>4</v>
      </c>
      <c r="BG22" s="213">
        <v>0</v>
      </c>
      <c r="BH22" s="214">
        <v>0</v>
      </c>
      <c r="BI22" s="215">
        <v>0</v>
      </c>
      <c r="BJ22" s="71">
        <v>0</v>
      </c>
      <c r="BK22" s="71">
        <v>0</v>
      </c>
      <c r="BL22" s="71">
        <v>0</v>
      </c>
      <c r="BM22" s="4" t="s">
        <v>251</v>
      </c>
      <c r="BN22" s="10">
        <v>81</v>
      </c>
      <c r="BO22" s="10">
        <v>22</v>
      </c>
      <c r="BP22" s="10">
        <v>59</v>
      </c>
      <c r="BQ22" s="26">
        <v>67</v>
      </c>
      <c r="BR22" s="27">
        <v>22</v>
      </c>
      <c r="BS22" s="28">
        <v>45</v>
      </c>
      <c r="BT22" s="10">
        <v>14</v>
      </c>
      <c r="BU22" s="10">
        <v>0</v>
      </c>
      <c r="BV22" s="10">
        <v>14</v>
      </c>
      <c r="BW22" s="26">
        <v>0</v>
      </c>
      <c r="BX22" s="27">
        <v>0</v>
      </c>
      <c r="BY22" s="28">
        <v>0</v>
      </c>
      <c r="BZ22" s="10">
        <v>0</v>
      </c>
      <c r="CA22" s="10">
        <v>0</v>
      </c>
      <c r="CB22" s="10">
        <v>0</v>
      </c>
    </row>
    <row r="23" spans="1:80" x14ac:dyDescent="0.2">
      <c r="A23" s="4" t="s">
        <v>241</v>
      </c>
      <c r="B23" s="10">
        <f t="shared" si="30"/>
        <v>879</v>
      </c>
      <c r="C23" s="10">
        <f t="shared" si="31"/>
        <v>240</v>
      </c>
      <c r="D23" s="10">
        <f t="shared" si="32"/>
        <v>640</v>
      </c>
      <c r="E23" s="10">
        <f t="shared" si="33"/>
        <v>233</v>
      </c>
      <c r="F23" s="10">
        <f t="shared" si="34"/>
        <v>12</v>
      </c>
      <c r="G23" s="10">
        <f t="shared" si="35"/>
        <v>221</v>
      </c>
      <c r="H23" s="10">
        <f t="shared" si="36"/>
        <v>288</v>
      </c>
      <c r="I23" s="10">
        <f t="shared" si="37"/>
        <v>113</v>
      </c>
      <c r="J23" s="10">
        <f t="shared" si="38"/>
        <v>175</v>
      </c>
      <c r="K23" s="10">
        <f t="shared" si="39"/>
        <v>287</v>
      </c>
      <c r="L23" s="10">
        <f t="shared" si="40"/>
        <v>67</v>
      </c>
      <c r="M23" s="10">
        <f t="shared" si="41"/>
        <v>219</v>
      </c>
      <c r="N23" s="10">
        <f t="shared" si="42"/>
        <v>74</v>
      </c>
      <c r="O23" s="10">
        <f t="shared" si="43"/>
        <v>48</v>
      </c>
      <c r="P23" s="10">
        <f t="shared" si="44"/>
        <v>26</v>
      </c>
      <c r="Q23" s="4" t="s">
        <v>241</v>
      </c>
      <c r="R23" s="10">
        <v>77</v>
      </c>
      <c r="S23" s="10">
        <v>18</v>
      </c>
      <c r="T23" s="10">
        <v>59</v>
      </c>
      <c r="U23" s="26">
        <v>19</v>
      </c>
      <c r="V23" s="27">
        <v>5</v>
      </c>
      <c r="W23" s="28">
        <v>14</v>
      </c>
      <c r="X23" s="10">
        <v>6</v>
      </c>
      <c r="Y23" s="10">
        <v>0</v>
      </c>
      <c r="Z23" s="10">
        <v>6</v>
      </c>
      <c r="AA23" s="26">
        <v>24</v>
      </c>
      <c r="AB23" s="27">
        <v>7</v>
      </c>
      <c r="AC23" s="28">
        <v>16</v>
      </c>
      <c r="AD23" s="10">
        <v>29</v>
      </c>
      <c r="AE23" s="10">
        <v>6</v>
      </c>
      <c r="AF23" s="10">
        <v>23</v>
      </c>
      <c r="AG23" s="189" t="s">
        <v>241</v>
      </c>
      <c r="AH23" s="189">
        <v>35</v>
      </c>
      <c r="AI23" s="189">
        <v>0</v>
      </c>
      <c r="AJ23" s="189">
        <v>35</v>
      </c>
      <c r="AK23" s="198">
        <v>14</v>
      </c>
      <c r="AL23" s="199">
        <v>0</v>
      </c>
      <c r="AM23" s="200">
        <v>14</v>
      </c>
      <c r="AN23" s="189">
        <v>0</v>
      </c>
      <c r="AO23" s="189">
        <v>0</v>
      </c>
      <c r="AP23" s="189">
        <v>0</v>
      </c>
      <c r="AQ23" s="198">
        <v>22</v>
      </c>
      <c r="AR23" s="199">
        <v>0</v>
      </c>
      <c r="AS23" s="200">
        <v>22</v>
      </c>
      <c r="AT23" s="189">
        <v>0</v>
      </c>
      <c r="AU23" s="189">
        <v>0</v>
      </c>
      <c r="AV23" s="189">
        <v>0</v>
      </c>
      <c r="AW23" s="204" t="s">
        <v>241</v>
      </c>
      <c r="AX23" s="71">
        <v>22</v>
      </c>
      <c r="AY23" s="71">
        <v>7</v>
      </c>
      <c r="AZ23" s="71">
        <v>16</v>
      </c>
      <c r="BA23" s="213">
        <v>20</v>
      </c>
      <c r="BB23" s="214">
        <v>7</v>
      </c>
      <c r="BC23" s="215">
        <v>13</v>
      </c>
      <c r="BD23" s="71">
        <v>0</v>
      </c>
      <c r="BE23" s="71">
        <v>0</v>
      </c>
      <c r="BF23" s="71">
        <v>0</v>
      </c>
      <c r="BG23" s="213">
        <v>0</v>
      </c>
      <c r="BH23" s="214">
        <v>0</v>
      </c>
      <c r="BI23" s="215">
        <v>0</v>
      </c>
      <c r="BJ23" s="71">
        <v>3</v>
      </c>
      <c r="BK23" s="71">
        <v>0</v>
      </c>
      <c r="BL23" s="71">
        <v>3</v>
      </c>
      <c r="BM23" s="4" t="s">
        <v>241</v>
      </c>
      <c r="BN23" s="10">
        <v>745</v>
      </c>
      <c r="BO23" s="10">
        <v>215</v>
      </c>
      <c r="BP23" s="10">
        <v>530</v>
      </c>
      <c r="BQ23" s="26">
        <v>180</v>
      </c>
      <c r="BR23" s="27">
        <v>0</v>
      </c>
      <c r="BS23" s="28">
        <v>180</v>
      </c>
      <c r="BT23" s="10">
        <v>282</v>
      </c>
      <c r="BU23" s="10">
        <v>113</v>
      </c>
      <c r="BV23" s="10">
        <v>169</v>
      </c>
      <c r="BW23" s="26">
        <v>241</v>
      </c>
      <c r="BX23" s="27">
        <v>60</v>
      </c>
      <c r="BY23" s="28">
        <v>181</v>
      </c>
      <c r="BZ23" s="10">
        <v>42</v>
      </c>
      <c r="CA23" s="10">
        <v>42</v>
      </c>
      <c r="CB23" s="10">
        <v>0</v>
      </c>
    </row>
    <row r="24" spans="1:80" x14ac:dyDescent="0.2">
      <c r="A24" s="4" t="s">
        <v>236</v>
      </c>
      <c r="B24" s="10"/>
      <c r="C24" s="10"/>
      <c r="D24" s="10"/>
      <c r="E24" s="26"/>
      <c r="F24" s="27"/>
      <c r="G24" s="28"/>
      <c r="H24" s="10"/>
      <c r="I24" s="10"/>
      <c r="J24" s="10"/>
      <c r="K24" s="26"/>
      <c r="L24" s="27"/>
      <c r="M24" s="28"/>
      <c r="N24" s="10"/>
      <c r="O24" s="10"/>
      <c r="P24" s="10"/>
      <c r="Q24" s="4" t="s">
        <v>236</v>
      </c>
      <c r="R24" s="10">
        <v>1098.5</v>
      </c>
      <c r="S24" s="10">
        <v>409.9</v>
      </c>
      <c r="T24" s="10">
        <v>2438.4</v>
      </c>
      <c r="U24" s="26">
        <v>603.6</v>
      </c>
      <c r="V24" s="27">
        <v>159.30000000000001</v>
      </c>
      <c r="W24" s="28">
        <v>2680.5</v>
      </c>
      <c r="X24" s="10">
        <v>226.2</v>
      </c>
      <c r="Y24" s="10">
        <v>142.9</v>
      </c>
      <c r="Z24" s="10">
        <v>309.5</v>
      </c>
      <c r="AA24" s="26">
        <v>9576.2999999999993</v>
      </c>
      <c r="AB24" s="27">
        <v>5271.4</v>
      </c>
      <c r="AC24" s="28">
        <v>14334.2</v>
      </c>
      <c r="AD24" s="10">
        <v>2415.9</v>
      </c>
      <c r="AE24" s="10">
        <v>1642.9</v>
      </c>
      <c r="AF24" s="10">
        <v>2776.7</v>
      </c>
      <c r="AG24" s="246" t="s">
        <v>236</v>
      </c>
      <c r="AH24" s="246">
        <v>1661</v>
      </c>
      <c r="AI24" s="246">
        <v>265.3</v>
      </c>
      <c r="AJ24" s="246">
        <v>1891.6</v>
      </c>
      <c r="AK24" s="247">
        <v>1037.2</v>
      </c>
      <c r="AL24" s="248">
        <v>377.4</v>
      </c>
      <c r="AM24" s="249">
        <v>1169.3</v>
      </c>
      <c r="AN24" s="246">
        <v>4.2</v>
      </c>
      <c r="AO24" s="246">
        <v>0</v>
      </c>
      <c r="AP24" s="246">
        <v>4.5</v>
      </c>
      <c r="AQ24" s="247">
        <v>8332.4</v>
      </c>
      <c r="AR24" s="248">
        <v>0</v>
      </c>
      <c r="AS24" s="249">
        <v>9769</v>
      </c>
      <c r="AT24" s="246">
        <v>0</v>
      </c>
      <c r="AU24" s="246">
        <v>0</v>
      </c>
      <c r="AV24" s="246">
        <v>0</v>
      </c>
      <c r="AW24" s="216" t="s">
        <v>236</v>
      </c>
      <c r="AX24" s="216">
        <v>416.6</v>
      </c>
      <c r="AY24" s="216">
        <v>132</v>
      </c>
      <c r="AZ24" s="216">
        <v>593</v>
      </c>
      <c r="BA24" s="253">
        <v>410.4</v>
      </c>
      <c r="BB24" s="254">
        <v>125</v>
      </c>
      <c r="BC24" s="255">
        <v>584.1</v>
      </c>
      <c r="BD24" s="216">
        <v>328.9</v>
      </c>
      <c r="BE24" s="216">
        <v>207.3</v>
      </c>
      <c r="BF24" s="216">
        <v>409.3</v>
      </c>
      <c r="BG24" s="253">
        <v>0</v>
      </c>
      <c r="BH24" s="254">
        <v>0</v>
      </c>
      <c r="BI24" s="255">
        <v>0</v>
      </c>
      <c r="BJ24" s="216">
        <v>2105.3000000000002</v>
      </c>
      <c r="BK24" s="216">
        <v>0</v>
      </c>
      <c r="BL24" s="216">
        <v>4000</v>
      </c>
      <c r="BM24" s="4" t="s">
        <v>236</v>
      </c>
      <c r="BN24" s="10">
        <v>4847.3999999999996</v>
      </c>
      <c r="BO24" s="10">
        <v>7538.3</v>
      </c>
      <c r="BP24" s="10">
        <v>4003.5</v>
      </c>
      <c r="BQ24" s="26">
        <v>2381.6999999999998</v>
      </c>
      <c r="BR24" s="27">
        <v>1088.5</v>
      </c>
      <c r="BS24" s="28">
        <v>2735.6</v>
      </c>
      <c r="BT24" s="10">
        <v>5398.2</v>
      </c>
      <c r="BU24" s="10">
        <v>7672.4</v>
      </c>
      <c r="BV24" s="10">
        <v>4689.1000000000004</v>
      </c>
      <c r="BW24" s="26">
        <v>10468.799999999999</v>
      </c>
      <c r="BX24" s="27">
        <v>13470</v>
      </c>
      <c r="BY24" s="28">
        <v>9104.5</v>
      </c>
      <c r="BZ24" s="10">
        <v>5461.5</v>
      </c>
      <c r="CA24" s="10">
        <v>22666.7</v>
      </c>
      <c r="CB24" s="10">
        <v>300</v>
      </c>
    </row>
    <row r="25" spans="1:80" x14ac:dyDescent="0.2">
      <c r="B25" s="10"/>
      <c r="C25" s="10"/>
      <c r="D25" s="10"/>
      <c r="E25" s="26"/>
      <c r="F25" s="27"/>
      <c r="G25" s="28"/>
      <c r="H25" s="10"/>
      <c r="I25" s="10"/>
      <c r="J25" s="10"/>
      <c r="K25" s="26"/>
      <c r="L25" s="27"/>
      <c r="M25" s="28"/>
      <c r="N25" s="10"/>
      <c r="O25" s="10"/>
      <c r="P25" s="10"/>
      <c r="R25" s="10"/>
      <c r="S25" s="10"/>
      <c r="T25" s="10"/>
      <c r="U25" s="26"/>
      <c r="V25" s="27"/>
      <c r="W25" s="28"/>
      <c r="X25" s="10"/>
      <c r="Y25" s="10"/>
      <c r="Z25" s="10"/>
      <c r="AA25" s="26"/>
      <c r="AB25" s="27"/>
      <c r="AC25" s="28"/>
      <c r="AD25" s="10"/>
      <c r="AE25" s="10"/>
      <c r="AF25" s="10"/>
      <c r="AG25" s="246"/>
      <c r="AH25" s="246"/>
      <c r="AI25" s="246"/>
      <c r="AJ25" s="246"/>
      <c r="AK25" s="247"/>
      <c r="AL25" s="248"/>
      <c r="AM25" s="249"/>
      <c r="AN25" s="246"/>
      <c r="AO25" s="246"/>
      <c r="AP25" s="246"/>
      <c r="AQ25" s="247"/>
      <c r="AR25" s="248"/>
      <c r="AS25" s="249"/>
      <c r="AT25" s="246"/>
      <c r="AU25" s="246"/>
      <c r="AV25" s="246"/>
      <c r="AW25" s="204"/>
      <c r="AX25" s="71"/>
      <c r="AY25" s="71"/>
      <c r="AZ25" s="71"/>
      <c r="BA25" s="213"/>
      <c r="BB25" s="214"/>
      <c r="BC25" s="215"/>
      <c r="BD25" s="71"/>
      <c r="BE25" s="71"/>
      <c r="BF25" s="71"/>
      <c r="BG25" s="213"/>
      <c r="BH25" s="214"/>
      <c r="BI25" s="215"/>
      <c r="BJ25" s="71"/>
      <c r="BK25" s="71"/>
      <c r="BL25" s="71"/>
      <c r="BN25" s="10"/>
      <c r="BO25" s="10"/>
      <c r="BP25" s="10"/>
      <c r="BQ25" s="26"/>
      <c r="BR25" s="27"/>
      <c r="BS25" s="28"/>
      <c r="BT25" s="10"/>
      <c r="BU25" s="10"/>
      <c r="BV25" s="10"/>
      <c r="BW25" s="26"/>
      <c r="BX25" s="27"/>
      <c r="BY25" s="28"/>
      <c r="BZ25" s="10"/>
      <c r="CA25" s="10"/>
      <c r="CB25" s="10"/>
    </row>
    <row r="26" spans="1:80" x14ac:dyDescent="0.2">
      <c r="A26" s="15" t="s">
        <v>489</v>
      </c>
      <c r="B26" s="10"/>
      <c r="C26" s="10"/>
      <c r="D26" s="10"/>
      <c r="E26" s="26"/>
      <c r="F26" s="27"/>
      <c r="G26" s="28"/>
      <c r="H26" s="10"/>
      <c r="I26" s="10"/>
      <c r="J26" s="10"/>
      <c r="K26" s="26"/>
      <c r="L26" s="27"/>
      <c r="M26" s="28"/>
      <c r="N26" s="10"/>
      <c r="O26" s="10"/>
      <c r="P26" s="10"/>
      <c r="Q26" s="15" t="s">
        <v>489</v>
      </c>
      <c r="R26" s="10"/>
      <c r="S26" s="10"/>
      <c r="T26" s="10"/>
      <c r="U26" s="26"/>
      <c r="V26" s="27"/>
      <c r="W26" s="28"/>
      <c r="X26" s="10"/>
      <c r="Y26" s="10"/>
      <c r="Z26" s="10"/>
      <c r="AA26" s="26"/>
      <c r="AB26" s="27"/>
      <c r="AC26" s="28"/>
      <c r="AD26" s="10"/>
      <c r="AE26" s="10"/>
      <c r="AF26" s="10"/>
      <c r="AG26" s="195" t="s">
        <v>489</v>
      </c>
      <c r="AK26" s="198"/>
      <c r="AL26" s="199"/>
      <c r="AM26" s="200"/>
      <c r="AQ26" s="198"/>
      <c r="AR26" s="199"/>
      <c r="AS26" s="200"/>
      <c r="AW26" s="210" t="s">
        <v>489</v>
      </c>
      <c r="AX26" s="71"/>
      <c r="AY26" s="71"/>
      <c r="AZ26" s="71"/>
      <c r="BA26" s="213"/>
      <c r="BB26" s="214"/>
      <c r="BC26" s="215"/>
      <c r="BD26" s="71"/>
      <c r="BE26" s="71"/>
      <c r="BF26" s="71"/>
      <c r="BG26" s="213"/>
      <c r="BH26" s="214"/>
      <c r="BI26" s="215"/>
      <c r="BJ26" s="71"/>
      <c r="BK26" s="71"/>
      <c r="BL26" s="71"/>
      <c r="BM26" s="15" t="s">
        <v>489</v>
      </c>
      <c r="BN26" s="10"/>
      <c r="BO26" s="10"/>
      <c r="BP26" s="10"/>
      <c r="BQ26" s="26"/>
      <c r="BR26" s="27"/>
      <c r="BS26" s="28"/>
      <c r="BT26" s="10"/>
      <c r="BU26" s="10"/>
      <c r="BV26" s="10"/>
      <c r="BW26" s="26"/>
      <c r="BX26" s="27"/>
      <c r="BY26" s="28"/>
      <c r="BZ26" s="10"/>
      <c r="CA26" s="10"/>
      <c r="CB26" s="10"/>
    </row>
    <row r="27" spans="1:80" x14ac:dyDescent="0.2">
      <c r="A27" s="4" t="s">
        <v>1</v>
      </c>
      <c r="B27" s="10">
        <f t="shared" ref="B27:B34" si="45">R27+AH27+AX27+BN27</f>
        <v>11173</v>
      </c>
      <c r="C27" s="10">
        <f t="shared" ref="C27:C34" si="46">S27+AI27+AY27+BO27</f>
        <v>3745</v>
      </c>
      <c r="D27" s="10">
        <f t="shared" ref="D27:D34" si="47">T27+AJ27+AZ27+BP27</f>
        <v>7427</v>
      </c>
      <c r="E27" s="10">
        <f t="shared" ref="E27:E34" si="48">U27+AK27+BA27+BQ27</f>
        <v>6215</v>
      </c>
      <c r="F27" s="10">
        <f t="shared" ref="F27:F34" si="49">V27+AL27+BB27+BR27</f>
        <v>2277</v>
      </c>
      <c r="G27" s="10">
        <f t="shared" ref="G27:G34" si="50">W27+AM27+BC27+BS27</f>
        <v>3936</v>
      </c>
      <c r="H27" s="10">
        <f t="shared" ref="H27:H34" si="51">X27+AN27+BD27+BT27</f>
        <v>2843</v>
      </c>
      <c r="I27" s="10">
        <f t="shared" ref="I27:I34" si="52">Y27+AO27+BE27+BU27</f>
        <v>841</v>
      </c>
      <c r="J27" s="10">
        <f t="shared" ref="J27:J34" si="53">Z27+AP27+BF27+BV27</f>
        <v>2001</v>
      </c>
      <c r="K27" s="10">
        <f t="shared" ref="K27:K34" si="54">AA27+AQ27+BG27+BW27</f>
        <v>1238</v>
      </c>
      <c r="L27" s="10">
        <f t="shared" ref="L27:L34" si="55">AB27+AR27+BH27+BX27</f>
        <v>388</v>
      </c>
      <c r="M27" s="10">
        <f t="shared" ref="M27:M34" si="56">AC27+AS27+BI27+BY27</f>
        <v>848</v>
      </c>
      <c r="N27" s="10">
        <f t="shared" ref="N27:N34" si="57">AD27+AT27+BJ27+BZ27</f>
        <v>879</v>
      </c>
      <c r="O27" s="10">
        <f t="shared" ref="O27:O34" si="58">AE27+AU27+BK27+CA27</f>
        <v>237</v>
      </c>
      <c r="P27" s="10">
        <f t="shared" ref="P27:P34" si="59">AF27+AV27+BL27+CB27</f>
        <v>642</v>
      </c>
      <c r="Q27" s="4" t="s">
        <v>1</v>
      </c>
      <c r="R27" s="10">
        <v>1872</v>
      </c>
      <c r="S27" s="10">
        <v>1244</v>
      </c>
      <c r="T27" s="10">
        <v>628</v>
      </c>
      <c r="U27" s="26">
        <v>1071</v>
      </c>
      <c r="V27" s="27">
        <v>882</v>
      </c>
      <c r="W27" s="28">
        <v>189</v>
      </c>
      <c r="X27" s="10">
        <v>485</v>
      </c>
      <c r="Y27" s="10">
        <v>242</v>
      </c>
      <c r="Z27" s="10">
        <v>242</v>
      </c>
      <c r="AA27" s="26">
        <v>73</v>
      </c>
      <c r="AB27" s="27">
        <v>38</v>
      </c>
      <c r="AC27" s="28">
        <v>35</v>
      </c>
      <c r="AD27" s="10">
        <v>243</v>
      </c>
      <c r="AE27" s="10">
        <v>81</v>
      </c>
      <c r="AF27" s="10">
        <v>162</v>
      </c>
      <c r="AG27" s="189" t="s">
        <v>1</v>
      </c>
      <c r="AH27" s="189">
        <v>835</v>
      </c>
      <c r="AI27" s="189">
        <v>119</v>
      </c>
      <c r="AJ27" s="189">
        <v>716</v>
      </c>
      <c r="AK27" s="198">
        <v>501</v>
      </c>
      <c r="AL27" s="199">
        <v>83</v>
      </c>
      <c r="AM27" s="200">
        <v>417</v>
      </c>
      <c r="AN27" s="189">
        <v>203</v>
      </c>
      <c r="AO27" s="189">
        <v>17</v>
      </c>
      <c r="AP27" s="189">
        <v>186</v>
      </c>
      <c r="AQ27" s="198">
        <v>102</v>
      </c>
      <c r="AR27" s="199">
        <v>15</v>
      </c>
      <c r="AS27" s="200">
        <v>86</v>
      </c>
      <c r="AT27" s="189">
        <v>30</v>
      </c>
      <c r="AU27" s="189">
        <v>3</v>
      </c>
      <c r="AV27" s="189">
        <v>27</v>
      </c>
      <c r="AW27" s="204" t="s">
        <v>1</v>
      </c>
      <c r="AX27" s="71">
        <v>2512</v>
      </c>
      <c r="AY27" s="71">
        <v>961</v>
      </c>
      <c r="AZ27" s="71">
        <v>1551</v>
      </c>
      <c r="BA27" s="213">
        <v>1925</v>
      </c>
      <c r="BB27" s="214">
        <v>728</v>
      </c>
      <c r="BC27" s="215">
        <v>1196</v>
      </c>
      <c r="BD27" s="71">
        <v>434</v>
      </c>
      <c r="BE27" s="71">
        <v>173</v>
      </c>
      <c r="BF27" s="71">
        <v>261</v>
      </c>
      <c r="BG27" s="213">
        <v>100</v>
      </c>
      <c r="BH27" s="214">
        <v>34</v>
      </c>
      <c r="BI27" s="215">
        <v>65</v>
      </c>
      <c r="BJ27" s="71">
        <v>54</v>
      </c>
      <c r="BK27" s="71">
        <v>26</v>
      </c>
      <c r="BL27" s="71">
        <v>29</v>
      </c>
      <c r="BM27" s="4" t="s">
        <v>1</v>
      </c>
      <c r="BN27" s="10">
        <v>5954</v>
      </c>
      <c r="BO27" s="10">
        <v>1421</v>
      </c>
      <c r="BP27" s="10">
        <v>4532</v>
      </c>
      <c r="BQ27" s="26">
        <v>2718</v>
      </c>
      <c r="BR27" s="27">
        <v>584</v>
      </c>
      <c r="BS27" s="28">
        <v>2134</v>
      </c>
      <c r="BT27" s="10">
        <v>1721</v>
      </c>
      <c r="BU27" s="10">
        <v>409</v>
      </c>
      <c r="BV27" s="10">
        <v>1312</v>
      </c>
      <c r="BW27" s="26">
        <v>963</v>
      </c>
      <c r="BX27" s="27">
        <v>301</v>
      </c>
      <c r="BY27" s="28">
        <v>662</v>
      </c>
      <c r="BZ27" s="10">
        <v>552</v>
      </c>
      <c r="CA27" s="10">
        <v>127</v>
      </c>
      <c r="CB27" s="10">
        <v>424</v>
      </c>
    </row>
    <row r="28" spans="1:80" x14ac:dyDescent="0.2">
      <c r="A28" s="4" t="s">
        <v>487</v>
      </c>
      <c r="B28" s="10">
        <f t="shared" si="45"/>
        <v>6227</v>
      </c>
      <c r="C28" s="10">
        <f t="shared" si="46"/>
        <v>2310</v>
      </c>
      <c r="D28" s="10">
        <f t="shared" si="47"/>
        <v>3918</v>
      </c>
      <c r="E28" s="10">
        <f t="shared" si="48"/>
        <v>3935</v>
      </c>
      <c r="F28" s="10">
        <f t="shared" si="49"/>
        <v>1538</v>
      </c>
      <c r="G28" s="10">
        <f t="shared" si="50"/>
        <v>2398</v>
      </c>
      <c r="H28" s="10">
        <f t="shared" si="51"/>
        <v>1484</v>
      </c>
      <c r="I28" s="10">
        <f t="shared" si="52"/>
        <v>520</v>
      </c>
      <c r="J28" s="10">
        <f t="shared" si="53"/>
        <v>964</v>
      </c>
      <c r="K28" s="10">
        <f t="shared" si="54"/>
        <v>478</v>
      </c>
      <c r="L28" s="10">
        <f t="shared" si="55"/>
        <v>170</v>
      </c>
      <c r="M28" s="10">
        <f t="shared" si="56"/>
        <v>308</v>
      </c>
      <c r="N28" s="10">
        <f t="shared" si="57"/>
        <v>331</v>
      </c>
      <c r="O28" s="10">
        <f t="shared" si="58"/>
        <v>79</v>
      </c>
      <c r="P28" s="10">
        <f t="shared" si="59"/>
        <v>250</v>
      </c>
      <c r="Q28" s="4" t="s">
        <v>487</v>
      </c>
      <c r="R28" s="10">
        <v>1205</v>
      </c>
      <c r="S28" s="10">
        <v>871</v>
      </c>
      <c r="T28" s="10">
        <v>334</v>
      </c>
      <c r="U28" s="26">
        <v>745</v>
      </c>
      <c r="V28" s="27">
        <v>628</v>
      </c>
      <c r="W28" s="28">
        <v>118</v>
      </c>
      <c r="X28" s="10">
        <v>381</v>
      </c>
      <c r="Y28" s="10">
        <v>208</v>
      </c>
      <c r="Z28" s="10">
        <v>173</v>
      </c>
      <c r="AA28" s="26">
        <v>38</v>
      </c>
      <c r="AB28" s="27">
        <v>18</v>
      </c>
      <c r="AC28" s="28">
        <v>20</v>
      </c>
      <c r="AD28" s="10">
        <v>41</v>
      </c>
      <c r="AE28" s="10">
        <v>17</v>
      </c>
      <c r="AF28" s="10">
        <v>23</v>
      </c>
      <c r="AG28" s="189" t="s">
        <v>487</v>
      </c>
      <c r="AH28" s="189">
        <v>609</v>
      </c>
      <c r="AI28" s="189">
        <v>93</v>
      </c>
      <c r="AJ28" s="189">
        <v>516</v>
      </c>
      <c r="AK28" s="198">
        <v>357</v>
      </c>
      <c r="AL28" s="199">
        <v>60</v>
      </c>
      <c r="AM28" s="200">
        <v>297</v>
      </c>
      <c r="AN28" s="189">
        <v>169</v>
      </c>
      <c r="AO28" s="189">
        <v>17</v>
      </c>
      <c r="AP28" s="189">
        <v>152</v>
      </c>
      <c r="AQ28" s="198">
        <v>77</v>
      </c>
      <c r="AR28" s="199">
        <v>15</v>
      </c>
      <c r="AS28" s="200">
        <v>62</v>
      </c>
      <c r="AT28" s="189">
        <v>6</v>
      </c>
      <c r="AU28" s="189">
        <v>0</v>
      </c>
      <c r="AV28" s="189">
        <v>6</v>
      </c>
      <c r="AW28" s="204" t="s">
        <v>487</v>
      </c>
      <c r="AX28" s="71">
        <v>1563</v>
      </c>
      <c r="AY28" s="71">
        <v>632</v>
      </c>
      <c r="AZ28" s="71">
        <v>932</v>
      </c>
      <c r="BA28" s="213">
        <v>1216</v>
      </c>
      <c r="BB28" s="214">
        <v>468</v>
      </c>
      <c r="BC28" s="215">
        <v>748</v>
      </c>
      <c r="BD28" s="71">
        <v>257</v>
      </c>
      <c r="BE28" s="71">
        <v>126</v>
      </c>
      <c r="BF28" s="71">
        <v>131</v>
      </c>
      <c r="BG28" s="213">
        <v>62</v>
      </c>
      <c r="BH28" s="214">
        <v>17</v>
      </c>
      <c r="BI28" s="215">
        <v>45</v>
      </c>
      <c r="BJ28" s="71">
        <v>29</v>
      </c>
      <c r="BK28" s="71">
        <v>20</v>
      </c>
      <c r="BL28" s="71">
        <v>9</v>
      </c>
      <c r="BM28" s="4" t="s">
        <v>487</v>
      </c>
      <c r="BN28" s="10">
        <v>2850</v>
      </c>
      <c r="BO28" s="10">
        <v>714</v>
      </c>
      <c r="BP28" s="10">
        <v>2136</v>
      </c>
      <c r="BQ28" s="26">
        <v>1617</v>
      </c>
      <c r="BR28" s="27">
        <v>382</v>
      </c>
      <c r="BS28" s="28">
        <v>1235</v>
      </c>
      <c r="BT28" s="10">
        <v>677</v>
      </c>
      <c r="BU28" s="10">
        <v>169</v>
      </c>
      <c r="BV28" s="10">
        <v>508</v>
      </c>
      <c r="BW28" s="26">
        <v>301</v>
      </c>
      <c r="BX28" s="27">
        <v>120</v>
      </c>
      <c r="BY28" s="28">
        <v>181</v>
      </c>
      <c r="BZ28" s="10">
        <v>255</v>
      </c>
      <c r="CA28" s="10">
        <v>42</v>
      </c>
      <c r="CB28" s="10">
        <v>212</v>
      </c>
    </row>
    <row r="29" spans="1:80" x14ac:dyDescent="0.2">
      <c r="A29" s="4" t="s">
        <v>490</v>
      </c>
      <c r="B29" s="10">
        <f t="shared" si="45"/>
        <v>1829</v>
      </c>
      <c r="C29" s="10">
        <f t="shared" si="46"/>
        <v>522</v>
      </c>
      <c r="D29" s="10">
        <f t="shared" si="47"/>
        <v>1307</v>
      </c>
      <c r="E29" s="10">
        <f t="shared" si="48"/>
        <v>910</v>
      </c>
      <c r="F29" s="10">
        <f t="shared" si="49"/>
        <v>295</v>
      </c>
      <c r="G29" s="10">
        <f t="shared" si="50"/>
        <v>615</v>
      </c>
      <c r="H29" s="10">
        <f t="shared" si="51"/>
        <v>375</v>
      </c>
      <c r="I29" s="10">
        <f t="shared" si="52"/>
        <v>110</v>
      </c>
      <c r="J29" s="10">
        <f t="shared" si="53"/>
        <v>265</v>
      </c>
      <c r="K29" s="10">
        <f t="shared" si="54"/>
        <v>214</v>
      </c>
      <c r="L29" s="10">
        <f t="shared" si="55"/>
        <v>16</v>
      </c>
      <c r="M29" s="10">
        <f t="shared" si="56"/>
        <v>198</v>
      </c>
      <c r="N29" s="10">
        <f t="shared" si="57"/>
        <v>331</v>
      </c>
      <c r="O29" s="10">
        <f t="shared" si="58"/>
        <v>102</v>
      </c>
      <c r="P29" s="10">
        <f t="shared" si="59"/>
        <v>229</v>
      </c>
      <c r="Q29" s="4" t="s">
        <v>490</v>
      </c>
      <c r="R29" s="10">
        <v>253</v>
      </c>
      <c r="S29" s="10">
        <v>123</v>
      </c>
      <c r="T29" s="10">
        <v>130</v>
      </c>
      <c r="U29" s="26">
        <v>104</v>
      </c>
      <c r="V29" s="27">
        <v>85</v>
      </c>
      <c r="W29" s="28">
        <v>19</v>
      </c>
      <c r="X29" s="10">
        <v>35</v>
      </c>
      <c r="Y29" s="10">
        <v>12</v>
      </c>
      <c r="Z29" s="10">
        <v>23</v>
      </c>
      <c r="AA29" s="26">
        <v>16</v>
      </c>
      <c r="AB29" s="27">
        <v>9</v>
      </c>
      <c r="AC29" s="28">
        <v>7</v>
      </c>
      <c r="AD29" s="10">
        <v>98</v>
      </c>
      <c r="AE29" s="10">
        <v>17</v>
      </c>
      <c r="AF29" s="10">
        <v>81</v>
      </c>
      <c r="AG29" s="189" t="s">
        <v>490</v>
      </c>
      <c r="AH29" s="189">
        <v>94</v>
      </c>
      <c r="AI29" s="189">
        <v>19</v>
      </c>
      <c r="AJ29" s="189">
        <v>75</v>
      </c>
      <c r="AK29" s="198">
        <v>70</v>
      </c>
      <c r="AL29" s="199">
        <v>19</v>
      </c>
      <c r="AM29" s="200">
        <v>51</v>
      </c>
      <c r="AN29" s="189">
        <v>0</v>
      </c>
      <c r="AO29" s="189">
        <v>0</v>
      </c>
      <c r="AP29" s="189">
        <v>0</v>
      </c>
      <c r="AQ29" s="198">
        <v>3</v>
      </c>
      <c r="AR29" s="199">
        <v>0</v>
      </c>
      <c r="AS29" s="200">
        <v>3</v>
      </c>
      <c r="AT29" s="189">
        <v>21</v>
      </c>
      <c r="AU29" s="189">
        <v>0</v>
      </c>
      <c r="AV29" s="189">
        <v>21</v>
      </c>
      <c r="AW29" s="204" t="s">
        <v>490</v>
      </c>
      <c r="AX29" s="71">
        <v>417</v>
      </c>
      <c r="AY29" s="71">
        <v>143</v>
      </c>
      <c r="AZ29" s="71">
        <v>274</v>
      </c>
      <c r="BA29" s="213">
        <v>332</v>
      </c>
      <c r="BB29" s="214">
        <v>124</v>
      </c>
      <c r="BC29" s="215">
        <v>208</v>
      </c>
      <c r="BD29" s="71">
        <v>72</v>
      </c>
      <c r="BE29" s="71">
        <v>13</v>
      </c>
      <c r="BF29" s="71">
        <v>59</v>
      </c>
      <c r="BG29" s="213">
        <v>14</v>
      </c>
      <c r="BH29" s="214">
        <v>7</v>
      </c>
      <c r="BI29" s="215">
        <v>7</v>
      </c>
      <c r="BJ29" s="71">
        <v>0</v>
      </c>
      <c r="BK29" s="71">
        <v>0</v>
      </c>
      <c r="BL29" s="71">
        <v>0</v>
      </c>
      <c r="BM29" s="4" t="s">
        <v>490</v>
      </c>
      <c r="BN29" s="10">
        <v>1065</v>
      </c>
      <c r="BO29" s="10">
        <v>237</v>
      </c>
      <c r="BP29" s="10">
        <v>828</v>
      </c>
      <c r="BQ29" s="26">
        <v>404</v>
      </c>
      <c r="BR29" s="27">
        <v>67</v>
      </c>
      <c r="BS29" s="28">
        <v>337</v>
      </c>
      <c r="BT29" s="10">
        <v>268</v>
      </c>
      <c r="BU29" s="10">
        <v>85</v>
      </c>
      <c r="BV29" s="10">
        <v>183</v>
      </c>
      <c r="BW29" s="26">
        <v>181</v>
      </c>
      <c r="BX29" s="27">
        <v>0</v>
      </c>
      <c r="BY29" s="28">
        <v>181</v>
      </c>
      <c r="BZ29" s="10">
        <v>212</v>
      </c>
      <c r="CA29" s="10">
        <v>85</v>
      </c>
      <c r="CB29" s="10">
        <v>127</v>
      </c>
    </row>
    <row r="30" spans="1:80" x14ac:dyDescent="0.2">
      <c r="A30" s="4" t="s">
        <v>491</v>
      </c>
      <c r="B30" s="10">
        <f t="shared" si="45"/>
        <v>1256</v>
      </c>
      <c r="C30" s="10">
        <f t="shared" si="46"/>
        <v>459</v>
      </c>
      <c r="D30" s="10">
        <f t="shared" si="47"/>
        <v>798</v>
      </c>
      <c r="E30" s="10">
        <f t="shared" si="48"/>
        <v>584</v>
      </c>
      <c r="F30" s="10">
        <f t="shared" si="49"/>
        <v>216</v>
      </c>
      <c r="G30" s="10">
        <f t="shared" si="50"/>
        <v>368</v>
      </c>
      <c r="H30" s="10">
        <f t="shared" si="51"/>
        <v>353</v>
      </c>
      <c r="I30" s="10">
        <f t="shared" si="52"/>
        <v>112</v>
      </c>
      <c r="J30" s="10">
        <f t="shared" si="53"/>
        <v>241</v>
      </c>
      <c r="K30" s="10">
        <f t="shared" si="54"/>
        <v>175</v>
      </c>
      <c r="L30" s="10">
        <f t="shared" si="55"/>
        <v>102</v>
      </c>
      <c r="M30" s="10">
        <f t="shared" si="56"/>
        <v>73</v>
      </c>
      <c r="N30" s="10">
        <f t="shared" si="57"/>
        <v>146</v>
      </c>
      <c r="O30" s="10">
        <f t="shared" si="58"/>
        <v>29</v>
      </c>
      <c r="P30" s="10">
        <f t="shared" si="59"/>
        <v>117</v>
      </c>
      <c r="Q30" s="4" t="s">
        <v>491</v>
      </c>
      <c r="R30" s="10">
        <v>175</v>
      </c>
      <c r="S30" s="10">
        <v>128</v>
      </c>
      <c r="T30" s="10">
        <v>48</v>
      </c>
      <c r="U30" s="26">
        <v>109</v>
      </c>
      <c r="V30" s="27">
        <v>99</v>
      </c>
      <c r="W30" s="28">
        <v>9</v>
      </c>
      <c r="X30" s="10">
        <v>6</v>
      </c>
      <c r="Y30" s="10">
        <v>0</v>
      </c>
      <c r="Z30" s="10">
        <v>6</v>
      </c>
      <c r="AA30" s="26">
        <v>9</v>
      </c>
      <c r="AB30" s="27">
        <v>5</v>
      </c>
      <c r="AC30" s="28">
        <v>4</v>
      </c>
      <c r="AD30" s="10">
        <v>52</v>
      </c>
      <c r="AE30" s="10">
        <v>23</v>
      </c>
      <c r="AF30" s="10">
        <v>29</v>
      </c>
      <c r="AG30" s="189" t="s">
        <v>491</v>
      </c>
      <c r="AH30" s="189">
        <v>32</v>
      </c>
      <c r="AI30" s="189">
        <v>0</v>
      </c>
      <c r="AJ30" s="189">
        <v>32</v>
      </c>
      <c r="AK30" s="198">
        <v>23</v>
      </c>
      <c r="AL30" s="199">
        <v>0</v>
      </c>
      <c r="AM30" s="200">
        <v>23</v>
      </c>
      <c r="AN30" s="189">
        <v>0</v>
      </c>
      <c r="AO30" s="189">
        <v>0</v>
      </c>
      <c r="AP30" s="189">
        <v>0</v>
      </c>
      <c r="AQ30" s="198">
        <v>9</v>
      </c>
      <c r="AR30" s="199">
        <v>0</v>
      </c>
      <c r="AS30" s="200">
        <v>9</v>
      </c>
      <c r="AT30" s="189">
        <v>0</v>
      </c>
      <c r="AU30" s="189">
        <v>0</v>
      </c>
      <c r="AV30" s="189">
        <v>0</v>
      </c>
      <c r="AW30" s="204" t="s">
        <v>491</v>
      </c>
      <c r="AX30" s="71">
        <v>248</v>
      </c>
      <c r="AY30" s="71">
        <v>97</v>
      </c>
      <c r="AZ30" s="71">
        <v>151</v>
      </c>
      <c r="BA30" s="213">
        <v>182</v>
      </c>
      <c r="BB30" s="214">
        <v>72</v>
      </c>
      <c r="BC30" s="215">
        <v>111</v>
      </c>
      <c r="BD30" s="71">
        <v>51</v>
      </c>
      <c r="BE30" s="71">
        <v>13</v>
      </c>
      <c r="BF30" s="71">
        <v>38</v>
      </c>
      <c r="BG30" s="213">
        <v>7</v>
      </c>
      <c r="BH30" s="214">
        <v>7</v>
      </c>
      <c r="BI30" s="215">
        <v>0</v>
      </c>
      <c r="BJ30" s="71">
        <v>9</v>
      </c>
      <c r="BK30" s="71">
        <v>6</v>
      </c>
      <c r="BL30" s="71">
        <v>3</v>
      </c>
      <c r="BM30" s="4" t="s">
        <v>491</v>
      </c>
      <c r="BN30" s="10">
        <v>801</v>
      </c>
      <c r="BO30" s="10">
        <v>234</v>
      </c>
      <c r="BP30" s="10">
        <v>567</v>
      </c>
      <c r="BQ30" s="26">
        <v>270</v>
      </c>
      <c r="BR30" s="27">
        <v>45</v>
      </c>
      <c r="BS30" s="28">
        <v>225</v>
      </c>
      <c r="BT30" s="10">
        <v>296</v>
      </c>
      <c r="BU30" s="10">
        <v>99</v>
      </c>
      <c r="BV30" s="10">
        <v>197</v>
      </c>
      <c r="BW30" s="26">
        <v>150</v>
      </c>
      <c r="BX30" s="27">
        <v>90</v>
      </c>
      <c r="BY30" s="28">
        <v>60</v>
      </c>
      <c r="BZ30" s="10">
        <v>85</v>
      </c>
      <c r="CA30" s="10">
        <v>0</v>
      </c>
      <c r="CB30" s="10">
        <v>85</v>
      </c>
    </row>
    <row r="31" spans="1:80" x14ac:dyDescent="0.2">
      <c r="A31" s="4" t="s">
        <v>492</v>
      </c>
      <c r="B31" s="10">
        <f t="shared" si="45"/>
        <v>546</v>
      </c>
      <c r="C31" s="10">
        <f t="shared" si="46"/>
        <v>179</v>
      </c>
      <c r="D31" s="10">
        <f t="shared" si="47"/>
        <v>368</v>
      </c>
      <c r="E31" s="10">
        <f t="shared" si="48"/>
        <v>311</v>
      </c>
      <c r="F31" s="10">
        <f t="shared" si="49"/>
        <v>105</v>
      </c>
      <c r="G31" s="10">
        <f t="shared" si="50"/>
        <v>206</v>
      </c>
      <c r="H31" s="10">
        <f t="shared" si="51"/>
        <v>144</v>
      </c>
      <c r="I31" s="10">
        <f t="shared" si="52"/>
        <v>25</v>
      </c>
      <c r="J31" s="10">
        <f t="shared" si="53"/>
        <v>121</v>
      </c>
      <c r="K31" s="10">
        <f t="shared" si="54"/>
        <v>48</v>
      </c>
      <c r="L31" s="10">
        <f t="shared" si="55"/>
        <v>35</v>
      </c>
      <c r="M31" s="10">
        <f t="shared" si="56"/>
        <v>13</v>
      </c>
      <c r="N31" s="10">
        <f t="shared" si="57"/>
        <v>43</v>
      </c>
      <c r="O31" s="10">
        <f t="shared" si="58"/>
        <v>15</v>
      </c>
      <c r="P31" s="10">
        <f t="shared" si="59"/>
        <v>29</v>
      </c>
      <c r="Q31" s="4" t="s">
        <v>492</v>
      </c>
      <c r="R31" s="10">
        <v>61</v>
      </c>
      <c r="S31" s="10">
        <v>39</v>
      </c>
      <c r="T31" s="10">
        <v>22</v>
      </c>
      <c r="U31" s="26">
        <v>19</v>
      </c>
      <c r="V31" s="27">
        <v>14</v>
      </c>
      <c r="W31" s="28">
        <v>5</v>
      </c>
      <c r="X31" s="10">
        <v>17</v>
      </c>
      <c r="Y31" s="10">
        <v>12</v>
      </c>
      <c r="Z31" s="10">
        <v>6</v>
      </c>
      <c r="AA31" s="26">
        <v>2</v>
      </c>
      <c r="AB31" s="27">
        <v>2</v>
      </c>
      <c r="AC31" s="28">
        <v>0</v>
      </c>
      <c r="AD31" s="10">
        <v>23</v>
      </c>
      <c r="AE31" s="10">
        <v>12</v>
      </c>
      <c r="AF31" s="10">
        <v>12</v>
      </c>
      <c r="AG31" s="189" t="s">
        <v>492</v>
      </c>
      <c r="AH31" s="189">
        <v>31</v>
      </c>
      <c r="AI31" s="189">
        <v>3</v>
      </c>
      <c r="AJ31" s="189">
        <v>28</v>
      </c>
      <c r="AK31" s="198">
        <v>5</v>
      </c>
      <c r="AL31" s="199">
        <v>0</v>
      </c>
      <c r="AM31" s="200">
        <v>5</v>
      </c>
      <c r="AN31" s="189">
        <v>17</v>
      </c>
      <c r="AO31" s="189">
        <v>0</v>
      </c>
      <c r="AP31" s="189">
        <v>17</v>
      </c>
      <c r="AQ31" s="198">
        <v>6</v>
      </c>
      <c r="AR31" s="199">
        <v>0</v>
      </c>
      <c r="AS31" s="200">
        <v>6</v>
      </c>
      <c r="AT31" s="189">
        <v>3</v>
      </c>
      <c r="AU31" s="189">
        <v>3</v>
      </c>
      <c r="AV31" s="189">
        <v>0</v>
      </c>
      <c r="AW31" s="204" t="s">
        <v>492</v>
      </c>
      <c r="AX31" s="71">
        <v>137</v>
      </c>
      <c r="AY31" s="71">
        <v>62</v>
      </c>
      <c r="AZ31" s="71">
        <v>76</v>
      </c>
      <c r="BA31" s="213">
        <v>85</v>
      </c>
      <c r="BB31" s="214">
        <v>46</v>
      </c>
      <c r="BC31" s="215">
        <v>39</v>
      </c>
      <c r="BD31" s="71">
        <v>25</v>
      </c>
      <c r="BE31" s="71">
        <v>13</v>
      </c>
      <c r="BF31" s="71">
        <v>13</v>
      </c>
      <c r="BG31" s="213">
        <v>10</v>
      </c>
      <c r="BH31" s="214">
        <v>3</v>
      </c>
      <c r="BI31" s="215">
        <v>7</v>
      </c>
      <c r="BJ31" s="71">
        <v>17</v>
      </c>
      <c r="BK31" s="71">
        <v>0</v>
      </c>
      <c r="BL31" s="71">
        <v>17</v>
      </c>
      <c r="BM31" s="4" t="s">
        <v>492</v>
      </c>
      <c r="BN31" s="10">
        <v>317</v>
      </c>
      <c r="BO31" s="10">
        <v>75</v>
      </c>
      <c r="BP31" s="10">
        <v>242</v>
      </c>
      <c r="BQ31" s="26">
        <v>202</v>
      </c>
      <c r="BR31" s="27">
        <v>45</v>
      </c>
      <c r="BS31" s="28">
        <v>157</v>
      </c>
      <c r="BT31" s="10">
        <v>85</v>
      </c>
      <c r="BU31" s="10">
        <v>0</v>
      </c>
      <c r="BV31" s="10">
        <v>85</v>
      </c>
      <c r="BW31" s="26">
        <v>30</v>
      </c>
      <c r="BX31" s="27">
        <v>30</v>
      </c>
      <c r="BY31" s="28">
        <v>0</v>
      </c>
      <c r="BZ31" s="10">
        <v>0</v>
      </c>
      <c r="CA31" s="10">
        <v>0</v>
      </c>
      <c r="CB31" s="10">
        <v>0</v>
      </c>
    </row>
    <row r="32" spans="1:80" x14ac:dyDescent="0.2">
      <c r="A32" s="4" t="s">
        <v>493</v>
      </c>
      <c r="B32" s="10">
        <f t="shared" si="45"/>
        <v>456</v>
      </c>
      <c r="C32" s="10">
        <f t="shared" si="46"/>
        <v>63</v>
      </c>
      <c r="D32" s="10">
        <f t="shared" si="47"/>
        <v>392</v>
      </c>
      <c r="E32" s="10">
        <f t="shared" si="48"/>
        <v>127</v>
      </c>
      <c r="F32" s="10">
        <f t="shared" si="49"/>
        <v>44</v>
      </c>
      <c r="G32" s="10">
        <f t="shared" si="50"/>
        <v>81</v>
      </c>
      <c r="H32" s="10">
        <f t="shared" si="51"/>
        <v>281</v>
      </c>
      <c r="I32" s="10">
        <f t="shared" si="52"/>
        <v>14</v>
      </c>
      <c r="J32" s="10">
        <f t="shared" si="53"/>
        <v>267</v>
      </c>
      <c r="K32" s="10">
        <f t="shared" si="54"/>
        <v>37</v>
      </c>
      <c r="L32" s="10">
        <f t="shared" si="55"/>
        <v>4</v>
      </c>
      <c r="M32" s="10">
        <f t="shared" si="56"/>
        <v>33</v>
      </c>
      <c r="N32" s="10">
        <f t="shared" si="57"/>
        <v>12</v>
      </c>
      <c r="O32" s="10">
        <f t="shared" si="58"/>
        <v>0</v>
      </c>
      <c r="P32" s="10">
        <f t="shared" si="59"/>
        <v>12</v>
      </c>
      <c r="Q32" s="4" t="s">
        <v>493</v>
      </c>
      <c r="R32" s="10">
        <v>45</v>
      </c>
      <c r="S32" s="10">
        <v>13</v>
      </c>
      <c r="T32" s="10">
        <v>31</v>
      </c>
      <c r="U32" s="26">
        <v>24</v>
      </c>
      <c r="V32" s="27">
        <v>9</v>
      </c>
      <c r="W32" s="28">
        <v>14</v>
      </c>
      <c r="X32" s="10">
        <v>6</v>
      </c>
      <c r="Y32" s="10">
        <v>0</v>
      </c>
      <c r="Z32" s="10">
        <v>6</v>
      </c>
      <c r="AA32" s="26">
        <v>4</v>
      </c>
      <c r="AB32" s="27">
        <v>4</v>
      </c>
      <c r="AC32" s="28">
        <v>0</v>
      </c>
      <c r="AD32" s="10">
        <v>12</v>
      </c>
      <c r="AE32" s="10">
        <v>0</v>
      </c>
      <c r="AF32" s="10">
        <v>12</v>
      </c>
      <c r="AG32" s="189" t="s">
        <v>493</v>
      </c>
      <c r="AH32" s="189">
        <v>27</v>
      </c>
      <c r="AI32" s="189">
        <v>0</v>
      </c>
      <c r="AJ32" s="189">
        <v>27</v>
      </c>
      <c r="AK32" s="198">
        <v>19</v>
      </c>
      <c r="AL32" s="199">
        <v>0</v>
      </c>
      <c r="AM32" s="200">
        <v>19</v>
      </c>
      <c r="AN32" s="189">
        <v>8</v>
      </c>
      <c r="AO32" s="189">
        <v>0</v>
      </c>
      <c r="AP32" s="189">
        <v>8</v>
      </c>
      <c r="AQ32" s="198">
        <v>0</v>
      </c>
      <c r="AR32" s="199">
        <v>0</v>
      </c>
      <c r="AS32" s="200">
        <v>0</v>
      </c>
      <c r="AT32" s="189">
        <v>0</v>
      </c>
      <c r="AU32" s="189">
        <v>0</v>
      </c>
      <c r="AV32" s="189">
        <v>0</v>
      </c>
      <c r="AW32" s="204" t="s">
        <v>493</v>
      </c>
      <c r="AX32" s="71">
        <v>55</v>
      </c>
      <c r="AY32" s="71">
        <v>13</v>
      </c>
      <c r="AZ32" s="71">
        <v>42</v>
      </c>
      <c r="BA32" s="213">
        <v>39</v>
      </c>
      <c r="BB32" s="214">
        <v>13</v>
      </c>
      <c r="BC32" s="215">
        <v>26</v>
      </c>
      <c r="BD32" s="71">
        <v>13</v>
      </c>
      <c r="BE32" s="71">
        <v>0</v>
      </c>
      <c r="BF32" s="71">
        <v>13</v>
      </c>
      <c r="BG32" s="213">
        <v>3</v>
      </c>
      <c r="BH32" s="214">
        <v>0</v>
      </c>
      <c r="BI32" s="215">
        <v>3</v>
      </c>
      <c r="BJ32" s="71">
        <v>0</v>
      </c>
      <c r="BK32" s="71">
        <v>0</v>
      </c>
      <c r="BL32" s="71">
        <v>0</v>
      </c>
      <c r="BM32" s="4" t="s">
        <v>493</v>
      </c>
      <c r="BN32" s="10">
        <v>329</v>
      </c>
      <c r="BO32" s="10">
        <v>37</v>
      </c>
      <c r="BP32" s="10">
        <v>292</v>
      </c>
      <c r="BQ32" s="26">
        <v>45</v>
      </c>
      <c r="BR32" s="27">
        <v>22</v>
      </c>
      <c r="BS32" s="28">
        <v>22</v>
      </c>
      <c r="BT32" s="10">
        <v>254</v>
      </c>
      <c r="BU32" s="10">
        <v>14</v>
      </c>
      <c r="BV32" s="10">
        <v>240</v>
      </c>
      <c r="BW32" s="26">
        <v>30</v>
      </c>
      <c r="BX32" s="27">
        <v>0</v>
      </c>
      <c r="BY32" s="28">
        <v>30</v>
      </c>
      <c r="BZ32" s="10">
        <v>0</v>
      </c>
      <c r="CA32" s="10">
        <v>0</v>
      </c>
      <c r="CB32" s="10">
        <v>0</v>
      </c>
    </row>
    <row r="33" spans="1:80" x14ac:dyDescent="0.2">
      <c r="A33" s="4" t="s">
        <v>494</v>
      </c>
      <c r="B33" s="10">
        <f t="shared" si="45"/>
        <v>277</v>
      </c>
      <c r="C33" s="10">
        <f t="shared" si="46"/>
        <v>84</v>
      </c>
      <c r="D33" s="10">
        <f t="shared" si="47"/>
        <v>193</v>
      </c>
      <c r="E33" s="10">
        <f t="shared" si="48"/>
        <v>92</v>
      </c>
      <c r="F33" s="10">
        <f t="shared" si="49"/>
        <v>5</v>
      </c>
      <c r="G33" s="10">
        <f t="shared" si="50"/>
        <v>87</v>
      </c>
      <c r="H33" s="10">
        <f t="shared" si="51"/>
        <v>25</v>
      </c>
      <c r="I33" s="10">
        <f t="shared" si="52"/>
        <v>14</v>
      </c>
      <c r="J33" s="10">
        <f t="shared" si="53"/>
        <v>12</v>
      </c>
      <c r="K33" s="10">
        <f t="shared" si="54"/>
        <v>153</v>
      </c>
      <c r="L33" s="10">
        <f t="shared" si="55"/>
        <v>60</v>
      </c>
      <c r="M33" s="10">
        <f t="shared" si="56"/>
        <v>93</v>
      </c>
      <c r="N33" s="10">
        <f t="shared" si="57"/>
        <v>6</v>
      </c>
      <c r="O33" s="10">
        <f t="shared" si="58"/>
        <v>6</v>
      </c>
      <c r="P33" s="10">
        <f t="shared" si="59"/>
        <v>0</v>
      </c>
      <c r="Q33" s="4" t="s">
        <v>494</v>
      </c>
      <c r="R33" s="10">
        <v>28</v>
      </c>
      <c r="S33" s="10">
        <v>16</v>
      </c>
      <c r="T33" s="10">
        <v>12</v>
      </c>
      <c r="U33" s="26">
        <v>5</v>
      </c>
      <c r="V33" s="27">
        <v>5</v>
      </c>
      <c r="W33" s="28">
        <v>0</v>
      </c>
      <c r="X33" s="10">
        <v>17</v>
      </c>
      <c r="Y33" s="10">
        <v>6</v>
      </c>
      <c r="Z33" s="10">
        <v>12</v>
      </c>
      <c r="AA33" s="26">
        <v>0</v>
      </c>
      <c r="AB33" s="27">
        <v>0</v>
      </c>
      <c r="AC33" s="28">
        <v>0</v>
      </c>
      <c r="AD33" s="10">
        <v>6</v>
      </c>
      <c r="AE33" s="10">
        <v>6</v>
      </c>
      <c r="AF33" s="10">
        <v>0</v>
      </c>
      <c r="AG33" s="189" t="s">
        <v>494</v>
      </c>
      <c r="AH33" s="189">
        <v>0</v>
      </c>
      <c r="AI33" s="189">
        <v>0</v>
      </c>
      <c r="AJ33" s="189">
        <v>0</v>
      </c>
      <c r="AK33" s="198">
        <v>0</v>
      </c>
      <c r="AL33" s="199">
        <v>0</v>
      </c>
      <c r="AM33" s="200">
        <v>0</v>
      </c>
      <c r="AN33" s="189">
        <v>0</v>
      </c>
      <c r="AO33" s="189">
        <v>0</v>
      </c>
      <c r="AP33" s="189">
        <v>0</v>
      </c>
      <c r="AQ33" s="198">
        <v>0</v>
      </c>
      <c r="AR33" s="199">
        <v>0</v>
      </c>
      <c r="AS33" s="200">
        <v>0</v>
      </c>
      <c r="AT33" s="189">
        <v>0</v>
      </c>
      <c r="AU33" s="189">
        <v>0</v>
      </c>
      <c r="AV33" s="189">
        <v>0</v>
      </c>
      <c r="AW33" s="204" t="s">
        <v>494</v>
      </c>
      <c r="AX33" s="71">
        <v>31</v>
      </c>
      <c r="AY33" s="71">
        <v>8</v>
      </c>
      <c r="AZ33" s="71">
        <v>23</v>
      </c>
      <c r="BA33" s="213">
        <v>20</v>
      </c>
      <c r="BB33" s="214">
        <v>0</v>
      </c>
      <c r="BC33" s="215">
        <v>20</v>
      </c>
      <c r="BD33" s="71">
        <v>8</v>
      </c>
      <c r="BE33" s="71">
        <v>8</v>
      </c>
      <c r="BF33" s="71">
        <v>0</v>
      </c>
      <c r="BG33" s="213">
        <v>3</v>
      </c>
      <c r="BH33" s="214">
        <v>0</v>
      </c>
      <c r="BI33" s="215">
        <v>3</v>
      </c>
      <c r="BJ33" s="71">
        <v>0</v>
      </c>
      <c r="BK33" s="71">
        <v>0</v>
      </c>
      <c r="BL33" s="71">
        <v>0</v>
      </c>
      <c r="BM33" s="4" t="s">
        <v>494</v>
      </c>
      <c r="BN33" s="10">
        <v>218</v>
      </c>
      <c r="BO33" s="10">
        <v>60</v>
      </c>
      <c r="BP33" s="10">
        <v>158</v>
      </c>
      <c r="BQ33" s="26">
        <v>67</v>
      </c>
      <c r="BR33" s="27">
        <v>0</v>
      </c>
      <c r="BS33" s="28">
        <v>67</v>
      </c>
      <c r="BT33" s="10">
        <v>0</v>
      </c>
      <c r="BU33" s="10">
        <v>0</v>
      </c>
      <c r="BV33" s="10">
        <v>0</v>
      </c>
      <c r="BW33" s="26">
        <v>150</v>
      </c>
      <c r="BX33" s="27">
        <v>60</v>
      </c>
      <c r="BY33" s="28">
        <v>90</v>
      </c>
      <c r="BZ33" s="10">
        <v>0</v>
      </c>
      <c r="CA33" s="10">
        <v>0</v>
      </c>
      <c r="CB33" s="10">
        <v>0</v>
      </c>
    </row>
    <row r="34" spans="1:80" x14ac:dyDescent="0.2">
      <c r="A34" s="4" t="s">
        <v>464</v>
      </c>
      <c r="B34" s="10">
        <f t="shared" si="45"/>
        <v>580</v>
      </c>
      <c r="C34" s="10">
        <f t="shared" si="46"/>
        <v>131</v>
      </c>
      <c r="D34" s="10">
        <f t="shared" si="47"/>
        <v>451</v>
      </c>
      <c r="E34" s="10">
        <f t="shared" si="48"/>
        <v>258</v>
      </c>
      <c r="F34" s="10">
        <f t="shared" si="49"/>
        <v>76</v>
      </c>
      <c r="G34" s="10">
        <f t="shared" si="50"/>
        <v>183</v>
      </c>
      <c r="H34" s="10">
        <f t="shared" si="51"/>
        <v>180</v>
      </c>
      <c r="I34" s="10">
        <f t="shared" si="52"/>
        <v>48</v>
      </c>
      <c r="J34" s="10">
        <f t="shared" si="53"/>
        <v>132</v>
      </c>
      <c r="K34" s="10">
        <f t="shared" si="54"/>
        <v>130</v>
      </c>
      <c r="L34" s="10">
        <f t="shared" si="55"/>
        <v>0</v>
      </c>
      <c r="M34" s="10">
        <f t="shared" si="56"/>
        <v>130</v>
      </c>
      <c r="N34" s="10">
        <f t="shared" si="57"/>
        <v>12</v>
      </c>
      <c r="O34" s="10">
        <f t="shared" si="58"/>
        <v>6</v>
      </c>
      <c r="P34" s="10">
        <f t="shared" si="59"/>
        <v>6</v>
      </c>
      <c r="Q34" s="4" t="s">
        <v>464</v>
      </c>
      <c r="R34" s="10">
        <v>104</v>
      </c>
      <c r="S34" s="10">
        <v>54</v>
      </c>
      <c r="T34" s="10">
        <v>50</v>
      </c>
      <c r="U34" s="26">
        <v>66</v>
      </c>
      <c r="V34" s="27">
        <v>42</v>
      </c>
      <c r="W34" s="28">
        <v>24</v>
      </c>
      <c r="X34" s="10">
        <v>23</v>
      </c>
      <c r="Y34" s="10">
        <v>6</v>
      </c>
      <c r="Z34" s="10">
        <v>17</v>
      </c>
      <c r="AA34" s="26">
        <v>4</v>
      </c>
      <c r="AB34" s="27">
        <v>0</v>
      </c>
      <c r="AC34" s="28">
        <v>4</v>
      </c>
      <c r="AD34" s="10">
        <v>12</v>
      </c>
      <c r="AE34" s="10">
        <v>6</v>
      </c>
      <c r="AF34" s="10">
        <v>6</v>
      </c>
      <c r="AG34" s="189" t="s">
        <v>464</v>
      </c>
      <c r="AH34" s="189">
        <v>42</v>
      </c>
      <c r="AI34" s="189">
        <v>5</v>
      </c>
      <c r="AJ34" s="189">
        <v>38</v>
      </c>
      <c r="AK34" s="198">
        <v>28</v>
      </c>
      <c r="AL34" s="199">
        <v>5</v>
      </c>
      <c r="AM34" s="200">
        <v>23</v>
      </c>
      <c r="AN34" s="189">
        <v>8</v>
      </c>
      <c r="AO34" s="189">
        <v>0</v>
      </c>
      <c r="AP34" s="189">
        <v>8</v>
      </c>
      <c r="AQ34" s="198">
        <v>6</v>
      </c>
      <c r="AR34" s="199">
        <v>0</v>
      </c>
      <c r="AS34" s="200">
        <v>6</v>
      </c>
      <c r="AT34" s="189">
        <v>0</v>
      </c>
      <c r="AU34" s="189">
        <v>0</v>
      </c>
      <c r="AV34" s="189">
        <v>0</v>
      </c>
      <c r="AW34" s="204" t="s">
        <v>464</v>
      </c>
      <c r="AX34" s="71">
        <v>60</v>
      </c>
      <c r="AY34" s="71">
        <v>7</v>
      </c>
      <c r="AZ34" s="71">
        <v>54</v>
      </c>
      <c r="BA34" s="213">
        <v>52</v>
      </c>
      <c r="BB34" s="214">
        <v>7</v>
      </c>
      <c r="BC34" s="215">
        <v>46</v>
      </c>
      <c r="BD34" s="71">
        <v>8</v>
      </c>
      <c r="BE34" s="71">
        <v>0</v>
      </c>
      <c r="BF34" s="71">
        <v>8</v>
      </c>
      <c r="BG34" s="213">
        <v>0</v>
      </c>
      <c r="BH34" s="214">
        <v>0</v>
      </c>
      <c r="BI34" s="215">
        <v>0</v>
      </c>
      <c r="BJ34" s="71">
        <v>0</v>
      </c>
      <c r="BK34" s="71">
        <v>0</v>
      </c>
      <c r="BL34" s="71">
        <v>0</v>
      </c>
      <c r="BM34" s="4" t="s">
        <v>464</v>
      </c>
      <c r="BN34" s="10">
        <v>374</v>
      </c>
      <c r="BO34" s="10">
        <v>65</v>
      </c>
      <c r="BP34" s="10">
        <v>309</v>
      </c>
      <c r="BQ34" s="26">
        <v>112</v>
      </c>
      <c r="BR34" s="27">
        <v>22</v>
      </c>
      <c r="BS34" s="28">
        <v>90</v>
      </c>
      <c r="BT34" s="10">
        <v>141</v>
      </c>
      <c r="BU34" s="10">
        <v>42</v>
      </c>
      <c r="BV34" s="10">
        <v>99</v>
      </c>
      <c r="BW34" s="26">
        <v>120</v>
      </c>
      <c r="BX34" s="27">
        <v>0</v>
      </c>
      <c r="BY34" s="28">
        <v>120</v>
      </c>
      <c r="BZ34" s="10">
        <v>0</v>
      </c>
      <c r="CA34" s="10">
        <v>0</v>
      </c>
      <c r="CB34" s="10">
        <v>0</v>
      </c>
    </row>
    <row r="35" spans="1:80" x14ac:dyDescent="0.2">
      <c r="A35" s="4" t="s">
        <v>236</v>
      </c>
      <c r="B35" s="10"/>
      <c r="C35" s="10"/>
      <c r="D35" s="10"/>
      <c r="E35" s="26"/>
      <c r="F35" s="27"/>
      <c r="G35" s="28"/>
      <c r="H35" s="10"/>
      <c r="I35" s="10"/>
      <c r="J35" s="10"/>
      <c r="K35" s="26"/>
      <c r="L35" s="27"/>
      <c r="M35" s="28"/>
      <c r="N35" s="10"/>
      <c r="O35" s="10"/>
      <c r="P35" s="10"/>
      <c r="Q35" s="4" t="s">
        <v>236</v>
      </c>
      <c r="R35" s="10">
        <v>69.900000000000006</v>
      </c>
      <c r="S35" s="10">
        <v>58.3</v>
      </c>
      <c r="T35" s="10">
        <v>93</v>
      </c>
      <c r="U35" s="26">
        <v>64.400000000000006</v>
      </c>
      <c r="V35" s="27">
        <v>56.1</v>
      </c>
      <c r="W35" s="28">
        <v>102.9</v>
      </c>
      <c r="X35" s="10">
        <v>57.4</v>
      </c>
      <c r="Y35" s="10">
        <v>36.799999999999997</v>
      </c>
      <c r="Z35" s="10">
        <v>78.099999999999994</v>
      </c>
      <c r="AA35" s="26">
        <v>74.400000000000006</v>
      </c>
      <c r="AB35" s="27">
        <v>65.400000000000006</v>
      </c>
      <c r="AC35" s="28">
        <v>84.2</v>
      </c>
      <c r="AD35" s="10">
        <v>118.1</v>
      </c>
      <c r="AE35" s="10">
        <v>143.19999999999999</v>
      </c>
      <c r="AF35" s="10">
        <v>105.5</v>
      </c>
      <c r="AG35" s="246" t="s">
        <v>236</v>
      </c>
      <c r="AH35" s="246">
        <v>54.5</v>
      </c>
      <c r="AI35" s="246">
        <v>28.3</v>
      </c>
      <c r="AJ35" s="246">
        <v>58.8</v>
      </c>
      <c r="AK35" s="247">
        <v>54.7</v>
      </c>
      <c r="AL35" s="248">
        <v>33</v>
      </c>
      <c r="AM35" s="249">
        <v>59</v>
      </c>
      <c r="AN35" s="246">
        <v>55.3</v>
      </c>
      <c r="AO35" s="246">
        <v>0</v>
      </c>
      <c r="AP35" s="246">
        <v>60.3</v>
      </c>
      <c r="AQ35" s="247">
        <v>58.2</v>
      </c>
      <c r="AR35" s="248">
        <v>0</v>
      </c>
      <c r="AS35" s="249">
        <v>68.599999999999994</v>
      </c>
      <c r="AT35" s="246">
        <v>34</v>
      </c>
      <c r="AU35" s="246">
        <v>200</v>
      </c>
      <c r="AV35" s="246">
        <v>15.6</v>
      </c>
      <c r="AW35" s="216" t="s">
        <v>236</v>
      </c>
      <c r="AX35" s="216">
        <v>56.8</v>
      </c>
      <c r="AY35" s="216">
        <v>43.1</v>
      </c>
      <c r="AZ35" s="216">
        <v>65.2</v>
      </c>
      <c r="BA35" s="253">
        <v>54.9</v>
      </c>
      <c r="BB35" s="254">
        <v>43</v>
      </c>
      <c r="BC35" s="255">
        <v>62.1</v>
      </c>
      <c r="BD35" s="216">
        <v>61.4</v>
      </c>
      <c r="BE35" s="216">
        <v>44.5</v>
      </c>
      <c r="BF35" s="216">
        <v>72.599999999999994</v>
      </c>
      <c r="BG35" s="253">
        <v>60.5</v>
      </c>
      <c r="BH35" s="254">
        <v>52.5</v>
      </c>
      <c r="BI35" s="255">
        <v>64.7</v>
      </c>
      <c r="BJ35" s="216">
        <v>78.900000000000006</v>
      </c>
      <c r="BK35" s="216">
        <v>22.2</v>
      </c>
      <c r="BL35" s="216">
        <v>130</v>
      </c>
      <c r="BM35" s="4" t="s">
        <v>236</v>
      </c>
      <c r="BN35" s="10">
        <v>100.8</v>
      </c>
      <c r="BO35" s="10">
        <v>84.5</v>
      </c>
      <c r="BP35" s="10">
        <v>105.8</v>
      </c>
      <c r="BQ35" s="26">
        <v>70.2</v>
      </c>
      <c r="BR35" s="27">
        <v>61.5</v>
      </c>
      <c r="BS35" s="28">
        <v>72.599999999999994</v>
      </c>
      <c r="BT35" s="10">
        <v>120.9</v>
      </c>
      <c r="BU35" s="10">
        <v>92.4</v>
      </c>
      <c r="BV35" s="10">
        <v>129.69999999999999</v>
      </c>
      <c r="BW35" s="26">
        <v>185.9</v>
      </c>
      <c r="BX35" s="27">
        <v>140</v>
      </c>
      <c r="BY35" s="28">
        <v>206.8</v>
      </c>
      <c r="BZ35" s="10">
        <v>39.6</v>
      </c>
      <c r="CA35" s="10">
        <v>33.299999999999997</v>
      </c>
      <c r="CB35" s="10">
        <v>41.5</v>
      </c>
    </row>
    <row r="36" spans="1:80" x14ac:dyDescent="0.2">
      <c r="B36" s="10"/>
      <c r="C36" s="10"/>
      <c r="D36" s="10"/>
      <c r="E36" s="26"/>
      <c r="F36" s="27"/>
      <c r="G36" s="28"/>
      <c r="H36" s="10"/>
      <c r="I36" s="10"/>
      <c r="J36" s="10"/>
      <c r="K36" s="26"/>
      <c r="L36" s="27"/>
      <c r="M36" s="28"/>
      <c r="N36" s="10"/>
      <c r="O36" s="10"/>
      <c r="P36" s="10"/>
      <c r="R36" s="10"/>
      <c r="S36" s="10"/>
      <c r="T36" s="10"/>
      <c r="U36" s="26"/>
      <c r="V36" s="27"/>
      <c r="W36" s="28"/>
      <c r="X36" s="10"/>
      <c r="Y36" s="10"/>
      <c r="Z36" s="10"/>
      <c r="AA36" s="26"/>
      <c r="AB36" s="27"/>
      <c r="AC36" s="28"/>
      <c r="AD36" s="10"/>
      <c r="AE36" s="10"/>
      <c r="AF36" s="10"/>
      <c r="AG36" s="246"/>
      <c r="AH36" s="246"/>
      <c r="AI36" s="246"/>
      <c r="AJ36" s="246"/>
      <c r="AK36" s="247"/>
      <c r="AL36" s="248"/>
      <c r="AM36" s="249"/>
      <c r="AN36" s="246"/>
      <c r="AO36" s="246"/>
      <c r="AP36" s="246"/>
      <c r="AQ36" s="247"/>
      <c r="AR36" s="248"/>
      <c r="AS36" s="249"/>
      <c r="AT36" s="246"/>
      <c r="AU36" s="246"/>
      <c r="AV36" s="246"/>
      <c r="AW36" s="204"/>
      <c r="AX36" s="71"/>
      <c r="AY36" s="71"/>
      <c r="AZ36" s="71"/>
      <c r="BA36" s="213"/>
      <c r="BB36" s="214"/>
      <c r="BC36" s="215"/>
      <c r="BD36" s="71"/>
      <c r="BE36" s="71"/>
      <c r="BF36" s="71"/>
      <c r="BG36" s="213"/>
      <c r="BH36" s="214"/>
      <c r="BI36" s="215"/>
      <c r="BJ36" s="71"/>
      <c r="BK36" s="71"/>
      <c r="BL36" s="71"/>
      <c r="BN36" s="10"/>
      <c r="BO36" s="10"/>
      <c r="BP36" s="10"/>
      <c r="BQ36" s="26"/>
      <c r="BR36" s="27"/>
      <c r="BS36" s="28"/>
      <c r="BT36" s="10"/>
      <c r="BU36" s="10"/>
      <c r="BV36" s="10"/>
      <c r="BW36" s="26"/>
      <c r="BX36" s="27"/>
      <c r="BY36" s="28"/>
      <c r="BZ36" s="10"/>
      <c r="CA36" s="10"/>
      <c r="CB36" s="10"/>
    </row>
    <row r="37" spans="1:80" x14ac:dyDescent="0.2">
      <c r="A37" s="15" t="s">
        <v>495</v>
      </c>
      <c r="B37" s="10"/>
      <c r="C37" s="10"/>
      <c r="D37" s="10"/>
      <c r="E37" s="26"/>
      <c r="F37" s="27"/>
      <c r="G37" s="28"/>
      <c r="H37" s="10"/>
      <c r="I37" s="10"/>
      <c r="J37" s="10"/>
      <c r="K37" s="26"/>
      <c r="L37" s="27"/>
      <c r="M37" s="28"/>
      <c r="N37" s="10"/>
      <c r="O37" s="10"/>
      <c r="P37" s="10"/>
      <c r="Q37" s="15" t="s">
        <v>495</v>
      </c>
      <c r="R37" s="10"/>
      <c r="S37" s="10"/>
      <c r="T37" s="10"/>
      <c r="U37" s="26"/>
      <c r="V37" s="27"/>
      <c r="W37" s="28"/>
      <c r="X37" s="10"/>
      <c r="Y37" s="10"/>
      <c r="Z37" s="10"/>
      <c r="AA37" s="26"/>
      <c r="AB37" s="27"/>
      <c r="AC37" s="28"/>
      <c r="AD37" s="10"/>
      <c r="AE37" s="10"/>
      <c r="AF37" s="10"/>
      <c r="AG37" s="195" t="s">
        <v>495</v>
      </c>
      <c r="AK37" s="198"/>
      <c r="AL37" s="199"/>
      <c r="AM37" s="200"/>
      <c r="AQ37" s="198"/>
      <c r="AR37" s="199"/>
      <c r="AS37" s="200"/>
      <c r="AW37" s="210" t="s">
        <v>495</v>
      </c>
      <c r="AX37" s="71"/>
      <c r="AY37" s="71"/>
      <c r="AZ37" s="71"/>
      <c r="BA37" s="213"/>
      <c r="BB37" s="214"/>
      <c r="BC37" s="215"/>
      <c r="BD37" s="71"/>
      <c r="BE37" s="71"/>
      <c r="BF37" s="71"/>
      <c r="BG37" s="213"/>
      <c r="BH37" s="214"/>
      <c r="BI37" s="215"/>
      <c r="BJ37" s="71"/>
      <c r="BK37" s="71"/>
      <c r="BL37" s="71"/>
      <c r="BM37" s="15" t="s">
        <v>495</v>
      </c>
      <c r="BN37" s="10"/>
      <c r="BO37" s="10"/>
      <c r="BP37" s="10"/>
      <c r="BQ37" s="26"/>
      <c r="BR37" s="27"/>
      <c r="BS37" s="28"/>
      <c r="BT37" s="10"/>
      <c r="BU37" s="10"/>
      <c r="BV37" s="10"/>
      <c r="BW37" s="26"/>
      <c r="BX37" s="27"/>
      <c r="BY37" s="28"/>
      <c r="BZ37" s="10"/>
      <c r="CA37" s="10"/>
      <c r="CB37" s="10"/>
    </row>
    <row r="38" spans="1:80" x14ac:dyDescent="0.2">
      <c r="A38" s="4" t="s">
        <v>1</v>
      </c>
      <c r="B38" s="10">
        <f t="shared" ref="B38" si="60">R38+AH38+AX38+BN38</f>
        <v>11187</v>
      </c>
      <c r="C38" s="10">
        <f t="shared" ref="C38" si="61">S38+AI38+AY38+BO38</f>
        <v>3745</v>
      </c>
      <c r="D38" s="10">
        <f t="shared" ref="D38" si="62">T38+AJ38+AZ38+BP38</f>
        <v>7441</v>
      </c>
      <c r="E38" s="10">
        <f t="shared" ref="E38" si="63">U38+AK38+BA38+BQ38</f>
        <v>6215</v>
      </c>
      <c r="F38" s="10">
        <f t="shared" ref="F38" si="64">V38+AL38+BB38+BR38</f>
        <v>2277</v>
      </c>
      <c r="G38" s="10">
        <f t="shared" ref="G38" si="65">W38+AM38+BC38+BS38</f>
        <v>3936</v>
      </c>
      <c r="H38" s="10">
        <f t="shared" ref="H38" si="66">X38+AN38+BD38+BT38</f>
        <v>2843</v>
      </c>
      <c r="I38" s="10">
        <f t="shared" ref="I38" si="67">Y38+AO38+BE38+BU38</f>
        <v>841</v>
      </c>
      <c r="J38" s="10">
        <f t="shared" ref="J38" si="68">Z38+AP38+BF38+BV38</f>
        <v>2001</v>
      </c>
      <c r="K38" s="10">
        <f t="shared" ref="K38" si="69">AA38+AQ38+BG38+BW38</f>
        <v>1241</v>
      </c>
      <c r="L38" s="10">
        <f t="shared" ref="L38" si="70">AB38+AR38+BH38+BX38</f>
        <v>388</v>
      </c>
      <c r="M38" s="10">
        <f t="shared" ref="M38" si="71">AC38+AS38+BI38+BY38</f>
        <v>851</v>
      </c>
      <c r="N38" s="10">
        <f t="shared" ref="N38" si="72">AD38+AT38+BJ38+BZ38</f>
        <v>891</v>
      </c>
      <c r="O38" s="10">
        <f t="shared" ref="O38" si="73">AE38+AU38+BK38+CA38</f>
        <v>237</v>
      </c>
      <c r="P38" s="10">
        <f t="shared" ref="P38" si="74">AF38+AV38+BL38+CB38</f>
        <v>654</v>
      </c>
      <c r="Q38" s="4" t="s">
        <v>1</v>
      </c>
      <c r="R38" s="10">
        <v>1883</v>
      </c>
      <c r="S38" s="10">
        <v>1244</v>
      </c>
      <c r="T38" s="10">
        <v>639</v>
      </c>
      <c r="U38" s="26">
        <v>1071</v>
      </c>
      <c r="V38" s="27">
        <v>882</v>
      </c>
      <c r="W38" s="28">
        <v>189</v>
      </c>
      <c r="X38" s="10">
        <v>485</v>
      </c>
      <c r="Y38" s="10">
        <v>242</v>
      </c>
      <c r="Z38" s="10">
        <v>242</v>
      </c>
      <c r="AA38" s="26">
        <v>73</v>
      </c>
      <c r="AB38" s="27">
        <v>38</v>
      </c>
      <c r="AC38" s="28">
        <v>35</v>
      </c>
      <c r="AD38" s="10">
        <v>255</v>
      </c>
      <c r="AE38" s="10">
        <v>81</v>
      </c>
      <c r="AF38" s="10">
        <v>174</v>
      </c>
      <c r="AG38" s="189" t="s">
        <v>1</v>
      </c>
      <c r="AH38" s="189">
        <v>838</v>
      </c>
      <c r="AI38" s="189">
        <v>119</v>
      </c>
      <c r="AJ38" s="189">
        <v>719</v>
      </c>
      <c r="AK38" s="198">
        <v>501</v>
      </c>
      <c r="AL38" s="199">
        <v>83</v>
      </c>
      <c r="AM38" s="200">
        <v>417</v>
      </c>
      <c r="AN38" s="189">
        <v>203</v>
      </c>
      <c r="AO38" s="189">
        <v>17</v>
      </c>
      <c r="AP38" s="189">
        <v>186</v>
      </c>
      <c r="AQ38" s="198">
        <v>105</v>
      </c>
      <c r="AR38" s="199">
        <v>15</v>
      </c>
      <c r="AS38" s="200">
        <v>89</v>
      </c>
      <c r="AT38" s="189">
        <v>30</v>
      </c>
      <c r="AU38" s="189">
        <v>3</v>
      </c>
      <c r="AV38" s="189">
        <v>27</v>
      </c>
      <c r="AW38" s="204" t="s">
        <v>1</v>
      </c>
      <c r="AX38" s="71">
        <v>2512</v>
      </c>
      <c r="AY38" s="71">
        <v>961</v>
      </c>
      <c r="AZ38" s="71">
        <v>1551</v>
      </c>
      <c r="BA38" s="213">
        <v>1925</v>
      </c>
      <c r="BB38" s="214">
        <v>728</v>
      </c>
      <c r="BC38" s="215">
        <v>1196</v>
      </c>
      <c r="BD38" s="71">
        <v>434</v>
      </c>
      <c r="BE38" s="71">
        <v>173</v>
      </c>
      <c r="BF38" s="71">
        <v>261</v>
      </c>
      <c r="BG38" s="213">
        <v>100</v>
      </c>
      <c r="BH38" s="214">
        <v>34</v>
      </c>
      <c r="BI38" s="215">
        <v>65</v>
      </c>
      <c r="BJ38" s="71">
        <v>54</v>
      </c>
      <c r="BK38" s="71">
        <v>26</v>
      </c>
      <c r="BL38" s="71">
        <v>29</v>
      </c>
      <c r="BM38" s="4" t="s">
        <v>1</v>
      </c>
      <c r="BN38" s="10">
        <v>5954</v>
      </c>
      <c r="BO38" s="10">
        <v>1421</v>
      </c>
      <c r="BP38" s="10">
        <v>4532</v>
      </c>
      <c r="BQ38" s="26">
        <v>2718</v>
      </c>
      <c r="BR38" s="27">
        <v>584</v>
      </c>
      <c r="BS38" s="28">
        <v>2134</v>
      </c>
      <c r="BT38" s="10">
        <v>1721</v>
      </c>
      <c r="BU38" s="10">
        <v>409</v>
      </c>
      <c r="BV38" s="10">
        <v>1312</v>
      </c>
      <c r="BW38" s="26">
        <v>963</v>
      </c>
      <c r="BX38" s="27">
        <v>301</v>
      </c>
      <c r="BY38" s="28">
        <v>662</v>
      </c>
      <c r="BZ38" s="10">
        <v>552</v>
      </c>
      <c r="CA38" s="10">
        <v>127</v>
      </c>
      <c r="CB38" s="10">
        <v>424</v>
      </c>
    </row>
    <row r="39" spans="1:80" x14ac:dyDescent="0.2">
      <c r="A39" s="4" t="s">
        <v>487</v>
      </c>
      <c r="B39" s="10">
        <f t="shared" ref="B39:B43" si="75">R39+AH39+AX39+BN39</f>
        <v>8893</v>
      </c>
      <c r="C39" s="10">
        <f t="shared" ref="C39:C43" si="76">S39+AI39+AY39+BO39</f>
        <v>3258</v>
      </c>
      <c r="D39" s="10">
        <f t="shared" ref="D39:D43" si="77">T39+AJ39+AZ39+BP39</f>
        <v>5635</v>
      </c>
      <c r="E39" s="10">
        <f t="shared" ref="E39:E43" si="78">U39+AK39+BA39+BQ39</f>
        <v>5280</v>
      </c>
      <c r="F39" s="10">
        <f t="shared" ref="F39:F43" si="79">V39+AL39+BB39+BR39</f>
        <v>2086</v>
      </c>
      <c r="G39" s="10">
        <f t="shared" ref="G39:G43" si="80">W39+AM39+BC39+BS39</f>
        <v>3194</v>
      </c>
      <c r="H39" s="10">
        <f t="shared" ref="H39:H43" si="81">X39+AN39+BD39+BT39</f>
        <v>2099</v>
      </c>
      <c r="I39" s="10">
        <f t="shared" ref="I39:I43" si="82">Y39+AO39+BE39+BU39</f>
        <v>697</v>
      </c>
      <c r="J39" s="10">
        <f t="shared" ref="J39:J43" si="83">Z39+AP39+BF39+BV39</f>
        <v>1402</v>
      </c>
      <c r="K39" s="10">
        <f t="shared" ref="K39:K43" si="84">AA39+AQ39+BG39+BW39</f>
        <v>686</v>
      </c>
      <c r="L39" s="10">
        <f t="shared" ref="L39:L43" si="85">AB39+AR39+BH39+BX39</f>
        <v>252</v>
      </c>
      <c r="M39" s="10">
        <f t="shared" ref="M39:M43" si="86">AC39+AS39+BI39+BY39</f>
        <v>434</v>
      </c>
      <c r="N39" s="10">
        <f t="shared" ref="N39:N43" si="87">AD39+AT39+BJ39+BZ39</f>
        <v>828</v>
      </c>
      <c r="O39" s="10">
        <f t="shared" ref="O39:O43" si="88">AE39+AU39+BK39+CA39</f>
        <v>222</v>
      </c>
      <c r="P39" s="10">
        <f t="shared" ref="P39:P43" si="89">AF39+AV39+BL39+CB39</f>
        <v>604</v>
      </c>
      <c r="Q39" s="4" t="s">
        <v>487</v>
      </c>
      <c r="R39" s="10">
        <v>1719</v>
      </c>
      <c r="S39" s="10">
        <v>1180</v>
      </c>
      <c r="T39" s="10">
        <v>539</v>
      </c>
      <c r="U39" s="26">
        <v>1014</v>
      </c>
      <c r="V39" s="27">
        <v>863</v>
      </c>
      <c r="W39" s="28">
        <v>151</v>
      </c>
      <c r="X39" s="10">
        <v>462</v>
      </c>
      <c r="Y39" s="10">
        <v>225</v>
      </c>
      <c r="Z39" s="10">
        <v>237</v>
      </c>
      <c r="AA39" s="26">
        <v>40</v>
      </c>
      <c r="AB39" s="27">
        <v>22</v>
      </c>
      <c r="AC39" s="28">
        <v>18</v>
      </c>
      <c r="AD39" s="10">
        <v>203</v>
      </c>
      <c r="AE39" s="10">
        <v>69</v>
      </c>
      <c r="AF39" s="10">
        <v>133</v>
      </c>
      <c r="AG39" s="189" t="s">
        <v>487</v>
      </c>
      <c r="AH39" s="189">
        <v>788</v>
      </c>
      <c r="AI39" s="189">
        <v>109</v>
      </c>
      <c r="AJ39" s="189">
        <v>678</v>
      </c>
      <c r="AK39" s="198">
        <v>468</v>
      </c>
      <c r="AL39" s="199">
        <v>74</v>
      </c>
      <c r="AM39" s="200">
        <v>394</v>
      </c>
      <c r="AN39" s="189">
        <v>194</v>
      </c>
      <c r="AO39" s="189">
        <v>17</v>
      </c>
      <c r="AP39" s="189">
        <v>177</v>
      </c>
      <c r="AQ39" s="198">
        <v>95</v>
      </c>
      <c r="AR39" s="199">
        <v>15</v>
      </c>
      <c r="AS39" s="200">
        <v>80</v>
      </c>
      <c r="AT39" s="189">
        <v>30</v>
      </c>
      <c r="AU39" s="189">
        <v>3</v>
      </c>
      <c r="AV39" s="189">
        <v>27</v>
      </c>
      <c r="AW39" s="204" t="s">
        <v>487</v>
      </c>
      <c r="AX39" s="71">
        <v>2379</v>
      </c>
      <c r="AY39" s="71">
        <v>952</v>
      </c>
      <c r="AZ39" s="71">
        <v>1428</v>
      </c>
      <c r="BA39" s="213">
        <v>1866</v>
      </c>
      <c r="BB39" s="214">
        <v>722</v>
      </c>
      <c r="BC39" s="215">
        <v>1144</v>
      </c>
      <c r="BD39" s="71">
        <v>371</v>
      </c>
      <c r="BE39" s="71">
        <v>173</v>
      </c>
      <c r="BF39" s="71">
        <v>198</v>
      </c>
      <c r="BG39" s="213">
        <v>100</v>
      </c>
      <c r="BH39" s="214">
        <v>34</v>
      </c>
      <c r="BI39" s="215">
        <v>65</v>
      </c>
      <c r="BJ39" s="71">
        <v>43</v>
      </c>
      <c r="BK39" s="71">
        <v>23</v>
      </c>
      <c r="BL39" s="71">
        <v>20</v>
      </c>
      <c r="BM39" s="4" t="s">
        <v>487</v>
      </c>
      <c r="BN39" s="10">
        <v>4007</v>
      </c>
      <c r="BO39" s="10">
        <v>1017</v>
      </c>
      <c r="BP39" s="10">
        <v>2990</v>
      </c>
      <c r="BQ39" s="26">
        <v>1932</v>
      </c>
      <c r="BR39" s="27">
        <v>427</v>
      </c>
      <c r="BS39" s="28">
        <v>1505</v>
      </c>
      <c r="BT39" s="10">
        <v>1072</v>
      </c>
      <c r="BU39" s="10">
        <v>282</v>
      </c>
      <c r="BV39" s="10">
        <v>790</v>
      </c>
      <c r="BW39" s="26">
        <v>451</v>
      </c>
      <c r="BX39" s="27">
        <v>181</v>
      </c>
      <c r="BY39" s="28">
        <v>271</v>
      </c>
      <c r="BZ39" s="10">
        <v>552</v>
      </c>
      <c r="CA39" s="10">
        <v>127</v>
      </c>
      <c r="CB39" s="10">
        <v>424</v>
      </c>
    </row>
    <row r="40" spans="1:80" x14ac:dyDescent="0.2">
      <c r="A40" s="4" t="s">
        <v>490</v>
      </c>
      <c r="B40" s="10">
        <f t="shared" si="75"/>
        <v>1325</v>
      </c>
      <c r="C40" s="10">
        <f t="shared" si="76"/>
        <v>248</v>
      </c>
      <c r="D40" s="10">
        <f t="shared" si="77"/>
        <v>1079</v>
      </c>
      <c r="E40" s="10">
        <f t="shared" si="78"/>
        <v>470</v>
      </c>
      <c r="F40" s="10">
        <f t="shared" si="79"/>
        <v>102</v>
      </c>
      <c r="G40" s="10">
        <f t="shared" si="80"/>
        <v>369</v>
      </c>
      <c r="H40" s="10">
        <f t="shared" si="81"/>
        <v>452</v>
      </c>
      <c r="I40" s="10">
        <f t="shared" si="82"/>
        <v>77</v>
      </c>
      <c r="J40" s="10">
        <f t="shared" si="83"/>
        <v>375</v>
      </c>
      <c r="K40" s="10">
        <f t="shared" si="84"/>
        <v>381</v>
      </c>
      <c r="L40" s="10">
        <f t="shared" si="85"/>
        <v>69</v>
      </c>
      <c r="M40" s="10">
        <f t="shared" si="86"/>
        <v>312</v>
      </c>
      <c r="N40" s="10">
        <f t="shared" si="87"/>
        <v>23</v>
      </c>
      <c r="O40" s="10">
        <f t="shared" si="88"/>
        <v>0</v>
      </c>
      <c r="P40" s="10">
        <f t="shared" si="89"/>
        <v>23</v>
      </c>
      <c r="Q40" s="4" t="s">
        <v>490</v>
      </c>
      <c r="R40" s="10">
        <v>68</v>
      </c>
      <c r="S40" s="10">
        <v>15</v>
      </c>
      <c r="T40" s="10">
        <v>53</v>
      </c>
      <c r="U40" s="26">
        <v>19</v>
      </c>
      <c r="V40" s="27">
        <v>0</v>
      </c>
      <c r="W40" s="28">
        <v>19</v>
      </c>
      <c r="X40" s="10">
        <v>6</v>
      </c>
      <c r="Y40" s="10">
        <v>6</v>
      </c>
      <c r="Z40" s="10">
        <v>0</v>
      </c>
      <c r="AA40" s="26">
        <v>20</v>
      </c>
      <c r="AB40" s="27">
        <v>9</v>
      </c>
      <c r="AC40" s="28">
        <v>11</v>
      </c>
      <c r="AD40" s="10">
        <v>23</v>
      </c>
      <c r="AE40" s="10">
        <v>0</v>
      </c>
      <c r="AF40" s="10">
        <v>23</v>
      </c>
      <c r="AG40" s="189" t="s">
        <v>490</v>
      </c>
      <c r="AH40" s="189">
        <v>23</v>
      </c>
      <c r="AI40" s="189">
        <v>5</v>
      </c>
      <c r="AJ40" s="189">
        <v>19</v>
      </c>
      <c r="AK40" s="198">
        <v>23</v>
      </c>
      <c r="AL40" s="199">
        <v>5</v>
      </c>
      <c r="AM40" s="200">
        <v>19</v>
      </c>
      <c r="AN40" s="189">
        <v>0</v>
      </c>
      <c r="AO40" s="189">
        <v>0</v>
      </c>
      <c r="AP40" s="189">
        <v>0</v>
      </c>
      <c r="AQ40" s="198">
        <v>0</v>
      </c>
      <c r="AR40" s="199">
        <v>0</v>
      </c>
      <c r="AS40" s="200">
        <v>0</v>
      </c>
      <c r="AT40" s="189">
        <v>0</v>
      </c>
      <c r="AU40" s="189">
        <v>0</v>
      </c>
      <c r="AV40" s="189">
        <v>0</v>
      </c>
      <c r="AW40" s="204" t="s">
        <v>490</v>
      </c>
      <c r="AX40" s="71">
        <v>96</v>
      </c>
      <c r="AY40" s="71">
        <v>7</v>
      </c>
      <c r="AZ40" s="71">
        <v>90</v>
      </c>
      <c r="BA40" s="213">
        <v>46</v>
      </c>
      <c r="BB40" s="214">
        <v>7</v>
      </c>
      <c r="BC40" s="215">
        <v>39</v>
      </c>
      <c r="BD40" s="71">
        <v>51</v>
      </c>
      <c r="BE40" s="71">
        <v>0</v>
      </c>
      <c r="BF40" s="71">
        <v>51</v>
      </c>
      <c r="BG40" s="213">
        <v>0</v>
      </c>
      <c r="BH40" s="214">
        <v>0</v>
      </c>
      <c r="BI40" s="215">
        <v>0</v>
      </c>
      <c r="BJ40" s="71">
        <v>0</v>
      </c>
      <c r="BK40" s="71">
        <v>0</v>
      </c>
      <c r="BL40" s="71">
        <v>0</v>
      </c>
      <c r="BM40" s="4" t="s">
        <v>490</v>
      </c>
      <c r="BN40" s="10">
        <v>1138</v>
      </c>
      <c r="BO40" s="10">
        <v>221</v>
      </c>
      <c r="BP40" s="10">
        <v>917</v>
      </c>
      <c r="BQ40" s="26">
        <v>382</v>
      </c>
      <c r="BR40" s="27">
        <v>90</v>
      </c>
      <c r="BS40" s="28">
        <v>292</v>
      </c>
      <c r="BT40" s="10">
        <v>395</v>
      </c>
      <c r="BU40" s="10">
        <v>71</v>
      </c>
      <c r="BV40" s="10">
        <v>324</v>
      </c>
      <c r="BW40" s="26">
        <v>361</v>
      </c>
      <c r="BX40" s="27">
        <v>60</v>
      </c>
      <c r="BY40" s="28">
        <v>301</v>
      </c>
      <c r="BZ40" s="10">
        <v>0</v>
      </c>
      <c r="CA40" s="10">
        <v>0</v>
      </c>
      <c r="CB40" s="10">
        <v>0</v>
      </c>
    </row>
    <row r="41" spans="1:80" x14ac:dyDescent="0.2">
      <c r="A41" s="4" t="s">
        <v>491</v>
      </c>
      <c r="B41" s="10">
        <f t="shared" si="75"/>
        <v>495</v>
      </c>
      <c r="C41" s="10">
        <f t="shared" si="76"/>
        <v>114</v>
      </c>
      <c r="D41" s="10">
        <f t="shared" si="77"/>
        <v>380</v>
      </c>
      <c r="E41" s="10">
        <f t="shared" si="78"/>
        <v>338</v>
      </c>
      <c r="F41" s="10">
        <f t="shared" si="79"/>
        <v>31</v>
      </c>
      <c r="G41" s="10">
        <f t="shared" si="80"/>
        <v>306</v>
      </c>
      <c r="H41" s="10">
        <f t="shared" si="81"/>
        <v>52</v>
      </c>
      <c r="I41" s="10">
        <f t="shared" si="82"/>
        <v>34</v>
      </c>
      <c r="J41" s="10">
        <f t="shared" si="83"/>
        <v>18</v>
      </c>
      <c r="K41" s="10">
        <f t="shared" si="84"/>
        <v>72</v>
      </c>
      <c r="L41" s="10">
        <f t="shared" si="85"/>
        <v>34</v>
      </c>
      <c r="M41" s="10">
        <f t="shared" si="86"/>
        <v>38</v>
      </c>
      <c r="N41" s="10">
        <f t="shared" si="87"/>
        <v>32</v>
      </c>
      <c r="O41" s="10">
        <f t="shared" si="88"/>
        <v>15</v>
      </c>
      <c r="P41" s="10">
        <f t="shared" si="89"/>
        <v>18</v>
      </c>
      <c r="Q41" s="4" t="s">
        <v>491</v>
      </c>
      <c r="R41" s="10">
        <v>62</v>
      </c>
      <c r="S41" s="10">
        <v>30</v>
      </c>
      <c r="T41" s="10">
        <v>31</v>
      </c>
      <c r="U41" s="26">
        <v>24</v>
      </c>
      <c r="V41" s="27">
        <v>9</v>
      </c>
      <c r="W41" s="28">
        <v>14</v>
      </c>
      <c r="X41" s="10">
        <v>6</v>
      </c>
      <c r="Y41" s="10">
        <v>6</v>
      </c>
      <c r="Z41" s="10">
        <v>0</v>
      </c>
      <c r="AA41" s="26">
        <v>9</v>
      </c>
      <c r="AB41" s="27">
        <v>4</v>
      </c>
      <c r="AC41" s="28">
        <v>5</v>
      </c>
      <c r="AD41" s="10">
        <v>23</v>
      </c>
      <c r="AE41" s="10">
        <v>12</v>
      </c>
      <c r="AF41" s="10">
        <v>12</v>
      </c>
      <c r="AG41" s="189" t="s">
        <v>491</v>
      </c>
      <c r="AH41" s="189">
        <v>3</v>
      </c>
      <c r="AI41" s="189">
        <v>0</v>
      </c>
      <c r="AJ41" s="189">
        <v>3</v>
      </c>
      <c r="AK41" s="198">
        <v>0</v>
      </c>
      <c r="AL41" s="199">
        <v>0</v>
      </c>
      <c r="AM41" s="200">
        <v>0</v>
      </c>
      <c r="AN41" s="189">
        <v>0</v>
      </c>
      <c r="AO41" s="189">
        <v>0</v>
      </c>
      <c r="AP41" s="189">
        <v>0</v>
      </c>
      <c r="AQ41" s="198">
        <v>3</v>
      </c>
      <c r="AR41" s="199">
        <v>0</v>
      </c>
      <c r="AS41" s="200">
        <v>3</v>
      </c>
      <c r="AT41" s="189">
        <v>0</v>
      </c>
      <c r="AU41" s="189">
        <v>0</v>
      </c>
      <c r="AV41" s="189">
        <v>0</v>
      </c>
      <c r="AW41" s="204" t="s">
        <v>491</v>
      </c>
      <c r="AX41" s="71">
        <v>13</v>
      </c>
      <c r="AY41" s="71">
        <v>3</v>
      </c>
      <c r="AZ41" s="71">
        <v>10</v>
      </c>
      <c r="BA41" s="213">
        <v>0</v>
      </c>
      <c r="BB41" s="214">
        <v>0</v>
      </c>
      <c r="BC41" s="215">
        <v>0</v>
      </c>
      <c r="BD41" s="71">
        <v>4</v>
      </c>
      <c r="BE41" s="71">
        <v>0</v>
      </c>
      <c r="BF41" s="71">
        <v>4</v>
      </c>
      <c r="BG41" s="213">
        <v>0</v>
      </c>
      <c r="BH41" s="214">
        <v>0</v>
      </c>
      <c r="BI41" s="215">
        <v>0</v>
      </c>
      <c r="BJ41" s="71">
        <v>9</v>
      </c>
      <c r="BK41" s="71">
        <v>3</v>
      </c>
      <c r="BL41" s="71">
        <v>6</v>
      </c>
      <c r="BM41" s="4" t="s">
        <v>491</v>
      </c>
      <c r="BN41" s="10">
        <v>417</v>
      </c>
      <c r="BO41" s="10">
        <v>81</v>
      </c>
      <c r="BP41" s="10">
        <v>336</v>
      </c>
      <c r="BQ41" s="26">
        <v>314</v>
      </c>
      <c r="BR41" s="27">
        <v>22</v>
      </c>
      <c r="BS41" s="28">
        <v>292</v>
      </c>
      <c r="BT41" s="10">
        <v>42</v>
      </c>
      <c r="BU41" s="10">
        <v>28</v>
      </c>
      <c r="BV41" s="10">
        <v>14</v>
      </c>
      <c r="BW41" s="26">
        <v>60</v>
      </c>
      <c r="BX41" s="27">
        <v>30</v>
      </c>
      <c r="BY41" s="28">
        <v>30</v>
      </c>
      <c r="BZ41" s="10">
        <v>0</v>
      </c>
      <c r="CA41" s="10">
        <v>0</v>
      </c>
      <c r="CB41" s="10">
        <v>0</v>
      </c>
    </row>
    <row r="42" spans="1:80" x14ac:dyDescent="0.2">
      <c r="A42" s="4" t="s">
        <v>496</v>
      </c>
      <c r="B42" s="10">
        <f t="shared" si="75"/>
        <v>475</v>
      </c>
      <c r="C42" s="10">
        <f t="shared" si="76"/>
        <v>127</v>
      </c>
      <c r="D42" s="10">
        <f t="shared" si="77"/>
        <v>348</v>
      </c>
      <c r="E42" s="10">
        <f t="shared" si="78"/>
        <v>126</v>
      </c>
      <c r="F42" s="10">
        <f t="shared" si="79"/>
        <v>59</v>
      </c>
      <c r="G42" s="10">
        <f t="shared" si="80"/>
        <v>68</v>
      </c>
      <c r="H42" s="10">
        <f t="shared" si="81"/>
        <v>240</v>
      </c>
      <c r="I42" s="10">
        <f t="shared" si="82"/>
        <v>34</v>
      </c>
      <c r="J42" s="10">
        <f t="shared" si="83"/>
        <v>205</v>
      </c>
      <c r="K42" s="10">
        <f t="shared" si="84"/>
        <v>100</v>
      </c>
      <c r="L42" s="10">
        <f t="shared" si="85"/>
        <v>34</v>
      </c>
      <c r="M42" s="10">
        <f t="shared" si="86"/>
        <v>66</v>
      </c>
      <c r="N42" s="10">
        <f t="shared" si="87"/>
        <v>9</v>
      </c>
      <c r="O42" s="10">
        <f t="shared" si="88"/>
        <v>0</v>
      </c>
      <c r="P42" s="10">
        <f t="shared" si="89"/>
        <v>9</v>
      </c>
      <c r="Q42" s="4" t="s">
        <v>496</v>
      </c>
      <c r="R42" s="10">
        <v>35</v>
      </c>
      <c r="S42" s="10">
        <v>19</v>
      </c>
      <c r="T42" s="10">
        <v>16</v>
      </c>
      <c r="U42" s="26">
        <v>14</v>
      </c>
      <c r="V42" s="27">
        <v>9</v>
      </c>
      <c r="W42" s="28">
        <v>5</v>
      </c>
      <c r="X42" s="10">
        <v>12</v>
      </c>
      <c r="Y42" s="10">
        <v>6</v>
      </c>
      <c r="Z42" s="10">
        <v>6</v>
      </c>
      <c r="AA42" s="26">
        <v>4</v>
      </c>
      <c r="AB42" s="27">
        <v>4</v>
      </c>
      <c r="AC42" s="28">
        <v>0</v>
      </c>
      <c r="AD42" s="10">
        <v>6</v>
      </c>
      <c r="AE42" s="10">
        <v>0</v>
      </c>
      <c r="AF42" s="10">
        <v>6</v>
      </c>
      <c r="AG42" s="189" t="s">
        <v>496</v>
      </c>
      <c r="AH42" s="189">
        <v>24</v>
      </c>
      <c r="AI42" s="189">
        <v>5</v>
      </c>
      <c r="AJ42" s="189">
        <v>19</v>
      </c>
      <c r="AK42" s="198">
        <v>9</v>
      </c>
      <c r="AL42" s="199">
        <v>5</v>
      </c>
      <c r="AM42" s="200">
        <v>5</v>
      </c>
      <c r="AN42" s="189">
        <v>8</v>
      </c>
      <c r="AO42" s="189">
        <v>0</v>
      </c>
      <c r="AP42" s="189">
        <v>8</v>
      </c>
      <c r="AQ42" s="198">
        <v>6</v>
      </c>
      <c r="AR42" s="199">
        <v>0</v>
      </c>
      <c r="AS42" s="200">
        <v>6</v>
      </c>
      <c r="AT42" s="189">
        <v>0</v>
      </c>
      <c r="AU42" s="189">
        <v>0</v>
      </c>
      <c r="AV42" s="189">
        <v>0</v>
      </c>
      <c r="AW42" s="204" t="s">
        <v>496</v>
      </c>
      <c r="AX42" s="71">
        <v>24</v>
      </c>
      <c r="AY42" s="71">
        <v>0</v>
      </c>
      <c r="AZ42" s="71">
        <v>24</v>
      </c>
      <c r="BA42" s="213">
        <v>13</v>
      </c>
      <c r="BB42" s="214">
        <v>0</v>
      </c>
      <c r="BC42" s="215">
        <v>13</v>
      </c>
      <c r="BD42" s="71">
        <v>8</v>
      </c>
      <c r="BE42" s="71">
        <v>0</v>
      </c>
      <c r="BF42" s="71">
        <v>8</v>
      </c>
      <c r="BG42" s="213">
        <v>0</v>
      </c>
      <c r="BH42" s="214">
        <v>0</v>
      </c>
      <c r="BI42" s="215">
        <v>0</v>
      </c>
      <c r="BJ42" s="71">
        <v>3</v>
      </c>
      <c r="BK42" s="71">
        <v>0</v>
      </c>
      <c r="BL42" s="71">
        <v>3</v>
      </c>
      <c r="BM42" s="4" t="s">
        <v>496</v>
      </c>
      <c r="BN42" s="10">
        <v>392</v>
      </c>
      <c r="BO42" s="10">
        <v>103</v>
      </c>
      <c r="BP42" s="10">
        <v>289</v>
      </c>
      <c r="BQ42" s="26">
        <v>90</v>
      </c>
      <c r="BR42" s="27">
        <v>45</v>
      </c>
      <c r="BS42" s="28">
        <v>45</v>
      </c>
      <c r="BT42" s="10">
        <v>212</v>
      </c>
      <c r="BU42" s="10">
        <v>28</v>
      </c>
      <c r="BV42" s="10">
        <v>183</v>
      </c>
      <c r="BW42" s="26">
        <v>90</v>
      </c>
      <c r="BX42" s="27">
        <v>30</v>
      </c>
      <c r="BY42" s="28">
        <v>60</v>
      </c>
      <c r="BZ42" s="10">
        <v>0</v>
      </c>
      <c r="CA42" s="10">
        <v>0</v>
      </c>
      <c r="CB42" s="10">
        <v>0</v>
      </c>
    </row>
    <row r="43" spans="1:80" x14ac:dyDescent="0.2">
      <c r="A43" s="4" t="s">
        <v>236</v>
      </c>
      <c r="B43" s="10">
        <f t="shared" si="75"/>
        <v>61.3</v>
      </c>
      <c r="C43" s="10">
        <f t="shared" si="76"/>
        <v>51.1</v>
      </c>
      <c r="D43" s="10">
        <f t="shared" si="77"/>
        <v>71.2</v>
      </c>
      <c r="E43" s="10">
        <f t="shared" si="78"/>
        <v>46.8</v>
      </c>
      <c r="F43" s="10">
        <f t="shared" si="79"/>
        <v>58.099999999999994</v>
      </c>
      <c r="G43" s="10">
        <f t="shared" si="80"/>
        <v>58.599999999999994</v>
      </c>
      <c r="H43" s="10">
        <f t="shared" si="81"/>
        <v>74.599999999999994</v>
      </c>
      <c r="I43" s="10">
        <f t="shared" si="82"/>
        <v>32.799999999999997</v>
      </c>
      <c r="J43" s="10">
        <f t="shared" si="83"/>
        <v>85.800000000000011</v>
      </c>
      <c r="K43" s="10">
        <f t="shared" si="84"/>
        <v>116.6</v>
      </c>
      <c r="L43" s="10">
        <f t="shared" si="85"/>
        <v>96.1</v>
      </c>
      <c r="M43" s="10">
        <f t="shared" si="86"/>
        <v>115.80000000000001</v>
      </c>
      <c r="N43" s="10">
        <f t="shared" si="87"/>
        <v>70.599999999999994</v>
      </c>
      <c r="O43" s="10">
        <f t="shared" si="88"/>
        <v>27.6</v>
      </c>
      <c r="P43" s="10">
        <f t="shared" si="89"/>
        <v>105.3</v>
      </c>
      <c r="Q43" s="4" t="s">
        <v>236</v>
      </c>
      <c r="R43" s="10">
        <v>11.4</v>
      </c>
      <c r="S43" s="10">
        <v>8.1999999999999993</v>
      </c>
      <c r="T43" s="10">
        <v>17.8</v>
      </c>
      <c r="U43" s="31">
        <v>8.6999999999999993</v>
      </c>
      <c r="V43" s="32">
        <v>5.6</v>
      </c>
      <c r="W43" s="33">
        <v>22.9</v>
      </c>
      <c r="X43" s="10">
        <v>6.9</v>
      </c>
      <c r="Y43" s="10">
        <v>9</v>
      </c>
      <c r="Z43" s="10">
        <v>4.8</v>
      </c>
      <c r="AA43" s="31">
        <v>41.7</v>
      </c>
      <c r="AB43" s="32">
        <v>48.6</v>
      </c>
      <c r="AC43" s="33">
        <v>34.1</v>
      </c>
      <c r="AD43" s="10">
        <v>23.2</v>
      </c>
      <c r="AE43" s="10">
        <v>14.3</v>
      </c>
      <c r="AF43" s="10">
        <v>27.3</v>
      </c>
      <c r="AG43" s="246" t="s">
        <v>236</v>
      </c>
      <c r="AH43" s="246">
        <v>10.3</v>
      </c>
      <c r="AI43" s="246">
        <v>9.4</v>
      </c>
      <c r="AJ43" s="246">
        <v>10.4</v>
      </c>
      <c r="AK43" s="250">
        <v>7.4</v>
      </c>
      <c r="AL43" s="251">
        <v>13.3</v>
      </c>
      <c r="AM43" s="252">
        <v>6.2</v>
      </c>
      <c r="AN43" s="246">
        <v>14</v>
      </c>
      <c r="AO43" s="246">
        <v>0</v>
      </c>
      <c r="AP43" s="246">
        <v>15.2</v>
      </c>
      <c r="AQ43" s="250">
        <v>20.100000000000001</v>
      </c>
      <c r="AR43" s="251">
        <v>0</v>
      </c>
      <c r="AS43" s="252">
        <v>23.6</v>
      </c>
      <c r="AT43" s="246">
        <v>0</v>
      </c>
      <c r="AU43" s="246">
        <v>0</v>
      </c>
      <c r="AV43" s="246">
        <v>0</v>
      </c>
      <c r="AW43" s="216" t="s">
        <v>236</v>
      </c>
      <c r="AX43" s="216">
        <v>5.2</v>
      </c>
      <c r="AY43" s="216">
        <v>0.5</v>
      </c>
      <c r="AZ43" s="216">
        <v>8.1</v>
      </c>
      <c r="BA43" s="217">
        <v>3.7</v>
      </c>
      <c r="BB43" s="218">
        <v>0.2</v>
      </c>
      <c r="BC43" s="219">
        <v>5.8</v>
      </c>
      <c r="BD43" s="216">
        <v>7.9</v>
      </c>
      <c r="BE43" s="216">
        <v>0</v>
      </c>
      <c r="BF43" s="216">
        <v>13.2</v>
      </c>
      <c r="BG43" s="217">
        <v>0</v>
      </c>
      <c r="BH43" s="218">
        <v>0</v>
      </c>
      <c r="BI43" s="219">
        <v>0</v>
      </c>
      <c r="BJ43" s="216">
        <v>47.4</v>
      </c>
      <c r="BK43" s="216">
        <v>13.3</v>
      </c>
      <c r="BL43" s="216">
        <v>78</v>
      </c>
      <c r="BM43" s="4" t="s">
        <v>236</v>
      </c>
      <c r="BN43" s="10">
        <v>34.4</v>
      </c>
      <c r="BO43" s="10">
        <v>33</v>
      </c>
      <c r="BP43" s="10">
        <v>34.9</v>
      </c>
      <c r="BQ43" s="31">
        <v>27</v>
      </c>
      <c r="BR43" s="32">
        <v>39</v>
      </c>
      <c r="BS43" s="33">
        <v>23.7</v>
      </c>
      <c r="BT43" s="10">
        <v>45.8</v>
      </c>
      <c r="BU43" s="10">
        <v>23.8</v>
      </c>
      <c r="BV43" s="10">
        <v>52.6</v>
      </c>
      <c r="BW43" s="31">
        <v>54.8</v>
      </c>
      <c r="BX43" s="32">
        <v>47.5</v>
      </c>
      <c r="BY43" s="33">
        <v>58.1</v>
      </c>
      <c r="BZ43" s="10">
        <v>0</v>
      </c>
      <c r="CA43" s="10">
        <v>0</v>
      </c>
      <c r="CB43" s="10">
        <v>0</v>
      </c>
    </row>
    <row r="44" spans="1:80" ht="15" x14ac:dyDescent="0.25">
      <c r="A44" s="2" t="s">
        <v>500</v>
      </c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2" t="s">
        <v>500</v>
      </c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2" t="s">
        <v>500</v>
      </c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2" t="s">
        <v>500</v>
      </c>
      <c r="AX44" s="94"/>
      <c r="AY44" s="94"/>
      <c r="AZ44" s="94"/>
      <c r="BA44" s="94"/>
      <c r="BB44" s="94"/>
      <c r="BC44" s="94"/>
      <c r="BD44" s="94"/>
      <c r="BE44" s="94"/>
      <c r="BF44" s="94"/>
      <c r="BG44" s="94"/>
      <c r="BH44" s="112"/>
      <c r="BI44" s="112"/>
      <c r="BJ44" s="112"/>
      <c r="BK44" s="112"/>
      <c r="BL44" s="112"/>
      <c r="BM44" s="2" t="s">
        <v>500</v>
      </c>
      <c r="BN44" s="94"/>
      <c r="BO44" s="94"/>
      <c r="BP44" s="94"/>
      <c r="BQ44" s="94"/>
      <c r="BR44" s="94"/>
      <c r="BS44" s="94"/>
      <c r="BT44" s="94"/>
      <c r="BU44" s="94"/>
      <c r="BV44" s="94"/>
      <c r="BW44" s="94"/>
      <c r="BX44" s="94"/>
      <c r="BY44" s="94"/>
      <c r="BZ44" s="94"/>
      <c r="CA44" s="94"/>
      <c r="CB44" s="94"/>
    </row>
    <row r="45" spans="1:80" ht="15" x14ac:dyDescent="0.25">
      <c r="A45" s="3" t="s">
        <v>501</v>
      </c>
      <c r="Q45" s="3" t="s">
        <v>501</v>
      </c>
      <c r="AG45" s="3" t="s">
        <v>501</v>
      </c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 s="3" t="s">
        <v>501</v>
      </c>
      <c r="AX45"/>
      <c r="AY45"/>
      <c r="AZ45"/>
      <c r="BA45"/>
      <c r="BB45"/>
      <c r="BC45"/>
      <c r="BD45"/>
      <c r="BE45"/>
      <c r="BF45"/>
      <c r="BG45"/>
      <c r="BH45" s="63"/>
      <c r="BI45" s="63"/>
      <c r="BJ45" s="63"/>
      <c r="BK45" s="63"/>
      <c r="BL45" s="63"/>
      <c r="BM45" s="3" t="s">
        <v>610</v>
      </c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</row>
  </sheetData>
  <mergeCells count="25">
    <mergeCell ref="B2:D2"/>
    <mergeCell ref="E2:G2"/>
    <mergeCell ref="H2:J2"/>
    <mergeCell ref="K2:M2"/>
    <mergeCell ref="N2:P2"/>
    <mergeCell ref="R2:T2"/>
    <mergeCell ref="U2:W2"/>
    <mergeCell ref="X2:Z2"/>
    <mergeCell ref="AA2:AC2"/>
    <mergeCell ref="AD2:AF2"/>
    <mergeCell ref="AH2:AJ2"/>
    <mergeCell ref="AK2:AM2"/>
    <mergeCell ref="AN2:AP2"/>
    <mergeCell ref="AQ2:AS2"/>
    <mergeCell ref="AT2:AV2"/>
    <mergeCell ref="AX2:AZ2"/>
    <mergeCell ref="BA2:BC2"/>
    <mergeCell ref="BD2:BF2"/>
    <mergeCell ref="BG2:BI2"/>
    <mergeCell ref="BJ2:BL2"/>
    <mergeCell ref="BN2:BP2"/>
    <mergeCell ref="BQ2:BS2"/>
    <mergeCell ref="BT2:BV2"/>
    <mergeCell ref="BW2:BY2"/>
    <mergeCell ref="BZ2:CB2"/>
  </mergeCells>
  <pageMargins left="0.7" right="0.7" top="0.75" bottom="0.75" header="0.3" footer="0.3"/>
  <pageSetup scale="9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44"/>
  <sheetViews>
    <sheetView view="pageBreakPreview" topLeftCell="A9" zoomScaleNormal="100" zoomScaleSheetLayoutView="100" workbookViewId="0">
      <selection activeCell="G42" sqref="G42"/>
    </sheetView>
  </sheetViews>
  <sheetFormatPr defaultRowHeight="11.25" x14ac:dyDescent="0.2"/>
  <cols>
    <col min="1" max="1" width="9.140625" style="17"/>
    <col min="2" max="2" width="6.140625" style="4" customWidth="1"/>
    <col min="3" max="3" width="5.42578125" style="4" customWidth="1"/>
    <col min="4" max="4" width="6" style="4" customWidth="1"/>
    <col min="5" max="6" width="5" style="4" customWidth="1"/>
    <col min="7" max="7" width="5.5703125" style="4" customWidth="1"/>
    <col min="8" max="8" width="6.140625" style="4" customWidth="1"/>
    <col min="9" max="11" width="5" style="4" customWidth="1"/>
    <col min="12" max="13" width="5.42578125" style="4" customWidth="1"/>
    <col min="14" max="16" width="5" style="4" customWidth="1"/>
    <col min="17" max="16384" width="9.140625" style="4"/>
  </cols>
  <sheetData>
    <row r="1" spans="1:80" x14ac:dyDescent="0.2">
      <c r="A1" s="17" t="s">
        <v>830</v>
      </c>
      <c r="Q1" s="17" t="s">
        <v>510</v>
      </c>
      <c r="AG1" s="117" t="s">
        <v>640</v>
      </c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120" t="s">
        <v>645</v>
      </c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17" t="s">
        <v>650</v>
      </c>
    </row>
    <row r="2" spans="1:80" x14ac:dyDescent="0.2">
      <c r="A2" s="18"/>
      <c r="B2" s="278" t="s">
        <v>1</v>
      </c>
      <c r="C2" s="278"/>
      <c r="D2" s="278"/>
      <c r="E2" s="278"/>
      <c r="F2" s="278"/>
      <c r="G2" s="278" t="s">
        <v>2</v>
      </c>
      <c r="H2" s="278"/>
      <c r="I2" s="278"/>
      <c r="J2" s="278"/>
      <c r="K2" s="278"/>
      <c r="L2" s="278" t="s">
        <v>3</v>
      </c>
      <c r="M2" s="278"/>
      <c r="N2" s="278"/>
      <c r="O2" s="278"/>
      <c r="P2" s="279"/>
      <c r="Q2" s="18"/>
      <c r="R2" s="278" t="s">
        <v>1</v>
      </c>
      <c r="S2" s="278"/>
      <c r="T2" s="278"/>
      <c r="U2" s="278"/>
      <c r="V2" s="278"/>
      <c r="W2" s="278" t="s">
        <v>2</v>
      </c>
      <c r="X2" s="278"/>
      <c r="Y2" s="278"/>
      <c r="Z2" s="278"/>
      <c r="AA2" s="278"/>
      <c r="AB2" s="278" t="s">
        <v>3</v>
      </c>
      <c r="AC2" s="278"/>
      <c r="AD2" s="278"/>
      <c r="AE2" s="278"/>
      <c r="AF2" s="279"/>
      <c r="AG2" s="118"/>
      <c r="AH2" s="283" t="s">
        <v>1</v>
      </c>
      <c r="AI2" s="283"/>
      <c r="AJ2" s="283"/>
      <c r="AK2" s="283"/>
      <c r="AL2" s="283"/>
      <c r="AM2" s="283" t="s">
        <v>2</v>
      </c>
      <c r="AN2" s="283"/>
      <c r="AO2" s="283"/>
      <c r="AP2" s="283"/>
      <c r="AQ2" s="283"/>
      <c r="AR2" s="283" t="s">
        <v>3</v>
      </c>
      <c r="AS2" s="283"/>
      <c r="AT2" s="283"/>
      <c r="AU2" s="283"/>
      <c r="AV2" s="284"/>
      <c r="AW2" s="121"/>
      <c r="AX2" s="281" t="s">
        <v>1</v>
      </c>
      <c r="AY2" s="281"/>
      <c r="AZ2" s="281"/>
      <c r="BA2" s="281"/>
      <c r="BB2" s="281"/>
      <c r="BC2" s="281" t="s">
        <v>2</v>
      </c>
      <c r="BD2" s="281"/>
      <c r="BE2" s="281"/>
      <c r="BF2" s="281"/>
      <c r="BG2" s="281"/>
      <c r="BH2" s="281" t="s">
        <v>3</v>
      </c>
      <c r="BI2" s="281"/>
      <c r="BJ2" s="281"/>
      <c r="BK2" s="281"/>
      <c r="BL2" s="282"/>
      <c r="BM2" s="18"/>
      <c r="BN2" s="278" t="s">
        <v>1</v>
      </c>
      <c r="BO2" s="278"/>
      <c r="BP2" s="278"/>
      <c r="BQ2" s="278"/>
      <c r="BR2" s="278"/>
      <c r="BS2" s="278" t="s">
        <v>2</v>
      </c>
      <c r="BT2" s="278"/>
      <c r="BU2" s="278"/>
      <c r="BV2" s="278"/>
      <c r="BW2" s="278"/>
      <c r="BX2" s="278" t="s">
        <v>3</v>
      </c>
      <c r="BY2" s="278"/>
      <c r="BZ2" s="278"/>
      <c r="CA2" s="278"/>
      <c r="CB2" s="279"/>
    </row>
    <row r="3" spans="1:80" x14ac:dyDescent="0.2">
      <c r="A3" s="6" t="s">
        <v>600</v>
      </c>
      <c r="B3" s="7" t="s">
        <v>1</v>
      </c>
      <c r="C3" s="7" t="s">
        <v>4</v>
      </c>
      <c r="D3" s="7" t="s">
        <v>504</v>
      </c>
      <c r="E3" s="7" t="s">
        <v>6</v>
      </c>
      <c r="F3" s="7" t="s">
        <v>505</v>
      </c>
      <c r="G3" s="7" t="s">
        <v>1</v>
      </c>
      <c r="H3" s="7" t="s">
        <v>4</v>
      </c>
      <c r="I3" s="7" t="s">
        <v>504</v>
      </c>
      <c r="J3" s="7" t="s">
        <v>6</v>
      </c>
      <c r="K3" s="7" t="s">
        <v>505</v>
      </c>
      <c r="L3" s="7" t="s">
        <v>1</v>
      </c>
      <c r="M3" s="7" t="s">
        <v>4</v>
      </c>
      <c r="N3" s="7" t="s">
        <v>504</v>
      </c>
      <c r="O3" s="7" t="s">
        <v>6</v>
      </c>
      <c r="P3" s="7" t="s">
        <v>505</v>
      </c>
      <c r="Q3" s="6" t="s">
        <v>600</v>
      </c>
      <c r="R3" s="7" t="s">
        <v>1</v>
      </c>
      <c r="S3" s="7" t="s">
        <v>4</v>
      </c>
      <c r="T3" s="7" t="s">
        <v>504</v>
      </c>
      <c r="U3" s="7" t="s">
        <v>6</v>
      </c>
      <c r="V3" s="7" t="s">
        <v>505</v>
      </c>
      <c r="W3" s="7" t="s">
        <v>1</v>
      </c>
      <c r="X3" s="7" t="s">
        <v>4</v>
      </c>
      <c r="Y3" s="7" t="s">
        <v>504</v>
      </c>
      <c r="Z3" s="7" t="s">
        <v>6</v>
      </c>
      <c r="AA3" s="7" t="s">
        <v>505</v>
      </c>
      <c r="AB3" s="7" t="s">
        <v>1</v>
      </c>
      <c r="AC3" s="7" t="s">
        <v>4</v>
      </c>
      <c r="AD3" s="7" t="s">
        <v>504</v>
      </c>
      <c r="AE3" s="7" t="s">
        <v>6</v>
      </c>
      <c r="AF3" s="7" t="s">
        <v>505</v>
      </c>
      <c r="AG3" s="86" t="s">
        <v>600</v>
      </c>
      <c r="AH3" s="87" t="s">
        <v>1</v>
      </c>
      <c r="AI3" s="87" t="s">
        <v>4</v>
      </c>
      <c r="AJ3" s="87" t="s">
        <v>5</v>
      </c>
      <c r="AK3" s="87" t="s">
        <v>6</v>
      </c>
      <c r="AL3" s="87" t="s">
        <v>7</v>
      </c>
      <c r="AM3" s="87" t="s">
        <v>1</v>
      </c>
      <c r="AN3" s="87" t="s">
        <v>4</v>
      </c>
      <c r="AO3" s="87" t="s">
        <v>5</v>
      </c>
      <c r="AP3" s="87" t="s">
        <v>6</v>
      </c>
      <c r="AQ3" s="87" t="s">
        <v>7</v>
      </c>
      <c r="AR3" s="87" t="s">
        <v>1</v>
      </c>
      <c r="AS3" s="87" t="s">
        <v>4</v>
      </c>
      <c r="AT3" s="87" t="s">
        <v>5</v>
      </c>
      <c r="AU3" s="87" t="s">
        <v>6</v>
      </c>
      <c r="AV3" s="88" t="s">
        <v>7</v>
      </c>
      <c r="AW3" s="109" t="s">
        <v>600</v>
      </c>
      <c r="AX3" s="96" t="s">
        <v>1</v>
      </c>
      <c r="AY3" s="96" t="s">
        <v>4</v>
      </c>
      <c r="AZ3" s="96" t="s">
        <v>504</v>
      </c>
      <c r="BA3" s="96" t="s">
        <v>6</v>
      </c>
      <c r="BB3" s="96" t="s">
        <v>505</v>
      </c>
      <c r="BC3" s="96" t="s">
        <v>1</v>
      </c>
      <c r="BD3" s="96" t="s">
        <v>4</v>
      </c>
      <c r="BE3" s="96" t="s">
        <v>504</v>
      </c>
      <c r="BF3" s="96" t="s">
        <v>6</v>
      </c>
      <c r="BG3" s="96" t="s">
        <v>505</v>
      </c>
      <c r="BH3" s="96" t="s">
        <v>1</v>
      </c>
      <c r="BI3" s="96" t="s">
        <v>4</v>
      </c>
      <c r="BJ3" s="96" t="s">
        <v>504</v>
      </c>
      <c r="BK3" s="96" t="s">
        <v>6</v>
      </c>
      <c r="BL3" s="97" t="s">
        <v>505</v>
      </c>
      <c r="BM3" s="6" t="s">
        <v>600</v>
      </c>
      <c r="BN3" s="7" t="s">
        <v>1</v>
      </c>
      <c r="BO3" s="7" t="s">
        <v>4</v>
      </c>
      <c r="BP3" s="7" t="s">
        <v>504</v>
      </c>
      <c r="BQ3" s="7" t="s">
        <v>6</v>
      </c>
      <c r="BR3" s="7" t="s">
        <v>505</v>
      </c>
      <c r="BS3" s="7" t="s">
        <v>1</v>
      </c>
      <c r="BT3" s="7" t="s">
        <v>4</v>
      </c>
      <c r="BU3" s="7" t="s">
        <v>504</v>
      </c>
      <c r="BV3" s="7" t="s">
        <v>6</v>
      </c>
      <c r="BW3" s="7" t="s">
        <v>505</v>
      </c>
      <c r="BX3" s="7" t="s">
        <v>1</v>
      </c>
      <c r="BY3" s="7" t="s">
        <v>4</v>
      </c>
      <c r="BZ3" s="7" t="s">
        <v>504</v>
      </c>
      <c r="CA3" s="7" t="s">
        <v>6</v>
      </c>
      <c r="CB3" s="8" t="s">
        <v>505</v>
      </c>
    </row>
    <row r="4" spans="1:80" x14ac:dyDescent="0.2">
      <c r="A4" s="47" t="s">
        <v>551</v>
      </c>
      <c r="G4" s="25"/>
      <c r="H4" s="9"/>
      <c r="I4" s="9"/>
      <c r="J4" s="9"/>
      <c r="K4" s="5"/>
      <c r="Q4" s="47" t="s">
        <v>551</v>
      </c>
      <c r="W4" s="25"/>
      <c r="X4" s="9"/>
      <c r="Y4" s="9"/>
      <c r="Z4" s="9"/>
      <c r="AA4" s="5"/>
      <c r="AG4" s="119" t="s">
        <v>641</v>
      </c>
      <c r="AH4" s="63"/>
      <c r="AI4" s="63"/>
      <c r="AJ4" s="63"/>
      <c r="AK4" s="63"/>
      <c r="AL4" s="63"/>
      <c r="AM4" s="113"/>
      <c r="AN4" s="112"/>
      <c r="AO4" s="112"/>
      <c r="AP4" s="112"/>
      <c r="AQ4" s="111"/>
      <c r="AR4" s="63"/>
      <c r="AS4" s="63"/>
      <c r="AT4" s="63"/>
      <c r="AU4" s="63"/>
      <c r="AV4" s="63"/>
      <c r="AW4" s="122" t="s">
        <v>646</v>
      </c>
      <c r="AX4" s="3"/>
      <c r="AY4" s="3"/>
      <c r="AZ4" s="3"/>
      <c r="BA4" s="3"/>
      <c r="BB4" s="3"/>
      <c r="BC4" s="99"/>
      <c r="BD4" s="2"/>
      <c r="BE4" s="2"/>
      <c r="BF4" s="2"/>
      <c r="BG4" s="95"/>
      <c r="BH4" s="3"/>
      <c r="BI4" s="3"/>
      <c r="BJ4" s="3"/>
      <c r="BK4" s="3"/>
      <c r="BL4" s="3"/>
      <c r="BM4" s="47" t="s">
        <v>551</v>
      </c>
      <c r="BS4" s="25"/>
      <c r="BT4" s="9"/>
      <c r="BU4" s="9"/>
      <c r="BV4" s="9"/>
      <c r="BW4" s="5"/>
    </row>
    <row r="5" spans="1:80" x14ac:dyDescent="0.2">
      <c r="A5" s="17" t="s">
        <v>1</v>
      </c>
      <c r="B5" s="10">
        <f t="shared" ref="B5" si="0">R5+AH5+AX5+BN5</f>
        <v>32229</v>
      </c>
      <c r="C5" s="10">
        <f t="shared" ref="C5" si="1">S5+AI5+AY5+BO5</f>
        <v>19043</v>
      </c>
      <c r="D5" s="10">
        <f t="shared" ref="D5" si="2">T5+AJ5+AZ5+BP5</f>
        <v>8070</v>
      </c>
      <c r="E5" s="10">
        <f t="shared" ref="E5" si="3">U5+AK5+BA5+BQ5</f>
        <v>2361</v>
      </c>
      <c r="F5" s="10">
        <f t="shared" ref="F5" si="4">V5+AL5+BB5+BR5</f>
        <v>2754</v>
      </c>
      <c r="G5" s="10">
        <f t="shared" ref="G5" si="5">W5+AM5+BC5+BS5</f>
        <v>15285</v>
      </c>
      <c r="H5" s="10">
        <f t="shared" ref="H5" si="6">X5+AN5+BD5+BT5</f>
        <v>8715</v>
      </c>
      <c r="I5" s="10">
        <f t="shared" ref="I5" si="7">Y5+AO5+BE5+BU5</f>
        <v>4011</v>
      </c>
      <c r="J5" s="10">
        <f t="shared" ref="J5" si="8">Z5+AP5+BF5+BV5</f>
        <v>1232</v>
      </c>
      <c r="K5" s="10">
        <f t="shared" ref="K5" si="9">AA5+AQ5+BG5+BW5</f>
        <v>1326</v>
      </c>
      <c r="L5" s="10">
        <f t="shared" ref="L5" si="10">AB5+AR5+BH5+BX5</f>
        <v>16944</v>
      </c>
      <c r="M5" s="10">
        <f t="shared" ref="M5" si="11">AC5+AS5+BI5+BY5</f>
        <v>10329</v>
      </c>
      <c r="N5" s="10">
        <f t="shared" ref="N5" si="12">AD5+AT5+BJ5+BZ5</f>
        <v>4059</v>
      </c>
      <c r="O5" s="10">
        <f t="shared" ref="O5" si="13">AE5+AU5+BK5+CA5</f>
        <v>1130</v>
      </c>
      <c r="P5" s="10">
        <f t="shared" ref="P5" si="14">AF5+AV5+BL5+CB5</f>
        <v>1427</v>
      </c>
      <c r="Q5" s="17" t="s">
        <v>1</v>
      </c>
      <c r="R5" s="10">
        <v>5916</v>
      </c>
      <c r="S5" s="10">
        <v>3477</v>
      </c>
      <c r="T5" s="10">
        <v>1437</v>
      </c>
      <c r="U5" s="10">
        <v>162</v>
      </c>
      <c r="V5" s="10">
        <v>839</v>
      </c>
      <c r="W5" s="26">
        <v>2920</v>
      </c>
      <c r="X5" s="27">
        <v>1618</v>
      </c>
      <c r="Y5" s="27">
        <v>808</v>
      </c>
      <c r="Z5" s="27">
        <v>71</v>
      </c>
      <c r="AA5" s="28">
        <v>422</v>
      </c>
      <c r="AB5" s="10">
        <v>2996</v>
      </c>
      <c r="AC5" s="10">
        <v>1859</v>
      </c>
      <c r="AD5" s="10">
        <v>629</v>
      </c>
      <c r="AE5" s="10">
        <v>91</v>
      </c>
      <c r="AF5" s="10">
        <v>417</v>
      </c>
      <c r="AG5" s="117" t="s">
        <v>1</v>
      </c>
      <c r="AH5" s="63">
        <v>7922</v>
      </c>
      <c r="AI5" s="63">
        <v>6287</v>
      </c>
      <c r="AJ5" s="63">
        <v>1234</v>
      </c>
      <c r="AK5" s="63">
        <v>238</v>
      </c>
      <c r="AL5" s="63">
        <v>163</v>
      </c>
      <c r="AM5" s="64">
        <v>3603</v>
      </c>
      <c r="AN5" s="65">
        <v>2822</v>
      </c>
      <c r="AO5" s="65">
        <v>611</v>
      </c>
      <c r="AP5" s="65">
        <v>93</v>
      </c>
      <c r="AQ5" s="66">
        <v>77</v>
      </c>
      <c r="AR5" s="63">
        <v>4319</v>
      </c>
      <c r="AS5" s="63">
        <v>3465</v>
      </c>
      <c r="AT5" s="63">
        <v>623</v>
      </c>
      <c r="AU5" s="63">
        <v>145</v>
      </c>
      <c r="AV5" s="63">
        <v>86</v>
      </c>
      <c r="AW5" s="120" t="s">
        <v>1</v>
      </c>
      <c r="AX5" s="3">
        <v>1843</v>
      </c>
      <c r="AY5" s="3">
        <v>1126</v>
      </c>
      <c r="AZ5" s="3">
        <v>448</v>
      </c>
      <c r="BA5" s="3">
        <v>215</v>
      </c>
      <c r="BB5" s="3">
        <v>54</v>
      </c>
      <c r="BC5" s="100">
        <v>886</v>
      </c>
      <c r="BD5" s="101">
        <v>524</v>
      </c>
      <c r="BE5" s="101">
        <v>236</v>
      </c>
      <c r="BF5" s="101">
        <v>105</v>
      </c>
      <c r="BG5" s="102">
        <v>21</v>
      </c>
      <c r="BH5" s="3">
        <v>957</v>
      </c>
      <c r="BI5" s="3">
        <v>603</v>
      </c>
      <c r="BJ5" s="3">
        <v>211</v>
      </c>
      <c r="BK5" s="3">
        <v>111</v>
      </c>
      <c r="BL5" s="3">
        <v>33</v>
      </c>
      <c r="BM5" s="17" t="s">
        <v>1</v>
      </c>
      <c r="BN5" s="10">
        <v>16548</v>
      </c>
      <c r="BO5" s="10">
        <v>8153</v>
      </c>
      <c r="BP5" s="10">
        <v>4951</v>
      </c>
      <c r="BQ5" s="10">
        <v>1746</v>
      </c>
      <c r="BR5" s="10">
        <v>1698</v>
      </c>
      <c r="BS5" s="26">
        <v>7876</v>
      </c>
      <c r="BT5" s="27">
        <v>3751</v>
      </c>
      <c r="BU5" s="27">
        <v>2356</v>
      </c>
      <c r="BV5" s="27">
        <v>963</v>
      </c>
      <c r="BW5" s="28">
        <v>806</v>
      </c>
      <c r="BX5" s="10">
        <v>8672</v>
      </c>
      <c r="BY5" s="10">
        <v>4402</v>
      </c>
      <c r="BZ5" s="10">
        <v>2596</v>
      </c>
      <c r="CA5" s="10">
        <v>783</v>
      </c>
      <c r="CB5" s="10">
        <v>891</v>
      </c>
    </row>
    <row r="6" spans="1:80" x14ac:dyDescent="0.2">
      <c r="B6" s="7" t="s">
        <v>1</v>
      </c>
      <c r="C6" s="7" t="s">
        <v>4</v>
      </c>
      <c r="D6" s="7" t="s">
        <v>504</v>
      </c>
      <c r="E6" s="7" t="s">
        <v>6</v>
      </c>
      <c r="F6" s="7" t="s">
        <v>505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7"/>
      <c r="R6" s="10"/>
      <c r="S6" s="10"/>
      <c r="T6" s="10"/>
      <c r="U6" s="10"/>
      <c r="V6" s="10"/>
      <c r="W6" s="26"/>
      <c r="X6" s="27"/>
      <c r="Y6" s="27"/>
      <c r="Z6" s="27"/>
      <c r="AA6" s="28"/>
      <c r="AB6" s="10"/>
      <c r="AC6" s="10"/>
      <c r="AD6" s="10"/>
      <c r="AE6" s="10"/>
      <c r="AF6" s="10"/>
      <c r="AG6" s="117"/>
      <c r="AH6" s="63"/>
      <c r="AI6" s="63"/>
      <c r="AJ6" s="63"/>
      <c r="AK6" s="63"/>
      <c r="AL6" s="63"/>
      <c r="AM6" s="64"/>
      <c r="AN6" s="65"/>
      <c r="AO6" s="65"/>
      <c r="AP6" s="65"/>
      <c r="AQ6" s="66"/>
      <c r="AR6" s="63"/>
      <c r="AS6" s="63"/>
      <c r="AT6" s="63"/>
      <c r="AU6" s="63"/>
      <c r="AV6" s="63"/>
      <c r="AW6" s="120"/>
      <c r="AX6" s="3"/>
      <c r="AY6" s="3"/>
      <c r="AZ6" s="3"/>
      <c r="BA6" s="3"/>
      <c r="BB6" s="3"/>
      <c r="BC6" s="100"/>
      <c r="BD6" s="101"/>
      <c r="BE6" s="101"/>
      <c r="BF6" s="101"/>
      <c r="BG6" s="102"/>
      <c r="BH6" s="3"/>
      <c r="BI6" s="3"/>
      <c r="BJ6" s="3"/>
      <c r="BK6" s="3"/>
      <c r="BL6" s="3"/>
      <c r="BM6" s="17"/>
      <c r="BN6" s="10"/>
      <c r="BO6" s="10"/>
      <c r="BP6" s="10"/>
      <c r="BQ6" s="10"/>
      <c r="BR6" s="10"/>
      <c r="BS6" s="26"/>
      <c r="BT6" s="27"/>
      <c r="BU6" s="27"/>
      <c r="BV6" s="27"/>
      <c r="BW6" s="28"/>
      <c r="BX6" s="10"/>
      <c r="BY6" s="10"/>
      <c r="BZ6" s="10"/>
      <c r="CA6" s="10"/>
      <c r="CB6" s="10"/>
    </row>
    <row r="7" spans="1:80" x14ac:dyDescent="0.2">
      <c r="A7" s="17" t="s">
        <v>99</v>
      </c>
      <c r="B7" s="10">
        <f t="shared" ref="B7:B12" si="15">R7+AH7+AX7+BN7</f>
        <v>3614</v>
      </c>
      <c r="C7" s="10">
        <f t="shared" ref="C7:C12" si="16">S7+AI7+AY7+BO7</f>
        <v>2358</v>
      </c>
      <c r="D7" s="10">
        <f t="shared" ref="D7:D12" si="17">T7+AJ7+AZ7+BP7</f>
        <v>662</v>
      </c>
      <c r="E7" s="10">
        <f t="shared" ref="E7:E12" si="18">U7+AK7+BA7+BQ7</f>
        <v>140</v>
      </c>
      <c r="F7" s="10">
        <f t="shared" ref="F7:F12" si="19">V7+AL7+BB7+BR7</f>
        <v>453</v>
      </c>
      <c r="G7" s="10">
        <f t="shared" ref="G7:G12" si="20">W7+AM7+BC7+BS7</f>
        <v>1512</v>
      </c>
      <c r="H7" s="10">
        <f t="shared" ref="H7:H12" si="21">X7+AN7+BD7+BT7</f>
        <v>978</v>
      </c>
      <c r="I7" s="10">
        <f t="shared" ref="I7:I12" si="22">Y7+AO7+BE7+BU7</f>
        <v>265</v>
      </c>
      <c r="J7" s="10">
        <f t="shared" ref="J7:J12" si="23">Z7+AP7+BF7+BV7</f>
        <v>49</v>
      </c>
      <c r="K7" s="10">
        <f t="shared" ref="K7:K12" si="24">AA7+AQ7+BG7+BW7</f>
        <v>219</v>
      </c>
      <c r="L7" s="10">
        <f t="shared" ref="L7:L12" si="25">AB7+AR7+BH7+BX7</f>
        <v>2103</v>
      </c>
      <c r="M7" s="10">
        <f t="shared" ref="M7:M12" si="26">AC7+AS7+BI7+BY7</f>
        <v>1382</v>
      </c>
      <c r="N7" s="10">
        <f t="shared" ref="N7:N12" si="27">AD7+AT7+BJ7+BZ7</f>
        <v>397</v>
      </c>
      <c r="O7" s="10">
        <f t="shared" ref="O7:O12" si="28">AE7+AU7+BK7+CA7</f>
        <v>91</v>
      </c>
      <c r="P7" s="10">
        <f t="shared" ref="P7:P12" si="29">AF7+AV7+BL7+CB7</f>
        <v>234</v>
      </c>
      <c r="Q7" s="17" t="s">
        <v>99</v>
      </c>
      <c r="R7" s="10">
        <v>542</v>
      </c>
      <c r="S7" s="10">
        <v>330</v>
      </c>
      <c r="T7" s="10">
        <v>179</v>
      </c>
      <c r="U7" s="10">
        <v>4</v>
      </c>
      <c r="V7" s="10">
        <v>29</v>
      </c>
      <c r="W7" s="26">
        <v>253</v>
      </c>
      <c r="X7" s="27">
        <v>142</v>
      </c>
      <c r="Y7" s="27">
        <v>92</v>
      </c>
      <c r="Z7" s="27">
        <v>2</v>
      </c>
      <c r="AA7" s="28">
        <v>17</v>
      </c>
      <c r="AB7" s="10">
        <v>289</v>
      </c>
      <c r="AC7" s="10">
        <v>189</v>
      </c>
      <c r="AD7" s="10">
        <v>87</v>
      </c>
      <c r="AE7" s="10">
        <v>2</v>
      </c>
      <c r="AF7" s="10">
        <v>12</v>
      </c>
      <c r="AG7" s="117" t="s">
        <v>99</v>
      </c>
      <c r="AH7" s="63">
        <v>952</v>
      </c>
      <c r="AI7" s="63">
        <v>702</v>
      </c>
      <c r="AJ7" s="63">
        <v>156</v>
      </c>
      <c r="AK7" s="63">
        <v>31</v>
      </c>
      <c r="AL7" s="63">
        <v>63</v>
      </c>
      <c r="AM7" s="64">
        <v>442</v>
      </c>
      <c r="AN7" s="65">
        <v>319</v>
      </c>
      <c r="AO7" s="65">
        <v>80</v>
      </c>
      <c r="AP7" s="65">
        <v>17</v>
      </c>
      <c r="AQ7" s="66">
        <v>26</v>
      </c>
      <c r="AR7" s="63">
        <v>510</v>
      </c>
      <c r="AS7" s="63">
        <v>384</v>
      </c>
      <c r="AT7" s="63">
        <v>76</v>
      </c>
      <c r="AU7" s="63">
        <v>14</v>
      </c>
      <c r="AV7" s="63">
        <v>37</v>
      </c>
      <c r="AW7" s="120" t="s">
        <v>99</v>
      </c>
      <c r="AX7" s="3">
        <v>100</v>
      </c>
      <c r="AY7" s="3">
        <v>46</v>
      </c>
      <c r="AZ7" s="3">
        <v>17</v>
      </c>
      <c r="BA7" s="3">
        <v>15</v>
      </c>
      <c r="BB7" s="3">
        <v>21</v>
      </c>
      <c r="BC7" s="100">
        <v>38</v>
      </c>
      <c r="BD7" s="101">
        <v>23</v>
      </c>
      <c r="BE7" s="101">
        <v>8</v>
      </c>
      <c r="BF7" s="101">
        <v>0</v>
      </c>
      <c r="BG7" s="102">
        <v>6</v>
      </c>
      <c r="BH7" s="3">
        <v>62</v>
      </c>
      <c r="BI7" s="3">
        <v>23</v>
      </c>
      <c r="BJ7" s="3">
        <v>8</v>
      </c>
      <c r="BK7" s="3">
        <v>15</v>
      </c>
      <c r="BL7" s="3">
        <v>15</v>
      </c>
      <c r="BM7" s="17" t="s">
        <v>99</v>
      </c>
      <c r="BN7" s="10">
        <v>2020</v>
      </c>
      <c r="BO7" s="10">
        <v>1280</v>
      </c>
      <c r="BP7" s="10">
        <v>310</v>
      </c>
      <c r="BQ7" s="10">
        <v>90</v>
      </c>
      <c r="BR7" s="10">
        <v>340</v>
      </c>
      <c r="BS7" s="26">
        <v>779</v>
      </c>
      <c r="BT7" s="27">
        <v>494</v>
      </c>
      <c r="BU7" s="27">
        <v>85</v>
      </c>
      <c r="BV7" s="27">
        <v>30</v>
      </c>
      <c r="BW7" s="28">
        <v>170</v>
      </c>
      <c r="BX7" s="10">
        <v>1242</v>
      </c>
      <c r="BY7" s="10">
        <v>786</v>
      </c>
      <c r="BZ7" s="10">
        <v>226</v>
      </c>
      <c r="CA7" s="10">
        <v>60</v>
      </c>
      <c r="CB7" s="10">
        <v>170</v>
      </c>
    </row>
    <row r="8" spans="1:80" x14ac:dyDescent="0.2">
      <c r="A8" s="17" t="s">
        <v>100</v>
      </c>
      <c r="B8" s="10">
        <f t="shared" si="15"/>
        <v>9468</v>
      </c>
      <c r="C8" s="10">
        <f t="shared" si="16"/>
        <v>5918</v>
      </c>
      <c r="D8" s="10">
        <f t="shared" si="17"/>
        <v>2286</v>
      </c>
      <c r="E8" s="10">
        <f t="shared" si="18"/>
        <v>518</v>
      </c>
      <c r="F8" s="10">
        <f t="shared" si="19"/>
        <v>744</v>
      </c>
      <c r="G8" s="10">
        <f t="shared" si="20"/>
        <v>4514</v>
      </c>
      <c r="H8" s="10">
        <f t="shared" si="21"/>
        <v>2864</v>
      </c>
      <c r="I8" s="10">
        <f t="shared" si="22"/>
        <v>1117</v>
      </c>
      <c r="J8" s="10">
        <f t="shared" si="23"/>
        <v>254</v>
      </c>
      <c r="K8" s="10">
        <f t="shared" si="24"/>
        <v>281</v>
      </c>
      <c r="L8" s="10">
        <f t="shared" si="25"/>
        <v>4954</v>
      </c>
      <c r="M8" s="10">
        <f t="shared" si="26"/>
        <v>3055</v>
      </c>
      <c r="N8" s="10">
        <f t="shared" si="27"/>
        <v>1170</v>
      </c>
      <c r="O8" s="10">
        <f t="shared" si="28"/>
        <v>265</v>
      </c>
      <c r="P8" s="10">
        <f t="shared" si="29"/>
        <v>465</v>
      </c>
      <c r="Q8" s="17" t="s">
        <v>100</v>
      </c>
      <c r="R8" s="10">
        <v>1923</v>
      </c>
      <c r="S8" s="10">
        <v>1217</v>
      </c>
      <c r="T8" s="10">
        <v>398</v>
      </c>
      <c r="U8" s="10">
        <v>47</v>
      </c>
      <c r="V8" s="10">
        <v>260</v>
      </c>
      <c r="W8" s="26">
        <v>1030</v>
      </c>
      <c r="X8" s="27">
        <v>604</v>
      </c>
      <c r="Y8" s="27">
        <v>254</v>
      </c>
      <c r="Z8" s="27">
        <v>27</v>
      </c>
      <c r="AA8" s="28">
        <v>145</v>
      </c>
      <c r="AB8" s="10">
        <v>893</v>
      </c>
      <c r="AC8" s="10">
        <v>613</v>
      </c>
      <c r="AD8" s="10">
        <v>144</v>
      </c>
      <c r="AE8" s="10">
        <v>20</v>
      </c>
      <c r="AF8" s="10">
        <v>116</v>
      </c>
      <c r="AG8" s="117" t="s">
        <v>100</v>
      </c>
      <c r="AH8" s="63">
        <v>2060</v>
      </c>
      <c r="AI8" s="63">
        <v>1638</v>
      </c>
      <c r="AJ8" s="63">
        <v>328</v>
      </c>
      <c r="AK8" s="63">
        <v>76</v>
      </c>
      <c r="AL8" s="63">
        <v>17</v>
      </c>
      <c r="AM8" s="64">
        <v>919</v>
      </c>
      <c r="AN8" s="65">
        <v>735</v>
      </c>
      <c r="AO8" s="65">
        <v>152</v>
      </c>
      <c r="AP8" s="65">
        <v>24</v>
      </c>
      <c r="AQ8" s="66">
        <v>9</v>
      </c>
      <c r="AR8" s="63">
        <v>1141</v>
      </c>
      <c r="AS8" s="63">
        <v>904</v>
      </c>
      <c r="AT8" s="63">
        <v>177</v>
      </c>
      <c r="AU8" s="63">
        <v>52</v>
      </c>
      <c r="AV8" s="63">
        <v>9</v>
      </c>
      <c r="AW8" s="120" t="s">
        <v>100</v>
      </c>
      <c r="AX8" s="3">
        <v>205</v>
      </c>
      <c r="AY8" s="3">
        <v>121</v>
      </c>
      <c r="AZ8" s="3">
        <v>51</v>
      </c>
      <c r="BA8" s="3">
        <v>34</v>
      </c>
      <c r="BB8" s="3">
        <v>0</v>
      </c>
      <c r="BC8" s="100">
        <v>120</v>
      </c>
      <c r="BD8" s="101">
        <v>65</v>
      </c>
      <c r="BE8" s="101">
        <v>34</v>
      </c>
      <c r="BF8" s="101">
        <v>22</v>
      </c>
      <c r="BG8" s="102">
        <v>0</v>
      </c>
      <c r="BH8" s="3">
        <v>85</v>
      </c>
      <c r="BI8" s="3">
        <v>56</v>
      </c>
      <c r="BJ8" s="3">
        <v>17</v>
      </c>
      <c r="BK8" s="3">
        <v>12</v>
      </c>
      <c r="BL8" s="3">
        <v>0</v>
      </c>
      <c r="BM8" s="17" t="s">
        <v>100</v>
      </c>
      <c r="BN8" s="10">
        <v>5280</v>
      </c>
      <c r="BO8" s="10">
        <v>2942</v>
      </c>
      <c r="BP8" s="10">
        <v>1509</v>
      </c>
      <c r="BQ8" s="10">
        <v>361</v>
      </c>
      <c r="BR8" s="10">
        <v>467</v>
      </c>
      <c r="BS8" s="26">
        <v>2445</v>
      </c>
      <c r="BT8" s="27">
        <v>1460</v>
      </c>
      <c r="BU8" s="27">
        <v>677</v>
      </c>
      <c r="BV8" s="27">
        <v>181</v>
      </c>
      <c r="BW8" s="28">
        <v>127</v>
      </c>
      <c r="BX8" s="10">
        <v>2835</v>
      </c>
      <c r="BY8" s="10">
        <v>1482</v>
      </c>
      <c r="BZ8" s="10">
        <v>832</v>
      </c>
      <c r="CA8" s="10">
        <v>181</v>
      </c>
      <c r="CB8" s="10">
        <v>340</v>
      </c>
    </row>
    <row r="9" spans="1:80" x14ac:dyDescent="0.2">
      <c r="A9" s="17" t="s">
        <v>101</v>
      </c>
      <c r="B9" s="10">
        <f t="shared" si="15"/>
        <v>6252</v>
      </c>
      <c r="C9" s="10">
        <f t="shared" si="16"/>
        <v>3719</v>
      </c>
      <c r="D9" s="10">
        <f t="shared" si="17"/>
        <v>1435</v>
      </c>
      <c r="E9" s="10">
        <f t="shared" si="18"/>
        <v>452</v>
      </c>
      <c r="F9" s="10">
        <f t="shared" si="19"/>
        <v>646</v>
      </c>
      <c r="G9" s="10">
        <f t="shared" si="20"/>
        <v>2783</v>
      </c>
      <c r="H9" s="10">
        <f t="shared" si="21"/>
        <v>1553</v>
      </c>
      <c r="I9" s="10">
        <f t="shared" si="22"/>
        <v>774</v>
      </c>
      <c r="J9" s="10">
        <f t="shared" si="23"/>
        <v>125</v>
      </c>
      <c r="K9" s="10">
        <f t="shared" si="24"/>
        <v>333</v>
      </c>
      <c r="L9" s="10">
        <f t="shared" si="25"/>
        <v>3469</v>
      </c>
      <c r="M9" s="10">
        <f t="shared" si="26"/>
        <v>2168</v>
      </c>
      <c r="N9" s="10">
        <f t="shared" si="27"/>
        <v>661</v>
      </c>
      <c r="O9" s="10">
        <f t="shared" si="28"/>
        <v>327</v>
      </c>
      <c r="P9" s="10">
        <f t="shared" si="29"/>
        <v>313</v>
      </c>
      <c r="Q9" s="17" t="s">
        <v>101</v>
      </c>
      <c r="R9" s="10">
        <v>1439</v>
      </c>
      <c r="S9" s="10">
        <v>1043</v>
      </c>
      <c r="T9" s="10">
        <v>214</v>
      </c>
      <c r="U9" s="10">
        <v>38</v>
      </c>
      <c r="V9" s="10">
        <v>145</v>
      </c>
      <c r="W9" s="26">
        <v>693</v>
      </c>
      <c r="X9" s="27">
        <v>477</v>
      </c>
      <c r="Y9" s="27">
        <v>139</v>
      </c>
      <c r="Z9" s="27">
        <v>15</v>
      </c>
      <c r="AA9" s="28">
        <v>64</v>
      </c>
      <c r="AB9" s="10">
        <v>746</v>
      </c>
      <c r="AC9" s="10">
        <v>566</v>
      </c>
      <c r="AD9" s="10">
        <v>75</v>
      </c>
      <c r="AE9" s="10">
        <v>24</v>
      </c>
      <c r="AF9" s="10">
        <v>81</v>
      </c>
      <c r="AG9" s="117" t="s">
        <v>101</v>
      </c>
      <c r="AH9" s="63">
        <v>1482</v>
      </c>
      <c r="AI9" s="63">
        <v>1196</v>
      </c>
      <c r="AJ9" s="63">
        <v>223</v>
      </c>
      <c r="AK9" s="63">
        <v>31</v>
      </c>
      <c r="AL9" s="63">
        <v>31</v>
      </c>
      <c r="AM9" s="64">
        <v>608</v>
      </c>
      <c r="AN9" s="65">
        <v>475</v>
      </c>
      <c r="AO9" s="65">
        <v>105</v>
      </c>
      <c r="AP9" s="65">
        <v>14</v>
      </c>
      <c r="AQ9" s="66">
        <v>14</v>
      </c>
      <c r="AR9" s="63">
        <v>874</v>
      </c>
      <c r="AS9" s="63">
        <v>722</v>
      </c>
      <c r="AT9" s="63">
        <v>118</v>
      </c>
      <c r="AU9" s="63">
        <v>17</v>
      </c>
      <c r="AV9" s="63">
        <v>17</v>
      </c>
      <c r="AW9" s="120" t="s">
        <v>101</v>
      </c>
      <c r="AX9" s="3">
        <v>272</v>
      </c>
      <c r="AY9" s="3">
        <v>222</v>
      </c>
      <c r="AZ9" s="3">
        <v>25</v>
      </c>
      <c r="BA9" s="3">
        <v>22</v>
      </c>
      <c r="BB9" s="3">
        <v>3</v>
      </c>
      <c r="BC9" s="100">
        <v>121</v>
      </c>
      <c r="BD9" s="101">
        <v>107</v>
      </c>
      <c r="BE9" s="101">
        <v>8</v>
      </c>
      <c r="BF9" s="101">
        <v>6</v>
      </c>
      <c r="BG9" s="102">
        <v>0</v>
      </c>
      <c r="BH9" s="3">
        <v>151</v>
      </c>
      <c r="BI9" s="3">
        <v>116</v>
      </c>
      <c r="BJ9" s="3">
        <v>17</v>
      </c>
      <c r="BK9" s="3">
        <v>15</v>
      </c>
      <c r="BL9" s="3">
        <v>3</v>
      </c>
      <c r="BM9" s="17" t="s">
        <v>101</v>
      </c>
      <c r="BN9" s="10">
        <v>3059</v>
      </c>
      <c r="BO9" s="10">
        <v>1258</v>
      </c>
      <c r="BP9" s="10">
        <v>973</v>
      </c>
      <c r="BQ9" s="10">
        <v>361</v>
      </c>
      <c r="BR9" s="10">
        <v>467</v>
      </c>
      <c r="BS9" s="26">
        <v>1361</v>
      </c>
      <c r="BT9" s="27">
        <v>494</v>
      </c>
      <c r="BU9" s="27">
        <v>522</v>
      </c>
      <c r="BV9" s="27">
        <v>90</v>
      </c>
      <c r="BW9" s="28">
        <v>255</v>
      </c>
      <c r="BX9" s="10">
        <v>1698</v>
      </c>
      <c r="BY9" s="10">
        <v>764</v>
      </c>
      <c r="BZ9" s="10">
        <v>451</v>
      </c>
      <c r="CA9" s="10">
        <v>271</v>
      </c>
      <c r="CB9" s="10">
        <v>212</v>
      </c>
    </row>
    <row r="10" spans="1:80" x14ac:dyDescent="0.2">
      <c r="A10" s="17" t="s">
        <v>102</v>
      </c>
      <c r="B10" s="10">
        <f t="shared" si="15"/>
        <v>5369</v>
      </c>
      <c r="C10" s="10">
        <f t="shared" si="16"/>
        <v>2850</v>
      </c>
      <c r="D10" s="10">
        <f t="shared" si="17"/>
        <v>1552</v>
      </c>
      <c r="E10" s="10">
        <f t="shared" si="18"/>
        <v>590</v>
      </c>
      <c r="F10" s="10">
        <f t="shared" si="19"/>
        <v>377</v>
      </c>
      <c r="G10" s="10">
        <f t="shared" si="20"/>
        <v>2596</v>
      </c>
      <c r="H10" s="10">
        <f t="shared" si="21"/>
        <v>1272</v>
      </c>
      <c r="I10" s="10">
        <f t="shared" si="22"/>
        <v>803</v>
      </c>
      <c r="J10" s="10">
        <f t="shared" si="23"/>
        <v>342</v>
      </c>
      <c r="K10" s="10">
        <f t="shared" si="24"/>
        <v>177</v>
      </c>
      <c r="L10" s="10">
        <f t="shared" si="25"/>
        <v>2773</v>
      </c>
      <c r="M10" s="10">
        <f t="shared" si="26"/>
        <v>1578</v>
      </c>
      <c r="N10" s="10">
        <f t="shared" si="27"/>
        <v>748</v>
      </c>
      <c r="O10" s="10">
        <f t="shared" si="28"/>
        <v>248</v>
      </c>
      <c r="P10" s="10">
        <f t="shared" si="29"/>
        <v>200</v>
      </c>
      <c r="Q10" s="17" t="s">
        <v>102</v>
      </c>
      <c r="R10" s="10">
        <v>751</v>
      </c>
      <c r="S10" s="10">
        <v>354</v>
      </c>
      <c r="T10" s="10">
        <v>242</v>
      </c>
      <c r="U10" s="10">
        <v>22</v>
      </c>
      <c r="V10" s="10">
        <v>133</v>
      </c>
      <c r="W10" s="26">
        <v>447</v>
      </c>
      <c r="X10" s="27">
        <v>236</v>
      </c>
      <c r="Y10" s="27">
        <v>133</v>
      </c>
      <c r="Z10" s="27">
        <v>9</v>
      </c>
      <c r="AA10" s="28">
        <v>69</v>
      </c>
      <c r="AB10" s="10">
        <v>304</v>
      </c>
      <c r="AC10" s="10">
        <v>118</v>
      </c>
      <c r="AD10" s="10">
        <v>110</v>
      </c>
      <c r="AE10" s="10">
        <v>13</v>
      </c>
      <c r="AF10" s="10">
        <v>64</v>
      </c>
      <c r="AG10" s="117" t="s">
        <v>102</v>
      </c>
      <c r="AH10" s="63">
        <v>1443</v>
      </c>
      <c r="AI10" s="63">
        <v>1170</v>
      </c>
      <c r="AJ10" s="63">
        <v>215</v>
      </c>
      <c r="AK10" s="63">
        <v>38</v>
      </c>
      <c r="AL10" s="63">
        <v>20</v>
      </c>
      <c r="AM10" s="64">
        <v>668</v>
      </c>
      <c r="AN10" s="65">
        <v>527</v>
      </c>
      <c r="AO10" s="65">
        <v>109</v>
      </c>
      <c r="AP10" s="65">
        <v>17</v>
      </c>
      <c r="AQ10" s="66">
        <v>14</v>
      </c>
      <c r="AR10" s="63">
        <v>775</v>
      </c>
      <c r="AS10" s="63">
        <v>644</v>
      </c>
      <c r="AT10" s="63">
        <v>105</v>
      </c>
      <c r="AU10" s="63">
        <v>21</v>
      </c>
      <c r="AV10" s="63">
        <v>6</v>
      </c>
      <c r="AW10" s="120" t="s">
        <v>102</v>
      </c>
      <c r="AX10" s="3">
        <v>239</v>
      </c>
      <c r="AY10" s="3">
        <v>158</v>
      </c>
      <c r="AZ10" s="3">
        <v>51</v>
      </c>
      <c r="BA10" s="3">
        <v>18</v>
      </c>
      <c r="BB10" s="3">
        <v>12</v>
      </c>
      <c r="BC10" s="100">
        <v>110</v>
      </c>
      <c r="BD10" s="101">
        <v>60</v>
      </c>
      <c r="BE10" s="101">
        <v>25</v>
      </c>
      <c r="BF10" s="101">
        <v>15</v>
      </c>
      <c r="BG10" s="102">
        <v>9</v>
      </c>
      <c r="BH10" s="3">
        <v>129</v>
      </c>
      <c r="BI10" s="3">
        <v>97</v>
      </c>
      <c r="BJ10" s="3">
        <v>25</v>
      </c>
      <c r="BK10" s="3">
        <v>3</v>
      </c>
      <c r="BL10" s="3">
        <v>3</v>
      </c>
      <c r="BM10" s="17" t="s">
        <v>102</v>
      </c>
      <c r="BN10" s="10">
        <v>2936</v>
      </c>
      <c r="BO10" s="10">
        <v>1168</v>
      </c>
      <c r="BP10" s="10">
        <v>1044</v>
      </c>
      <c r="BQ10" s="10">
        <v>512</v>
      </c>
      <c r="BR10" s="10">
        <v>212</v>
      </c>
      <c r="BS10" s="26">
        <v>1371</v>
      </c>
      <c r="BT10" s="27">
        <v>449</v>
      </c>
      <c r="BU10" s="27">
        <v>536</v>
      </c>
      <c r="BV10" s="27">
        <v>301</v>
      </c>
      <c r="BW10" s="28">
        <v>85</v>
      </c>
      <c r="BX10" s="10">
        <v>1565</v>
      </c>
      <c r="BY10" s="10">
        <v>719</v>
      </c>
      <c r="BZ10" s="10">
        <v>508</v>
      </c>
      <c r="CA10" s="10">
        <v>211</v>
      </c>
      <c r="CB10" s="10">
        <v>127</v>
      </c>
    </row>
    <row r="11" spans="1:80" x14ac:dyDescent="0.2">
      <c r="A11" s="17" t="s">
        <v>103</v>
      </c>
      <c r="B11" s="10">
        <f t="shared" si="15"/>
        <v>4884</v>
      </c>
      <c r="C11" s="10">
        <f t="shared" si="16"/>
        <v>2711</v>
      </c>
      <c r="D11" s="10">
        <f t="shared" si="17"/>
        <v>1523</v>
      </c>
      <c r="E11" s="10">
        <f t="shared" si="18"/>
        <v>270</v>
      </c>
      <c r="F11" s="10">
        <f t="shared" si="19"/>
        <v>379</v>
      </c>
      <c r="G11" s="10">
        <f t="shared" si="20"/>
        <v>2477</v>
      </c>
      <c r="H11" s="10">
        <f t="shared" si="21"/>
        <v>1290</v>
      </c>
      <c r="I11" s="10">
        <f t="shared" si="22"/>
        <v>797</v>
      </c>
      <c r="J11" s="10">
        <f t="shared" si="23"/>
        <v>182</v>
      </c>
      <c r="K11" s="10">
        <f t="shared" si="24"/>
        <v>208</v>
      </c>
      <c r="L11" s="10">
        <f t="shared" si="25"/>
        <v>2406</v>
      </c>
      <c r="M11" s="10">
        <f t="shared" si="26"/>
        <v>1421</v>
      </c>
      <c r="N11" s="10">
        <f t="shared" si="27"/>
        <v>727</v>
      </c>
      <c r="O11" s="10">
        <f t="shared" si="28"/>
        <v>87</v>
      </c>
      <c r="P11" s="10">
        <f t="shared" si="29"/>
        <v>169</v>
      </c>
      <c r="Q11" s="17" t="s">
        <v>103</v>
      </c>
      <c r="R11" s="10">
        <v>810</v>
      </c>
      <c r="S11" s="10">
        <v>307</v>
      </c>
      <c r="T11" s="10">
        <v>306</v>
      </c>
      <c r="U11" s="10">
        <v>24</v>
      </c>
      <c r="V11" s="10">
        <v>174</v>
      </c>
      <c r="W11" s="26">
        <v>260</v>
      </c>
      <c r="X11" s="27">
        <v>57</v>
      </c>
      <c r="Y11" s="27">
        <v>133</v>
      </c>
      <c r="Z11" s="27">
        <v>7</v>
      </c>
      <c r="AA11" s="28">
        <v>64</v>
      </c>
      <c r="AB11" s="10">
        <v>550</v>
      </c>
      <c r="AC11" s="10">
        <v>250</v>
      </c>
      <c r="AD11" s="10">
        <v>173</v>
      </c>
      <c r="AE11" s="10">
        <v>16</v>
      </c>
      <c r="AF11" s="10">
        <v>110</v>
      </c>
      <c r="AG11" s="117" t="s">
        <v>103</v>
      </c>
      <c r="AH11" s="63">
        <v>1451</v>
      </c>
      <c r="AI11" s="63">
        <v>1151</v>
      </c>
      <c r="AJ11" s="63">
        <v>236</v>
      </c>
      <c r="AK11" s="63">
        <v>41</v>
      </c>
      <c r="AL11" s="63">
        <v>23</v>
      </c>
      <c r="AM11" s="64">
        <v>698</v>
      </c>
      <c r="AN11" s="65">
        <v>546</v>
      </c>
      <c r="AO11" s="65">
        <v>131</v>
      </c>
      <c r="AP11" s="65">
        <v>10</v>
      </c>
      <c r="AQ11" s="66">
        <v>11</v>
      </c>
      <c r="AR11" s="63">
        <v>752</v>
      </c>
      <c r="AS11" s="63">
        <v>605</v>
      </c>
      <c r="AT11" s="63">
        <v>105</v>
      </c>
      <c r="AU11" s="63">
        <v>31</v>
      </c>
      <c r="AV11" s="63">
        <v>11</v>
      </c>
      <c r="AW11" s="120" t="s">
        <v>103</v>
      </c>
      <c r="AX11" s="3">
        <v>555</v>
      </c>
      <c r="AY11" s="3">
        <v>310</v>
      </c>
      <c r="AZ11" s="3">
        <v>177</v>
      </c>
      <c r="BA11" s="3">
        <v>55</v>
      </c>
      <c r="BB11" s="3">
        <v>12</v>
      </c>
      <c r="BC11" s="100">
        <v>279</v>
      </c>
      <c r="BD11" s="101">
        <v>148</v>
      </c>
      <c r="BE11" s="101">
        <v>110</v>
      </c>
      <c r="BF11" s="101">
        <v>15</v>
      </c>
      <c r="BG11" s="102">
        <v>6</v>
      </c>
      <c r="BH11" s="3">
        <v>276</v>
      </c>
      <c r="BI11" s="3">
        <v>162</v>
      </c>
      <c r="BJ11" s="3">
        <v>68</v>
      </c>
      <c r="BK11" s="3">
        <v>40</v>
      </c>
      <c r="BL11" s="3">
        <v>6</v>
      </c>
      <c r="BM11" s="17" t="s">
        <v>103</v>
      </c>
      <c r="BN11" s="10">
        <v>2068</v>
      </c>
      <c r="BO11" s="10">
        <v>943</v>
      </c>
      <c r="BP11" s="10">
        <v>804</v>
      </c>
      <c r="BQ11" s="10">
        <v>150</v>
      </c>
      <c r="BR11" s="10">
        <v>170</v>
      </c>
      <c r="BS11" s="26">
        <v>1240</v>
      </c>
      <c r="BT11" s="27">
        <v>539</v>
      </c>
      <c r="BU11" s="27">
        <v>423</v>
      </c>
      <c r="BV11" s="27">
        <v>150</v>
      </c>
      <c r="BW11" s="28">
        <v>127</v>
      </c>
      <c r="BX11" s="10">
        <v>828</v>
      </c>
      <c r="BY11" s="10">
        <v>404</v>
      </c>
      <c r="BZ11" s="10">
        <v>381</v>
      </c>
      <c r="CA11" s="10">
        <v>0</v>
      </c>
      <c r="CB11" s="10">
        <v>42</v>
      </c>
    </row>
    <row r="12" spans="1:80" x14ac:dyDescent="0.2">
      <c r="A12" s="17" t="s">
        <v>104</v>
      </c>
      <c r="B12" s="10">
        <f t="shared" si="15"/>
        <v>2641</v>
      </c>
      <c r="C12" s="10">
        <f t="shared" si="16"/>
        <v>1486</v>
      </c>
      <c r="D12" s="10">
        <f t="shared" si="17"/>
        <v>611</v>
      </c>
      <c r="E12" s="10">
        <f t="shared" si="18"/>
        <v>390</v>
      </c>
      <c r="F12" s="10">
        <f t="shared" si="19"/>
        <v>155</v>
      </c>
      <c r="G12" s="10">
        <f t="shared" si="20"/>
        <v>1401</v>
      </c>
      <c r="H12" s="10">
        <f t="shared" si="21"/>
        <v>759</v>
      </c>
      <c r="I12" s="10">
        <f t="shared" si="22"/>
        <v>256</v>
      </c>
      <c r="J12" s="10">
        <f t="shared" si="23"/>
        <v>278</v>
      </c>
      <c r="K12" s="10">
        <f t="shared" si="24"/>
        <v>109</v>
      </c>
      <c r="L12" s="10">
        <f t="shared" si="25"/>
        <v>1240</v>
      </c>
      <c r="M12" s="10">
        <f t="shared" si="26"/>
        <v>726</v>
      </c>
      <c r="N12" s="10">
        <f t="shared" si="27"/>
        <v>355</v>
      </c>
      <c r="O12" s="10">
        <f t="shared" si="28"/>
        <v>111</v>
      </c>
      <c r="P12" s="10">
        <f t="shared" si="29"/>
        <v>47</v>
      </c>
      <c r="Q12" s="17" t="s">
        <v>104</v>
      </c>
      <c r="R12" s="10">
        <v>450</v>
      </c>
      <c r="S12" s="10">
        <v>226</v>
      </c>
      <c r="T12" s="10">
        <v>98</v>
      </c>
      <c r="U12" s="10">
        <v>27</v>
      </c>
      <c r="V12" s="10">
        <v>98</v>
      </c>
      <c r="W12" s="26">
        <v>236</v>
      </c>
      <c r="X12" s="27">
        <v>104</v>
      </c>
      <c r="Y12" s="27">
        <v>58</v>
      </c>
      <c r="Z12" s="27">
        <v>11</v>
      </c>
      <c r="AA12" s="28">
        <v>64</v>
      </c>
      <c r="AB12" s="10">
        <v>214</v>
      </c>
      <c r="AC12" s="10">
        <v>123</v>
      </c>
      <c r="AD12" s="10">
        <v>40</v>
      </c>
      <c r="AE12" s="10">
        <v>16</v>
      </c>
      <c r="AF12" s="10">
        <v>35</v>
      </c>
      <c r="AG12" s="117" t="s">
        <v>104</v>
      </c>
      <c r="AH12" s="63">
        <v>534</v>
      </c>
      <c r="AI12" s="63">
        <v>429</v>
      </c>
      <c r="AJ12" s="63">
        <v>76</v>
      </c>
      <c r="AK12" s="63">
        <v>21</v>
      </c>
      <c r="AL12" s="63">
        <v>9</v>
      </c>
      <c r="AM12" s="64">
        <v>268</v>
      </c>
      <c r="AN12" s="65">
        <v>221</v>
      </c>
      <c r="AO12" s="65">
        <v>34</v>
      </c>
      <c r="AP12" s="65">
        <v>10</v>
      </c>
      <c r="AQ12" s="66">
        <v>3</v>
      </c>
      <c r="AR12" s="63">
        <v>266</v>
      </c>
      <c r="AS12" s="63">
        <v>208</v>
      </c>
      <c r="AT12" s="63">
        <v>42</v>
      </c>
      <c r="AU12" s="63">
        <v>10</v>
      </c>
      <c r="AV12" s="63">
        <v>6</v>
      </c>
      <c r="AW12" s="120" t="s">
        <v>104</v>
      </c>
      <c r="AX12" s="3">
        <v>472</v>
      </c>
      <c r="AY12" s="3">
        <v>269</v>
      </c>
      <c r="AZ12" s="3">
        <v>127</v>
      </c>
      <c r="BA12" s="3">
        <v>71</v>
      </c>
      <c r="BB12" s="3">
        <v>6</v>
      </c>
      <c r="BC12" s="100">
        <v>217</v>
      </c>
      <c r="BD12" s="101">
        <v>120</v>
      </c>
      <c r="BE12" s="101">
        <v>51</v>
      </c>
      <c r="BF12" s="101">
        <v>46</v>
      </c>
      <c r="BG12" s="102">
        <v>0</v>
      </c>
      <c r="BH12" s="3">
        <v>255</v>
      </c>
      <c r="BI12" s="3">
        <v>148</v>
      </c>
      <c r="BJ12" s="3">
        <v>76</v>
      </c>
      <c r="BK12" s="3">
        <v>25</v>
      </c>
      <c r="BL12" s="3">
        <v>6</v>
      </c>
      <c r="BM12" s="17" t="s">
        <v>104</v>
      </c>
      <c r="BN12" s="10">
        <v>1185</v>
      </c>
      <c r="BO12" s="10">
        <v>562</v>
      </c>
      <c r="BP12" s="10">
        <v>310</v>
      </c>
      <c r="BQ12" s="10">
        <v>271</v>
      </c>
      <c r="BR12" s="10">
        <v>42</v>
      </c>
      <c r="BS12" s="26">
        <v>680</v>
      </c>
      <c r="BT12" s="27">
        <v>314</v>
      </c>
      <c r="BU12" s="27">
        <v>113</v>
      </c>
      <c r="BV12" s="27">
        <v>211</v>
      </c>
      <c r="BW12" s="28">
        <v>42</v>
      </c>
      <c r="BX12" s="10">
        <v>505</v>
      </c>
      <c r="BY12" s="10">
        <v>247</v>
      </c>
      <c r="BZ12" s="10">
        <v>197</v>
      </c>
      <c r="CA12" s="10">
        <v>60</v>
      </c>
      <c r="CB12" s="10">
        <v>0</v>
      </c>
    </row>
    <row r="13" spans="1:80" x14ac:dyDescent="0.2">
      <c r="B13" s="10"/>
      <c r="C13" s="10"/>
      <c r="D13" s="10"/>
      <c r="E13" s="10"/>
      <c r="F13" s="10"/>
      <c r="G13" s="26"/>
      <c r="H13" s="27"/>
      <c r="I13" s="27"/>
      <c r="J13" s="27"/>
      <c r="K13" s="28"/>
      <c r="L13" s="10"/>
      <c r="M13" s="10"/>
      <c r="N13" s="10"/>
      <c r="O13" s="10"/>
      <c r="P13" s="10"/>
      <c r="Q13" s="17"/>
      <c r="R13" s="10"/>
      <c r="S13" s="10"/>
      <c r="T13" s="10"/>
      <c r="U13" s="10"/>
      <c r="V13" s="10"/>
      <c r="W13" s="26"/>
      <c r="X13" s="27"/>
      <c r="Y13" s="27"/>
      <c r="Z13" s="27"/>
      <c r="AA13" s="28"/>
      <c r="AB13" s="10"/>
      <c r="AC13" s="10"/>
      <c r="AD13" s="10"/>
      <c r="AE13" s="10"/>
      <c r="AF13" s="10"/>
      <c r="AG13" s="117"/>
      <c r="AH13" s="63"/>
      <c r="AI13" s="63"/>
      <c r="AJ13" s="63"/>
      <c r="AK13" s="63"/>
      <c r="AL13" s="63"/>
      <c r="AM13" s="64"/>
      <c r="AN13" s="65"/>
      <c r="AO13" s="65"/>
      <c r="AP13" s="65"/>
      <c r="AQ13" s="66"/>
      <c r="AR13" s="63"/>
      <c r="AS13" s="63"/>
      <c r="AT13" s="63"/>
      <c r="AU13" s="63"/>
      <c r="AV13" s="63"/>
      <c r="AW13" s="120"/>
      <c r="AX13" s="3"/>
      <c r="AY13" s="3"/>
      <c r="AZ13" s="3"/>
      <c r="BA13" s="3"/>
      <c r="BB13" s="3"/>
      <c r="BC13" s="100"/>
      <c r="BD13" s="101"/>
      <c r="BE13" s="101"/>
      <c r="BF13" s="101"/>
      <c r="BG13" s="102"/>
      <c r="BH13" s="3"/>
      <c r="BI13" s="3"/>
      <c r="BJ13" s="3"/>
      <c r="BK13" s="3"/>
      <c r="BL13" s="3"/>
    </row>
    <row r="14" spans="1:80" x14ac:dyDescent="0.2">
      <c r="A14" s="47" t="s">
        <v>552</v>
      </c>
      <c r="B14" s="10"/>
      <c r="C14" s="10"/>
      <c r="D14" s="10"/>
      <c r="E14" s="10"/>
      <c r="F14" s="10"/>
      <c r="G14" s="26"/>
      <c r="H14" s="27"/>
      <c r="I14" s="27"/>
      <c r="J14" s="27"/>
      <c r="K14" s="28"/>
      <c r="L14" s="10"/>
      <c r="M14" s="10"/>
      <c r="N14" s="10"/>
      <c r="O14" s="10"/>
      <c r="P14" s="10"/>
      <c r="Q14" s="47" t="s">
        <v>552</v>
      </c>
      <c r="R14" s="10"/>
      <c r="S14" s="10"/>
      <c r="T14" s="10"/>
      <c r="U14" s="10"/>
      <c r="V14" s="10"/>
      <c r="W14" s="26"/>
      <c r="X14" s="27"/>
      <c r="Y14" s="27"/>
      <c r="Z14" s="27"/>
      <c r="AA14" s="28"/>
      <c r="AB14" s="10"/>
      <c r="AC14" s="10"/>
      <c r="AD14" s="10"/>
      <c r="AE14" s="10"/>
      <c r="AF14" s="10"/>
      <c r="AG14" s="119" t="s">
        <v>642</v>
      </c>
      <c r="AH14" s="63"/>
      <c r="AI14" s="63"/>
      <c r="AJ14" s="63"/>
      <c r="AK14" s="63"/>
      <c r="AL14" s="63"/>
      <c r="AM14" s="64"/>
      <c r="AN14" s="65"/>
      <c r="AO14" s="65"/>
      <c r="AP14" s="65"/>
      <c r="AQ14" s="66"/>
      <c r="AR14" s="63"/>
      <c r="AS14" s="63"/>
      <c r="AT14" s="63"/>
      <c r="AU14" s="63"/>
      <c r="AV14" s="63"/>
      <c r="AW14" s="122" t="s">
        <v>647</v>
      </c>
      <c r="AX14" s="3"/>
      <c r="AY14" s="3"/>
      <c r="AZ14" s="3"/>
      <c r="BA14" s="3"/>
      <c r="BB14" s="3"/>
      <c r="BC14" s="100"/>
      <c r="BD14" s="101"/>
      <c r="BE14" s="101"/>
      <c r="BF14" s="101"/>
      <c r="BG14" s="102"/>
      <c r="BH14" s="3"/>
      <c r="BI14" s="3"/>
      <c r="BJ14" s="3"/>
      <c r="BK14" s="3"/>
      <c r="BL14" s="3"/>
      <c r="BM14" s="47" t="s">
        <v>651</v>
      </c>
      <c r="BN14" s="10"/>
      <c r="BO14" s="10"/>
      <c r="BP14" s="10"/>
      <c r="BQ14" s="10"/>
      <c r="BR14" s="10"/>
      <c r="BS14" s="26"/>
      <c r="BT14" s="27"/>
      <c r="BU14" s="27"/>
      <c r="BV14" s="27"/>
      <c r="BW14" s="28"/>
      <c r="BX14" s="10"/>
      <c r="BY14" s="10"/>
      <c r="BZ14" s="10"/>
      <c r="CA14" s="10"/>
    </row>
    <row r="15" spans="1:80" x14ac:dyDescent="0.2">
      <c r="A15" s="17" t="s">
        <v>1</v>
      </c>
      <c r="B15" s="10">
        <f t="shared" ref="B15" si="30">R15+AH15+AX15+BN15</f>
        <v>32229</v>
      </c>
      <c r="C15" s="10">
        <f t="shared" ref="C15" si="31">S15+AI15+AY15+BO15</f>
        <v>19043</v>
      </c>
      <c r="D15" s="10">
        <f t="shared" ref="D15" si="32">T15+AJ15+AZ15+BP15</f>
        <v>8070</v>
      </c>
      <c r="E15" s="10">
        <f t="shared" ref="E15" si="33">U15+AK15+BA15+BQ15</f>
        <v>2361</v>
      </c>
      <c r="F15" s="10">
        <f t="shared" ref="F15" si="34">V15+AL15+BB15+BR15</f>
        <v>2754</v>
      </c>
      <c r="G15" s="10">
        <f t="shared" ref="G15" si="35">W15+AM15+BC15+BS15</f>
        <v>15285</v>
      </c>
      <c r="H15" s="10">
        <f t="shared" ref="H15" si="36">X15+AN15+BD15+BT15</f>
        <v>8715</v>
      </c>
      <c r="I15" s="10">
        <f t="shared" ref="I15" si="37">Y15+AO15+BE15+BU15</f>
        <v>4011</v>
      </c>
      <c r="J15" s="10">
        <f t="shared" ref="J15" si="38">Z15+AP15+BF15+BV15</f>
        <v>1232</v>
      </c>
      <c r="K15" s="10">
        <f t="shared" ref="K15" si="39">AA15+AQ15+BG15+BW15</f>
        <v>1326</v>
      </c>
      <c r="L15" s="10">
        <f t="shared" ref="L15" si="40">AB15+AR15+BH15+BX15</f>
        <v>16944</v>
      </c>
      <c r="M15" s="10">
        <f t="shared" ref="M15" si="41">AC15+AS15+BI15+BY15</f>
        <v>10329</v>
      </c>
      <c r="N15" s="10">
        <f t="shared" ref="N15" si="42">AD15+AT15+BJ15+BZ15</f>
        <v>4059</v>
      </c>
      <c r="O15" s="10">
        <f t="shared" ref="O15" si="43">AE15+AU15+BK15+CA15</f>
        <v>1130</v>
      </c>
      <c r="P15" s="10">
        <f t="shared" ref="P15" si="44">AF15+AV15+BL15+CB15</f>
        <v>536</v>
      </c>
      <c r="Q15" s="17" t="s">
        <v>1</v>
      </c>
      <c r="R15" s="10">
        <v>5916</v>
      </c>
      <c r="S15" s="10">
        <v>3477</v>
      </c>
      <c r="T15" s="10">
        <v>1437</v>
      </c>
      <c r="U15" s="10">
        <v>162</v>
      </c>
      <c r="V15" s="10">
        <v>839</v>
      </c>
      <c r="W15" s="26">
        <v>2920</v>
      </c>
      <c r="X15" s="27">
        <v>1618</v>
      </c>
      <c r="Y15" s="27">
        <v>808</v>
      </c>
      <c r="Z15" s="27">
        <v>71</v>
      </c>
      <c r="AA15" s="28">
        <v>422</v>
      </c>
      <c r="AB15" s="10">
        <v>2996</v>
      </c>
      <c r="AC15" s="10">
        <v>1859</v>
      </c>
      <c r="AD15" s="10">
        <v>629</v>
      </c>
      <c r="AE15" s="10">
        <v>91</v>
      </c>
      <c r="AF15" s="10">
        <v>417</v>
      </c>
      <c r="AG15" s="117" t="s">
        <v>1</v>
      </c>
      <c r="AH15" s="63">
        <v>7922</v>
      </c>
      <c r="AI15" s="63">
        <v>6287</v>
      </c>
      <c r="AJ15" s="63">
        <v>1234</v>
      </c>
      <c r="AK15" s="63">
        <v>238</v>
      </c>
      <c r="AL15" s="63">
        <v>163</v>
      </c>
      <c r="AM15" s="64">
        <v>3603</v>
      </c>
      <c r="AN15" s="65">
        <v>2822</v>
      </c>
      <c r="AO15" s="65">
        <v>611</v>
      </c>
      <c r="AP15" s="65">
        <v>93</v>
      </c>
      <c r="AQ15" s="66">
        <v>77</v>
      </c>
      <c r="AR15" s="63">
        <v>4319</v>
      </c>
      <c r="AS15" s="63">
        <v>3465</v>
      </c>
      <c r="AT15" s="63">
        <v>623</v>
      </c>
      <c r="AU15" s="63">
        <v>145</v>
      </c>
      <c r="AV15" s="63">
        <v>86</v>
      </c>
      <c r="AW15" s="120" t="s">
        <v>1</v>
      </c>
      <c r="AX15" s="3">
        <v>1843</v>
      </c>
      <c r="AY15" s="3">
        <v>1126</v>
      </c>
      <c r="AZ15" s="3">
        <v>448</v>
      </c>
      <c r="BA15" s="3">
        <v>215</v>
      </c>
      <c r="BB15" s="3">
        <v>54</v>
      </c>
      <c r="BC15" s="100">
        <v>886</v>
      </c>
      <c r="BD15" s="101">
        <v>524</v>
      </c>
      <c r="BE15" s="101">
        <v>236</v>
      </c>
      <c r="BF15" s="101">
        <v>105</v>
      </c>
      <c r="BG15" s="102">
        <v>21</v>
      </c>
      <c r="BH15" s="3">
        <v>957</v>
      </c>
      <c r="BI15" s="3">
        <v>603</v>
      </c>
      <c r="BJ15" s="3">
        <v>211</v>
      </c>
      <c r="BK15" s="3">
        <v>111</v>
      </c>
      <c r="BL15" s="3">
        <v>33</v>
      </c>
      <c r="BM15" s="17" t="s">
        <v>1</v>
      </c>
      <c r="BN15" s="10">
        <v>16548</v>
      </c>
      <c r="BO15" s="10">
        <v>8153</v>
      </c>
      <c r="BP15" s="10">
        <v>4951</v>
      </c>
      <c r="BQ15" s="10">
        <v>1746</v>
      </c>
      <c r="BR15" s="10">
        <v>1698</v>
      </c>
      <c r="BS15" s="26">
        <v>7876</v>
      </c>
      <c r="BT15" s="27">
        <v>3751</v>
      </c>
      <c r="BU15" s="27">
        <v>2356</v>
      </c>
      <c r="BV15" s="27">
        <v>963</v>
      </c>
      <c r="BW15" s="28">
        <v>806</v>
      </c>
      <c r="BX15" s="10">
        <v>8672</v>
      </c>
      <c r="BY15" s="10">
        <v>4402</v>
      </c>
      <c r="BZ15" s="10">
        <v>2596</v>
      </c>
      <c r="CA15" s="10">
        <v>783</v>
      </c>
    </row>
    <row r="16" spans="1:80" x14ac:dyDescent="0.2">
      <c r="A16" s="17" t="s">
        <v>99</v>
      </c>
      <c r="B16" s="10">
        <f t="shared" ref="B16:B21" si="45">R16+AH16+AX16+BN16</f>
        <v>5136</v>
      </c>
      <c r="C16" s="10">
        <f t="shared" ref="C16:C21" si="46">S16+AI16+AY16+BO16</f>
        <v>3250</v>
      </c>
      <c r="D16" s="10">
        <f t="shared" ref="D16:D21" si="47">T16+AJ16+AZ16+BP16</f>
        <v>959</v>
      </c>
      <c r="E16" s="10">
        <f t="shared" ref="E16:E21" si="48">U16+AK16+BA16+BQ16</f>
        <v>246</v>
      </c>
      <c r="F16" s="10">
        <f t="shared" ref="F16:F21" si="49">V16+AL16+BB16+BR16</f>
        <v>681</v>
      </c>
      <c r="G16" s="10">
        <f t="shared" ref="G16:G21" si="50">W16+AM16+BC16+BS16</f>
        <v>1801</v>
      </c>
      <c r="H16" s="10">
        <f t="shared" ref="H16:H21" si="51">X16+AN16+BD16+BT16</f>
        <v>1130</v>
      </c>
      <c r="I16" s="10">
        <f t="shared" ref="I16:I21" si="52">Y16+AO16+BE16+BU16</f>
        <v>327</v>
      </c>
      <c r="J16" s="10">
        <f t="shared" ref="J16:J21" si="53">Z16+AP16+BF16+BV16</f>
        <v>114</v>
      </c>
      <c r="K16" s="10">
        <f t="shared" ref="K16:K21" si="54">AA16+AQ16+BG16+BW16</f>
        <v>231</v>
      </c>
      <c r="L16" s="10">
        <f t="shared" ref="L16:L21" si="55">AB16+AR16+BH16+BX16</f>
        <v>3335</v>
      </c>
      <c r="M16" s="10">
        <f t="shared" ref="M16:M21" si="56">AC16+AS16+BI16+BY16</f>
        <v>2120</v>
      </c>
      <c r="N16" s="10">
        <f t="shared" ref="N16:N21" si="57">AD16+AT16+BJ16+BZ16</f>
        <v>632</v>
      </c>
      <c r="O16" s="10">
        <f t="shared" ref="O16:O21" si="58">AE16+AU16+BK16+CA16</f>
        <v>131</v>
      </c>
      <c r="P16" s="10">
        <f t="shared" ref="P16:P21" si="59">AF16+AV16+BL16+CB16</f>
        <v>110</v>
      </c>
      <c r="Q16" s="17" t="s">
        <v>99</v>
      </c>
      <c r="R16" s="10">
        <v>923</v>
      </c>
      <c r="S16" s="10">
        <v>585</v>
      </c>
      <c r="T16" s="10">
        <v>208</v>
      </c>
      <c r="U16" s="10">
        <v>9</v>
      </c>
      <c r="V16" s="10">
        <v>122</v>
      </c>
      <c r="W16" s="26">
        <v>432</v>
      </c>
      <c r="X16" s="27">
        <v>255</v>
      </c>
      <c r="Y16" s="27">
        <v>104</v>
      </c>
      <c r="Z16" s="27">
        <v>4</v>
      </c>
      <c r="AA16" s="28">
        <v>69</v>
      </c>
      <c r="AB16" s="10">
        <v>492</v>
      </c>
      <c r="AC16" s="10">
        <v>330</v>
      </c>
      <c r="AD16" s="10">
        <v>104</v>
      </c>
      <c r="AE16" s="10">
        <v>5</v>
      </c>
      <c r="AF16" s="10">
        <v>52</v>
      </c>
      <c r="AG16" s="117" t="s">
        <v>99</v>
      </c>
      <c r="AH16" s="63">
        <v>1167</v>
      </c>
      <c r="AI16" s="63">
        <v>826</v>
      </c>
      <c r="AJ16" s="63">
        <v>232</v>
      </c>
      <c r="AK16" s="63">
        <v>38</v>
      </c>
      <c r="AL16" s="63">
        <v>71</v>
      </c>
      <c r="AM16" s="64">
        <v>551</v>
      </c>
      <c r="AN16" s="65">
        <v>371</v>
      </c>
      <c r="AO16" s="65">
        <v>135</v>
      </c>
      <c r="AP16" s="65">
        <v>17</v>
      </c>
      <c r="AQ16" s="66">
        <v>29</v>
      </c>
      <c r="AR16" s="63">
        <v>616</v>
      </c>
      <c r="AS16" s="63">
        <v>455</v>
      </c>
      <c r="AT16" s="63">
        <v>97</v>
      </c>
      <c r="AU16" s="63">
        <v>21</v>
      </c>
      <c r="AV16" s="63">
        <v>43</v>
      </c>
      <c r="AW16" s="120" t="s">
        <v>99</v>
      </c>
      <c r="AX16" s="3">
        <v>130</v>
      </c>
      <c r="AY16" s="3">
        <v>65</v>
      </c>
      <c r="AZ16" s="3">
        <v>25</v>
      </c>
      <c r="BA16" s="3">
        <v>18</v>
      </c>
      <c r="BB16" s="3">
        <v>21</v>
      </c>
      <c r="BC16" s="100">
        <v>58</v>
      </c>
      <c r="BD16" s="101">
        <v>32</v>
      </c>
      <c r="BE16" s="101">
        <v>17</v>
      </c>
      <c r="BF16" s="101">
        <v>3</v>
      </c>
      <c r="BG16" s="102">
        <v>6</v>
      </c>
      <c r="BH16" s="3">
        <v>71</v>
      </c>
      <c r="BI16" s="3">
        <v>32</v>
      </c>
      <c r="BJ16" s="3">
        <v>8</v>
      </c>
      <c r="BK16" s="3">
        <v>15</v>
      </c>
      <c r="BL16" s="3">
        <v>15</v>
      </c>
      <c r="BM16" s="17" t="s">
        <v>99</v>
      </c>
      <c r="BN16" s="10">
        <v>2916</v>
      </c>
      <c r="BO16" s="10">
        <v>1774</v>
      </c>
      <c r="BP16" s="10">
        <v>494</v>
      </c>
      <c r="BQ16" s="10">
        <v>181</v>
      </c>
      <c r="BR16" s="10">
        <v>467</v>
      </c>
      <c r="BS16" s="26">
        <v>760</v>
      </c>
      <c r="BT16" s="27">
        <v>472</v>
      </c>
      <c r="BU16" s="27">
        <v>71</v>
      </c>
      <c r="BV16" s="27">
        <v>90</v>
      </c>
      <c r="BW16" s="28">
        <v>127</v>
      </c>
      <c r="BX16" s="10">
        <v>2156</v>
      </c>
      <c r="BY16" s="10">
        <v>1303</v>
      </c>
      <c r="BZ16" s="10">
        <v>423</v>
      </c>
      <c r="CA16" s="10">
        <v>90</v>
      </c>
    </row>
    <row r="17" spans="1:80" x14ac:dyDescent="0.2">
      <c r="A17" s="17" t="s">
        <v>100</v>
      </c>
      <c r="B17" s="10">
        <f t="shared" si="45"/>
        <v>9810</v>
      </c>
      <c r="C17" s="10">
        <f t="shared" si="46"/>
        <v>6052</v>
      </c>
      <c r="D17" s="10">
        <f t="shared" si="47"/>
        <v>2538</v>
      </c>
      <c r="E17" s="10">
        <f t="shared" si="48"/>
        <v>788</v>
      </c>
      <c r="F17" s="10">
        <f t="shared" si="49"/>
        <v>432</v>
      </c>
      <c r="G17" s="10">
        <f t="shared" si="50"/>
        <v>4919</v>
      </c>
      <c r="H17" s="10">
        <f t="shared" si="51"/>
        <v>2890</v>
      </c>
      <c r="I17" s="10">
        <f t="shared" si="52"/>
        <v>1330</v>
      </c>
      <c r="J17" s="10">
        <f t="shared" si="53"/>
        <v>420</v>
      </c>
      <c r="K17" s="10">
        <f t="shared" si="54"/>
        <v>280</v>
      </c>
      <c r="L17" s="10">
        <f t="shared" si="55"/>
        <v>4890</v>
      </c>
      <c r="M17" s="10">
        <f t="shared" si="56"/>
        <v>3161</v>
      </c>
      <c r="N17" s="10">
        <f t="shared" si="57"/>
        <v>1208</v>
      </c>
      <c r="O17" s="10">
        <f t="shared" si="58"/>
        <v>367</v>
      </c>
      <c r="P17" s="10">
        <f t="shared" si="59"/>
        <v>109</v>
      </c>
      <c r="Q17" s="17" t="s">
        <v>100</v>
      </c>
      <c r="R17" s="10">
        <v>2294</v>
      </c>
      <c r="S17" s="10">
        <v>1604</v>
      </c>
      <c r="T17" s="10">
        <v>421</v>
      </c>
      <c r="U17" s="10">
        <v>66</v>
      </c>
      <c r="V17" s="10">
        <v>203</v>
      </c>
      <c r="W17" s="26">
        <v>1171</v>
      </c>
      <c r="X17" s="27">
        <v>769</v>
      </c>
      <c r="Y17" s="27">
        <v>266</v>
      </c>
      <c r="Z17" s="27">
        <v>33</v>
      </c>
      <c r="AA17" s="28">
        <v>104</v>
      </c>
      <c r="AB17" s="10">
        <v>1122</v>
      </c>
      <c r="AC17" s="10">
        <v>835</v>
      </c>
      <c r="AD17" s="10">
        <v>156</v>
      </c>
      <c r="AE17" s="10">
        <v>33</v>
      </c>
      <c r="AF17" s="10">
        <v>98</v>
      </c>
      <c r="AG17" s="117" t="s">
        <v>100</v>
      </c>
      <c r="AH17" s="63">
        <v>2183</v>
      </c>
      <c r="AI17" s="63">
        <v>1729</v>
      </c>
      <c r="AJ17" s="63">
        <v>354</v>
      </c>
      <c r="AK17" s="63">
        <v>83</v>
      </c>
      <c r="AL17" s="63">
        <v>17</v>
      </c>
      <c r="AM17" s="64">
        <v>985</v>
      </c>
      <c r="AN17" s="65">
        <v>780</v>
      </c>
      <c r="AO17" s="65">
        <v>164</v>
      </c>
      <c r="AP17" s="65">
        <v>34</v>
      </c>
      <c r="AQ17" s="66">
        <v>6</v>
      </c>
      <c r="AR17" s="63">
        <v>1198</v>
      </c>
      <c r="AS17" s="63">
        <v>949</v>
      </c>
      <c r="AT17" s="63">
        <v>189</v>
      </c>
      <c r="AU17" s="63">
        <v>48</v>
      </c>
      <c r="AV17" s="63">
        <v>11</v>
      </c>
      <c r="AW17" s="120" t="s">
        <v>100</v>
      </c>
      <c r="AX17" s="3">
        <v>260</v>
      </c>
      <c r="AY17" s="3">
        <v>181</v>
      </c>
      <c r="AZ17" s="3">
        <v>42</v>
      </c>
      <c r="BA17" s="3">
        <v>37</v>
      </c>
      <c r="BB17" s="3">
        <v>0</v>
      </c>
      <c r="BC17" s="100">
        <v>130</v>
      </c>
      <c r="BD17" s="101">
        <v>83</v>
      </c>
      <c r="BE17" s="101">
        <v>25</v>
      </c>
      <c r="BF17" s="101">
        <v>22</v>
      </c>
      <c r="BG17" s="102">
        <v>0</v>
      </c>
      <c r="BH17" s="3">
        <v>130</v>
      </c>
      <c r="BI17" s="3">
        <v>97</v>
      </c>
      <c r="BJ17" s="3">
        <v>17</v>
      </c>
      <c r="BK17" s="3">
        <v>15</v>
      </c>
      <c r="BL17" s="3">
        <v>0</v>
      </c>
      <c r="BM17" s="17" t="s">
        <v>100</v>
      </c>
      <c r="BN17" s="10">
        <v>5073</v>
      </c>
      <c r="BO17" s="10">
        <v>2538</v>
      </c>
      <c r="BP17" s="10">
        <v>1721</v>
      </c>
      <c r="BQ17" s="10">
        <v>602</v>
      </c>
      <c r="BR17" s="10">
        <v>212</v>
      </c>
      <c r="BS17" s="26">
        <v>2633</v>
      </c>
      <c r="BT17" s="27">
        <v>1258</v>
      </c>
      <c r="BU17" s="27">
        <v>875</v>
      </c>
      <c r="BV17" s="27">
        <v>331</v>
      </c>
      <c r="BW17" s="28">
        <v>170</v>
      </c>
      <c r="BX17" s="10">
        <v>2440</v>
      </c>
      <c r="BY17" s="10">
        <v>1280</v>
      </c>
      <c r="BZ17" s="10">
        <v>846</v>
      </c>
      <c r="CA17" s="10">
        <v>271</v>
      </c>
    </row>
    <row r="18" spans="1:80" x14ac:dyDescent="0.2">
      <c r="A18" s="17" t="s">
        <v>101</v>
      </c>
      <c r="B18" s="10">
        <f t="shared" si="45"/>
        <v>5924</v>
      </c>
      <c r="C18" s="10">
        <f t="shared" si="46"/>
        <v>3341</v>
      </c>
      <c r="D18" s="10">
        <f t="shared" si="47"/>
        <v>1618</v>
      </c>
      <c r="E18" s="10">
        <f t="shared" si="48"/>
        <v>501</v>
      </c>
      <c r="F18" s="10">
        <f t="shared" si="49"/>
        <v>463</v>
      </c>
      <c r="G18" s="10">
        <f t="shared" si="50"/>
        <v>2696</v>
      </c>
      <c r="H18" s="10">
        <f t="shared" si="51"/>
        <v>1544</v>
      </c>
      <c r="I18" s="10">
        <f t="shared" si="52"/>
        <v>789</v>
      </c>
      <c r="J18" s="10">
        <f t="shared" si="53"/>
        <v>185</v>
      </c>
      <c r="K18" s="10">
        <f t="shared" si="54"/>
        <v>180</v>
      </c>
      <c r="L18" s="10">
        <f t="shared" si="55"/>
        <v>3228</v>
      </c>
      <c r="M18" s="10">
        <f t="shared" si="56"/>
        <v>1799</v>
      </c>
      <c r="N18" s="10">
        <f t="shared" si="57"/>
        <v>830</v>
      </c>
      <c r="O18" s="10">
        <f t="shared" si="58"/>
        <v>317</v>
      </c>
      <c r="P18" s="10">
        <f t="shared" si="59"/>
        <v>112</v>
      </c>
      <c r="Q18" s="17" t="s">
        <v>101</v>
      </c>
      <c r="R18" s="10">
        <v>1511</v>
      </c>
      <c r="S18" s="10">
        <v>1019</v>
      </c>
      <c r="T18" s="10">
        <v>266</v>
      </c>
      <c r="U18" s="10">
        <v>47</v>
      </c>
      <c r="V18" s="10">
        <v>179</v>
      </c>
      <c r="W18" s="26">
        <v>745</v>
      </c>
      <c r="X18" s="27">
        <v>477</v>
      </c>
      <c r="Y18" s="27">
        <v>173</v>
      </c>
      <c r="Z18" s="27">
        <v>15</v>
      </c>
      <c r="AA18" s="28">
        <v>81</v>
      </c>
      <c r="AB18" s="10">
        <v>766</v>
      </c>
      <c r="AC18" s="10">
        <v>543</v>
      </c>
      <c r="AD18" s="10">
        <v>92</v>
      </c>
      <c r="AE18" s="10">
        <v>33</v>
      </c>
      <c r="AF18" s="10">
        <v>98</v>
      </c>
      <c r="AG18" s="117" t="s">
        <v>101</v>
      </c>
      <c r="AH18" s="63">
        <v>1494</v>
      </c>
      <c r="AI18" s="63">
        <v>1196</v>
      </c>
      <c r="AJ18" s="63">
        <v>227</v>
      </c>
      <c r="AK18" s="63">
        <v>45</v>
      </c>
      <c r="AL18" s="63">
        <v>26</v>
      </c>
      <c r="AM18" s="64">
        <v>629</v>
      </c>
      <c r="AN18" s="65">
        <v>488</v>
      </c>
      <c r="AO18" s="65">
        <v>114</v>
      </c>
      <c r="AP18" s="65">
        <v>14</v>
      </c>
      <c r="AQ18" s="66">
        <v>14</v>
      </c>
      <c r="AR18" s="63">
        <v>865</v>
      </c>
      <c r="AS18" s="63">
        <v>709</v>
      </c>
      <c r="AT18" s="63">
        <v>114</v>
      </c>
      <c r="AU18" s="63">
        <v>31</v>
      </c>
      <c r="AV18" s="63">
        <v>11</v>
      </c>
      <c r="AW18" s="120" t="s">
        <v>101</v>
      </c>
      <c r="AX18" s="3">
        <v>297</v>
      </c>
      <c r="AY18" s="3">
        <v>250</v>
      </c>
      <c r="AZ18" s="3">
        <v>25</v>
      </c>
      <c r="BA18" s="3">
        <v>18</v>
      </c>
      <c r="BB18" s="3">
        <v>3</v>
      </c>
      <c r="BC18" s="100">
        <v>144</v>
      </c>
      <c r="BD18" s="101">
        <v>130</v>
      </c>
      <c r="BE18" s="101">
        <v>8</v>
      </c>
      <c r="BF18" s="101">
        <v>6</v>
      </c>
      <c r="BG18" s="102">
        <v>0</v>
      </c>
      <c r="BH18" s="3">
        <v>153</v>
      </c>
      <c r="BI18" s="3">
        <v>120</v>
      </c>
      <c r="BJ18" s="3">
        <v>17</v>
      </c>
      <c r="BK18" s="3">
        <v>12</v>
      </c>
      <c r="BL18" s="3">
        <v>3</v>
      </c>
      <c r="BM18" s="17" t="s">
        <v>101</v>
      </c>
      <c r="BN18" s="10">
        <v>2622</v>
      </c>
      <c r="BO18" s="10">
        <v>876</v>
      </c>
      <c r="BP18" s="10">
        <v>1100</v>
      </c>
      <c r="BQ18" s="10">
        <v>391</v>
      </c>
      <c r="BR18" s="10">
        <v>255</v>
      </c>
      <c r="BS18" s="26">
        <v>1178</v>
      </c>
      <c r="BT18" s="27">
        <v>449</v>
      </c>
      <c r="BU18" s="27">
        <v>494</v>
      </c>
      <c r="BV18" s="27">
        <v>150</v>
      </c>
      <c r="BW18" s="28">
        <v>85</v>
      </c>
      <c r="BX18" s="10">
        <v>1444</v>
      </c>
      <c r="BY18" s="10">
        <v>427</v>
      </c>
      <c r="BZ18" s="10">
        <v>607</v>
      </c>
      <c r="CA18" s="10">
        <v>241</v>
      </c>
    </row>
    <row r="19" spans="1:80" x14ac:dyDescent="0.2">
      <c r="A19" s="17" t="s">
        <v>102</v>
      </c>
      <c r="B19" s="10">
        <f t="shared" si="45"/>
        <v>4622</v>
      </c>
      <c r="C19" s="10">
        <f t="shared" si="46"/>
        <v>2659</v>
      </c>
      <c r="D19" s="10">
        <f t="shared" si="47"/>
        <v>1069</v>
      </c>
      <c r="E19" s="10">
        <f t="shared" si="48"/>
        <v>407</v>
      </c>
      <c r="F19" s="10">
        <f t="shared" si="49"/>
        <v>488</v>
      </c>
      <c r="G19" s="10">
        <f t="shared" si="50"/>
        <v>1781</v>
      </c>
      <c r="H19" s="10">
        <f t="shared" si="51"/>
        <v>938</v>
      </c>
      <c r="I19" s="10">
        <f t="shared" si="52"/>
        <v>476</v>
      </c>
      <c r="J19" s="10">
        <f t="shared" si="53"/>
        <v>198</v>
      </c>
      <c r="K19" s="10">
        <f t="shared" si="54"/>
        <v>169</v>
      </c>
      <c r="L19" s="10">
        <f t="shared" si="55"/>
        <v>2841</v>
      </c>
      <c r="M19" s="10">
        <f t="shared" si="56"/>
        <v>1721</v>
      </c>
      <c r="N19" s="10">
        <f t="shared" si="57"/>
        <v>594</v>
      </c>
      <c r="O19" s="10">
        <f t="shared" si="58"/>
        <v>208</v>
      </c>
      <c r="P19" s="10">
        <f t="shared" si="59"/>
        <v>64</v>
      </c>
      <c r="Q19" s="17" t="s">
        <v>102</v>
      </c>
      <c r="R19" s="10">
        <v>507</v>
      </c>
      <c r="S19" s="10">
        <v>146</v>
      </c>
      <c r="T19" s="10">
        <v>225</v>
      </c>
      <c r="U19" s="10">
        <v>20</v>
      </c>
      <c r="V19" s="10">
        <v>116</v>
      </c>
      <c r="W19" s="26">
        <v>279</v>
      </c>
      <c r="X19" s="27">
        <v>75</v>
      </c>
      <c r="Y19" s="27">
        <v>133</v>
      </c>
      <c r="Z19" s="27">
        <v>13</v>
      </c>
      <c r="AA19" s="28">
        <v>58</v>
      </c>
      <c r="AB19" s="10">
        <v>228</v>
      </c>
      <c r="AC19" s="10">
        <v>71</v>
      </c>
      <c r="AD19" s="10">
        <v>92</v>
      </c>
      <c r="AE19" s="10">
        <v>7</v>
      </c>
      <c r="AF19" s="10">
        <v>58</v>
      </c>
      <c r="AG19" s="117" t="s">
        <v>102</v>
      </c>
      <c r="AH19" s="63">
        <v>1432</v>
      </c>
      <c r="AI19" s="63">
        <v>1183</v>
      </c>
      <c r="AJ19" s="63">
        <v>198</v>
      </c>
      <c r="AK19" s="63">
        <v>31</v>
      </c>
      <c r="AL19" s="63">
        <v>20</v>
      </c>
      <c r="AM19" s="64">
        <v>664</v>
      </c>
      <c r="AN19" s="65">
        <v>533</v>
      </c>
      <c r="AO19" s="65">
        <v>97</v>
      </c>
      <c r="AP19" s="65">
        <v>17</v>
      </c>
      <c r="AQ19" s="66">
        <v>17</v>
      </c>
      <c r="AR19" s="63">
        <v>768</v>
      </c>
      <c r="AS19" s="63">
        <v>650</v>
      </c>
      <c r="AT19" s="63">
        <v>101</v>
      </c>
      <c r="AU19" s="63">
        <v>14</v>
      </c>
      <c r="AV19" s="63">
        <v>3</v>
      </c>
      <c r="AW19" s="120" t="s">
        <v>102</v>
      </c>
      <c r="AX19" s="3">
        <v>266</v>
      </c>
      <c r="AY19" s="3">
        <v>162</v>
      </c>
      <c r="AZ19" s="3">
        <v>68</v>
      </c>
      <c r="BA19" s="3">
        <v>25</v>
      </c>
      <c r="BB19" s="3">
        <v>12</v>
      </c>
      <c r="BC19" s="100">
        <v>121</v>
      </c>
      <c r="BD19" s="101">
        <v>60</v>
      </c>
      <c r="BE19" s="101">
        <v>34</v>
      </c>
      <c r="BF19" s="101">
        <v>18</v>
      </c>
      <c r="BG19" s="102">
        <v>9</v>
      </c>
      <c r="BH19" s="3">
        <v>145</v>
      </c>
      <c r="BI19" s="3">
        <v>102</v>
      </c>
      <c r="BJ19" s="3">
        <v>34</v>
      </c>
      <c r="BK19" s="3">
        <v>6</v>
      </c>
      <c r="BL19" s="3">
        <v>3</v>
      </c>
      <c r="BM19" s="17" t="s">
        <v>102</v>
      </c>
      <c r="BN19" s="10">
        <v>2417</v>
      </c>
      <c r="BO19" s="10">
        <v>1168</v>
      </c>
      <c r="BP19" s="10">
        <v>578</v>
      </c>
      <c r="BQ19" s="10">
        <v>331</v>
      </c>
      <c r="BR19" s="10">
        <v>340</v>
      </c>
      <c r="BS19" s="26">
        <v>717</v>
      </c>
      <c r="BT19" s="27">
        <v>270</v>
      </c>
      <c r="BU19" s="27">
        <v>212</v>
      </c>
      <c r="BV19" s="27">
        <v>150</v>
      </c>
      <c r="BW19" s="28">
        <v>85</v>
      </c>
      <c r="BX19" s="10">
        <v>1700</v>
      </c>
      <c r="BY19" s="10">
        <v>898</v>
      </c>
      <c r="BZ19" s="10">
        <v>367</v>
      </c>
      <c r="CA19" s="10">
        <v>181</v>
      </c>
    </row>
    <row r="20" spans="1:80" x14ac:dyDescent="0.2">
      <c r="A20" s="17" t="s">
        <v>103</v>
      </c>
      <c r="B20" s="10">
        <f t="shared" si="45"/>
        <v>4934</v>
      </c>
      <c r="C20" s="10">
        <f t="shared" si="46"/>
        <v>2722</v>
      </c>
      <c r="D20" s="10">
        <f t="shared" si="47"/>
        <v>1402</v>
      </c>
      <c r="E20" s="10">
        <f t="shared" si="48"/>
        <v>223</v>
      </c>
      <c r="F20" s="10">
        <f t="shared" si="49"/>
        <v>588</v>
      </c>
      <c r="G20" s="10">
        <f t="shared" si="50"/>
        <v>3064</v>
      </c>
      <c r="H20" s="10">
        <f t="shared" si="51"/>
        <v>1656</v>
      </c>
      <c r="I20" s="10">
        <f t="shared" si="52"/>
        <v>870</v>
      </c>
      <c r="J20" s="10">
        <f t="shared" si="53"/>
        <v>144</v>
      </c>
      <c r="K20" s="10">
        <f t="shared" si="54"/>
        <v>393</v>
      </c>
      <c r="L20" s="10">
        <f t="shared" si="55"/>
        <v>1870</v>
      </c>
      <c r="M20" s="10">
        <f t="shared" si="56"/>
        <v>1066</v>
      </c>
      <c r="N20" s="10">
        <f t="shared" si="57"/>
        <v>533</v>
      </c>
      <c r="O20" s="10">
        <f t="shared" si="58"/>
        <v>79</v>
      </c>
      <c r="P20" s="10">
        <f t="shared" si="59"/>
        <v>110</v>
      </c>
      <c r="Q20" s="17" t="s">
        <v>103</v>
      </c>
      <c r="R20" s="10">
        <v>549</v>
      </c>
      <c r="S20" s="10">
        <v>109</v>
      </c>
      <c r="T20" s="10">
        <v>254</v>
      </c>
      <c r="U20" s="10">
        <v>13</v>
      </c>
      <c r="V20" s="10">
        <v>174</v>
      </c>
      <c r="W20" s="26">
        <v>219</v>
      </c>
      <c r="X20" s="27">
        <v>38</v>
      </c>
      <c r="Y20" s="27">
        <v>98</v>
      </c>
      <c r="Z20" s="27">
        <v>2</v>
      </c>
      <c r="AA20" s="28">
        <v>81</v>
      </c>
      <c r="AB20" s="10">
        <v>330</v>
      </c>
      <c r="AC20" s="10">
        <v>71</v>
      </c>
      <c r="AD20" s="10">
        <v>156</v>
      </c>
      <c r="AE20" s="10">
        <v>11</v>
      </c>
      <c r="AF20" s="10">
        <v>93</v>
      </c>
      <c r="AG20" s="117" t="s">
        <v>103</v>
      </c>
      <c r="AH20" s="63">
        <v>1325</v>
      </c>
      <c r="AI20" s="63">
        <v>1086</v>
      </c>
      <c r="AJ20" s="63">
        <v>181</v>
      </c>
      <c r="AK20" s="63">
        <v>38</v>
      </c>
      <c r="AL20" s="63">
        <v>20</v>
      </c>
      <c r="AM20" s="64">
        <v>617</v>
      </c>
      <c r="AN20" s="65">
        <v>514</v>
      </c>
      <c r="AO20" s="65">
        <v>84</v>
      </c>
      <c r="AP20" s="65">
        <v>10</v>
      </c>
      <c r="AQ20" s="66">
        <v>9</v>
      </c>
      <c r="AR20" s="63">
        <v>708</v>
      </c>
      <c r="AS20" s="63">
        <v>572</v>
      </c>
      <c r="AT20" s="63">
        <v>97</v>
      </c>
      <c r="AU20" s="63">
        <v>28</v>
      </c>
      <c r="AV20" s="63">
        <v>11</v>
      </c>
      <c r="AW20" s="120" t="s">
        <v>103</v>
      </c>
      <c r="AX20" s="3">
        <v>510</v>
      </c>
      <c r="AY20" s="3">
        <v>269</v>
      </c>
      <c r="AZ20" s="3">
        <v>177</v>
      </c>
      <c r="BA20" s="3">
        <v>52</v>
      </c>
      <c r="BB20" s="3">
        <v>12</v>
      </c>
      <c r="BC20" s="100">
        <v>244</v>
      </c>
      <c r="BD20" s="101">
        <v>116</v>
      </c>
      <c r="BE20" s="101">
        <v>110</v>
      </c>
      <c r="BF20" s="101">
        <v>12</v>
      </c>
      <c r="BG20" s="102">
        <v>6</v>
      </c>
      <c r="BH20" s="3">
        <v>266</v>
      </c>
      <c r="BI20" s="3">
        <v>153</v>
      </c>
      <c r="BJ20" s="3">
        <v>68</v>
      </c>
      <c r="BK20" s="3">
        <v>40</v>
      </c>
      <c r="BL20" s="3">
        <v>6</v>
      </c>
      <c r="BM20" s="17" t="s">
        <v>103</v>
      </c>
      <c r="BN20" s="10">
        <v>2550</v>
      </c>
      <c r="BO20" s="10">
        <v>1258</v>
      </c>
      <c r="BP20" s="10">
        <v>790</v>
      </c>
      <c r="BQ20" s="10">
        <v>120</v>
      </c>
      <c r="BR20" s="10">
        <v>382</v>
      </c>
      <c r="BS20" s="26">
        <v>1984</v>
      </c>
      <c r="BT20" s="27">
        <v>988</v>
      </c>
      <c r="BU20" s="27">
        <v>578</v>
      </c>
      <c r="BV20" s="27">
        <v>120</v>
      </c>
      <c r="BW20" s="28">
        <v>297</v>
      </c>
      <c r="BX20" s="10">
        <v>566</v>
      </c>
      <c r="BY20" s="10">
        <v>270</v>
      </c>
      <c r="BZ20" s="10">
        <v>212</v>
      </c>
      <c r="CA20" s="10">
        <v>0</v>
      </c>
    </row>
    <row r="21" spans="1:80" x14ac:dyDescent="0.2">
      <c r="A21" s="17" t="s">
        <v>104</v>
      </c>
      <c r="B21" s="10">
        <f t="shared" si="45"/>
        <v>1802</v>
      </c>
      <c r="C21" s="10">
        <f t="shared" si="46"/>
        <v>1019</v>
      </c>
      <c r="D21" s="10">
        <f t="shared" si="47"/>
        <v>483</v>
      </c>
      <c r="E21" s="10">
        <f t="shared" si="48"/>
        <v>195</v>
      </c>
      <c r="F21" s="10">
        <f t="shared" si="49"/>
        <v>103</v>
      </c>
      <c r="G21" s="10">
        <f t="shared" si="50"/>
        <v>1021</v>
      </c>
      <c r="H21" s="10">
        <f t="shared" si="51"/>
        <v>558</v>
      </c>
      <c r="I21" s="10">
        <f t="shared" si="52"/>
        <v>221</v>
      </c>
      <c r="J21" s="10">
        <f t="shared" si="53"/>
        <v>168</v>
      </c>
      <c r="K21" s="10">
        <f t="shared" si="54"/>
        <v>74</v>
      </c>
      <c r="L21" s="10">
        <f t="shared" si="55"/>
        <v>779</v>
      </c>
      <c r="M21" s="10">
        <f t="shared" si="56"/>
        <v>461</v>
      </c>
      <c r="N21" s="10">
        <f t="shared" si="57"/>
        <v>263</v>
      </c>
      <c r="O21" s="10">
        <f t="shared" si="58"/>
        <v>27</v>
      </c>
      <c r="P21" s="10">
        <f t="shared" si="59"/>
        <v>29</v>
      </c>
      <c r="Q21" s="17" t="s">
        <v>104</v>
      </c>
      <c r="R21" s="10">
        <v>131</v>
      </c>
      <c r="S21" s="10">
        <v>14</v>
      </c>
      <c r="T21" s="10">
        <v>63</v>
      </c>
      <c r="U21" s="10">
        <v>7</v>
      </c>
      <c r="V21" s="10">
        <v>46</v>
      </c>
      <c r="W21" s="26">
        <v>74</v>
      </c>
      <c r="X21" s="27">
        <v>5</v>
      </c>
      <c r="Y21" s="27">
        <v>35</v>
      </c>
      <c r="Z21" s="27">
        <v>5</v>
      </c>
      <c r="AA21" s="28">
        <v>29</v>
      </c>
      <c r="AB21" s="10">
        <v>57</v>
      </c>
      <c r="AC21" s="10">
        <v>9</v>
      </c>
      <c r="AD21" s="10">
        <v>29</v>
      </c>
      <c r="AE21" s="10">
        <v>2</v>
      </c>
      <c r="AF21" s="10">
        <v>17</v>
      </c>
      <c r="AG21" s="117" t="s">
        <v>104</v>
      </c>
      <c r="AH21" s="63">
        <v>321</v>
      </c>
      <c r="AI21" s="63">
        <v>267</v>
      </c>
      <c r="AJ21" s="63">
        <v>42</v>
      </c>
      <c r="AK21" s="63">
        <v>3</v>
      </c>
      <c r="AL21" s="63">
        <v>9</v>
      </c>
      <c r="AM21" s="64">
        <v>156</v>
      </c>
      <c r="AN21" s="65">
        <v>137</v>
      </c>
      <c r="AO21" s="65">
        <v>17</v>
      </c>
      <c r="AP21" s="65">
        <v>0</v>
      </c>
      <c r="AQ21" s="66">
        <v>3</v>
      </c>
      <c r="AR21" s="63">
        <v>164</v>
      </c>
      <c r="AS21" s="63">
        <v>130</v>
      </c>
      <c r="AT21" s="63">
        <v>25</v>
      </c>
      <c r="AU21" s="63">
        <v>3</v>
      </c>
      <c r="AV21" s="63">
        <v>6</v>
      </c>
      <c r="AW21" s="120" t="s">
        <v>104</v>
      </c>
      <c r="AX21" s="3">
        <v>380</v>
      </c>
      <c r="AY21" s="3">
        <v>199</v>
      </c>
      <c r="AZ21" s="3">
        <v>110</v>
      </c>
      <c r="BA21" s="3">
        <v>65</v>
      </c>
      <c r="BB21" s="3">
        <v>6</v>
      </c>
      <c r="BC21" s="100">
        <v>187</v>
      </c>
      <c r="BD21" s="101">
        <v>102</v>
      </c>
      <c r="BE21" s="101">
        <v>42</v>
      </c>
      <c r="BF21" s="101">
        <v>43</v>
      </c>
      <c r="BG21" s="102">
        <v>0</v>
      </c>
      <c r="BH21" s="3">
        <v>192</v>
      </c>
      <c r="BI21" s="3">
        <v>97</v>
      </c>
      <c r="BJ21" s="3">
        <v>68</v>
      </c>
      <c r="BK21" s="3">
        <v>22</v>
      </c>
      <c r="BL21" s="3">
        <v>6</v>
      </c>
      <c r="BM21" s="17" t="s">
        <v>104</v>
      </c>
      <c r="BN21" s="10">
        <v>970</v>
      </c>
      <c r="BO21" s="10">
        <v>539</v>
      </c>
      <c r="BP21" s="10">
        <v>268</v>
      </c>
      <c r="BQ21" s="10">
        <v>120</v>
      </c>
      <c r="BR21" s="10">
        <v>42</v>
      </c>
      <c r="BS21" s="26">
        <v>604</v>
      </c>
      <c r="BT21" s="27">
        <v>314</v>
      </c>
      <c r="BU21" s="27">
        <v>127</v>
      </c>
      <c r="BV21" s="27">
        <v>120</v>
      </c>
      <c r="BW21" s="28">
        <v>42</v>
      </c>
      <c r="BX21" s="10">
        <v>366</v>
      </c>
      <c r="BY21" s="10">
        <v>225</v>
      </c>
      <c r="BZ21" s="10">
        <v>141</v>
      </c>
      <c r="CA21" s="10">
        <v>0</v>
      </c>
    </row>
    <row r="22" spans="1:80" x14ac:dyDescent="0.2">
      <c r="B22" s="10"/>
      <c r="C22" s="10"/>
      <c r="D22" s="10"/>
      <c r="E22" s="10"/>
      <c r="F22" s="10"/>
      <c r="G22" s="26"/>
      <c r="H22" s="27"/>
      <c r="I22" s="27"/>
      <c r="J22" s="27"/>
      <c r="K22" s="28"/>
      <c r="L22" s="10"/>
      <c r="M22" s="10"/>
      <c r="N22" s="10"/>
      <c r="O22" s="10"/>
      <c r="P22" s="10"/>
      <c r="Q22" s="17"/>
      <c r="R22" s="10"/>
      <c r="S22" s="10"/>
      <c r="T22" s="10"/>
      <c r="U22" s="10"/>
      <c r="V22" s="10"/>
      <c r="W22" s="26"/>
      <c r="X22" s="27"/>
      <c r="Y22" s="27"/>
      <c r="Z22" s="27"/>
      <c r="AA22" s="28"/>
      <c r="AB22" s="10"/>
      <c r="AC22" s="10"/>
      <c r="AD22" s="10"/>
      <c r="AE22" s="10"/>
      <c r="AF22" s="10"/>
      <c r="AG22" s="117"/>
      <c r="AH22" s="63"/>
      <c r="AI22" s="63"/>
      <c r="AJ22" s="63"/>
      <c r="AK22" s="63"/>
      <c r="AL22" s="63"/>
      <c r="AM22" s="64"/>
      <c r="AN22" s="65"/>
      <c r="AO22" s="65"/>
      <c r="AP22" s="65"/>
      <c r="AQ22" s="66"/>
      <c r="AR22" s="63"/>
      <c r="AS22" s="63"/>
      <c r="AT22" s="63"/>
      <c r="AU22" s="63"/>
      <c r="AV22" s="63"/>
      <c r="AW22" s="120"/>
      <c r="AX22" s="3"/>
      <c r="AY22" s="3"/>
      <c r="AZ22" s="3"/>
      <c r="BA22" s="3"/>
      <c r="BB22" s="3"/>
      <c r="BC22" s="100"/>
      <c r="BD22" s="101"/>
      <c r="BE22" s="101"/>
      <c r="BF22" s="101"/>
      <c r="BG22" s="102"/>
      <c r="BH22" s="3"/>
      <c r="BI22" s="3"/>
      <c r="BJ22" s="3"/>
      <c r="BK22" s="3"/>
      <c r="BL22" s="3"/>
    </row>
    <row r="23" spans="1:80" x14ac:dyDescent="0.2">
      <c r="A23" s="47" t="s">
        <v>553</v>
      </c>
      <c r="B23" s="10"/>
      <c r="C23" s="10"/>
      <c r="D23" s="10"/>
      <c r="E23" s="10"/>
      <c r="F23" s="10"/>
      <c r="G23" s="26"/>
      <c r="H23" s="27"/>
      <c r="I23" s="27"/>
      <c r="J23" s="27"/>
      <c r="K23" s="28"/>
      <c r="L23" s="10"/>
      <c r="M23" s="10"/>
      <c r="N23" s="10"/>
      <c r="O23" s="10"/>
      <c r="P23" s="10"/>
      <c r="Q23" s="47" t="s">
        <v>553</v>
      </c>
      <c r="R23" s="10"/>
      <c r="S23" s="10"/>
      <c r="T23" s="10"/>
      <c r="U23" s="10"/>
      <c r="V23" s="10"/>
      <c r="W23" s="26"/>
      <c r="X23" s="27"/>
      <c r="Y23" s="27"/>
      <c r="Z23" s="27"/>
      <c r="AA23" s="28"/>
      <c r="AB23" s="10"/>
      <c r="AC23" s="10"/>
      <c r="AD23" s="10"/>
      <c r="AE23" s="10"/>
      <c r="AF23" s="10"/>
      <c r="AG23" s="119" t="s">
        <v>643</v>
      </c>
      <c r="AH23" s="63"/>
      <c r="AI23" s="63"/>
      <c r="AJ23" s="63"/>
      <c r="AK23" s="63"/>
      <c r="AL23" s="63"/>
      <c r="AM23" s="64"/>
      <c r="AN23" s="65"/>
      <c r="AO23" s="65"/>
      <c r="AP23" s="65"/>
      <c r="AQ23" s="66"/>
      <c r="AR23" s="63"/>
      <c r="AS23" s="63"/>
      <c r="AT23" s="63"/>
      <c r="AU23" s="63"/>
      <c r="AV23" s="63"/>
      <c r="AW23" s="122" t="s">
        <v>648</v>
      </c>
      <c r="AX23" s="3"/>
      <c r="AY23" s="3"/>
      <c r="AZ23" s="3"/>
      <c r="BA23" s="3"/>
      <c r="BB23" s="3"/>
      <c r="BC23" s="100"/>
      <c r="BD23" s="101"/>
      <c r="BE23" s="101"/>
      <c r="BF23" s="101"/>
      <c r="BG23" s="102"/>
      <c r="BH23" s="3"/>
      <c r="BI23" s="3"/>
      <c r="BJ23" s="3"/>
      <c r="BK23" s="3"/>
      <c r="BL23" s="3"/>
      <c r="BM23" s="47" t="s">
        <v>648</v>
      </c>
      <c r="BN23" s="10"/>
      <c r="BO23" s="10"/>
      <c r="BP23" s="10"/>
      <c r="BQ23" s="10"/>
      <c r="BR23" s="10"/>
      <c r="BS23" s="26"/>
      <c r="BT23" s="27"/>
      <c r="BU23" s="27"/>
      <c r="BV23" s="27"/>
      <c r="BW23" s="28"/>
      <c r="BX23" s="10"/>
      <c r="BY23" s="10"/>
      <c r="BZ23" s="10"/>
      <c r="CA23" s="10"/>
      <c r="CB23" s="10"/>
    </row>
    <row r="24" spans="1:80" x14ac:dyDescent="0.2">
      <c r="A24" s="17" t="s">
        <v>1</v>
      </c>
      <c r="B24" s="10">
        <f t="shared" ref="B24" si="60">R24+AH24+AX24+BN24</f>
        <v>49870</v>
      </c>
      <c r="C24" s="10">
        <f t="shared" ref="C24" si="61">S24+AI24+AY24+BO24</f>
        <v>29281</v>
      </c>
      <c r="D24" s="10">
        <f t="shared" ref="D24" si="62">T24+AJ24+AZ24+BP24</f>
        <v>11790</v>
      </c>
      <c r="E24" s="10">
        <f t="shared" ref="E24" si="63">U24+AK24+BA24+BQ24</f>
        <v>4710</v>
      </c>
      <c r="F24" s="10">
        <f t="shared" ref="F24" si="64">V24+AL24+BB24+BR24</f>
        <v>4090</v>
      </c>
      <c r="G24" s="10">
        <f t="shared" ref="G24" si="65">W24+AM24+BC24+BS24</f>
        <v>23556</v>
      </c>
      <c r="H24" s="10">
        <f t="shared" ref="H24" si="66">X24+AN24+BD24+BT24</f>
        <v>13553</v>
      </c>
      <c r="I24" s="10">
        <f t="shared" ref="I24" si="67">Y24+AO24+BE24+BU24</f>
        <v>5714</v>
      </c>
      <c r="J24" s="10">
        <f t="shared" ref="J24" si="68">Z24+AP24+BF24+BV24</f>
        <v>2320</v>
      </c>
      <c r="K24" s="10">
        <f t="shared" ref="K24" si="69">AA24+AQ24+BG24+BW24</f>
        <v>1969</v>
      </c>
      <c r="L24" s="10">
        <f t="shared" ref="L24" si="70">AB24+AR24+BH24+BX24</f>
        <v>26315</v>
      </c>
      <c r="M24" s="10">
        <f t="shared" ref="M24" si="71">AC24+AS24+BI24+BY24</f>
        <v>15727</v>
      </c>
      <c r="N24" s="10">
        <f t="shared" ref="N24" si="72">AD24+AT24+BJ24+BZ24</f>
        <v>6075</v>
      </c>
      <c r="O24" s="10">
        <f t="shared" ref="O24" si="73">AE24+AU24+BK24+CA24</f>
        <v>2390</v>
      </c>
      <c r="P24" s="10">
        <f t="shared" ref="P24" si="74">AF24+AV24+BL24+CB24</f>
        <v>2122</v>
      </c>
      <c r="Q24" s="17" t="s">
        <v>1</v>
      </c>
      <c r="R24" s="10">
        <v>7948</v>
      </c>
      <c r="S24" s="10">
        <v>4204</v>
      </c>
      <c r="T24" s="10">
        <v>2193</v>
      </c>
      <c r="U24" s="10">
        <v>255</v>
      </c>
      <c r="V24" s="10">
        <v>1296</v>
      </c>
      <c r="W24" s="26">
        <v>3957</v>
      </c>
      <c r="X24" s="27">
        <v>2005</v>
      </c>
      <c r="Y24" s="27">
        <v>1189</v>
      </c>
      <c r="Z24" s="27">
        <v>115</v>
      </c>
      <c r="AA24" s="28">
        <v>648</v>
      </c>
      <c r="AB24" s="10">
        <v>3991</v>
      </c>
      <c r="AC24" s="10">
        <v>2199</v>
      </c>
      <c r="AD24" s="10">
        <v>1004</v>
      </c>
      <c r="AE24" s="10">
        <v>140</v>
      </c>
      <c r="AF24" s="10">
        <v>648</v>
      </c>
      <c r="AG24" s="117" t="s">
        <v>1</v>
      </c>
      <c r="AH24" s="63">
        <v>13588</v>
      </c>
      <c r="AI24" s="63">
        <v>10943</v>
      </c>
      <c r="AJ24" s="63">
        <v>1912</v>
      </c>
      <c r="AK24" s="63">
        <v>499</v>
      </c>
      <c r="AL24" s="63">
        <v>234</v>
      </c>
      <c r="AM24" s="64">
        <v>6540</v>
      </c>
      <c r="AN24" s="65">
        <v>5247</v>
      </c>
      <c r="AO24" s="65">
        <v>943</v>
      </c>
      <c r="AP24" s="65">
        <v>241</v>
      </c>
      <c r="AQ24" s="66">
        <v>109</v>
      </c>
      <c r="AR24" s="63">
        <v>7048</v>
      </c>
      <c r="AS24" s="63">
        <v>5696</v>
      </c>
      <c r="AT24" s="63">
        <v>968</v>
      </c>
      <c r="AU24" s="63">
        <v>258</v>
      </c>
      <c r="AV24" s="63">
        <v>126</v>
      </c>
      <c r="AW24" s="120" t="s">
        <v>1</v>
      </c>
      <c r="AX24" s="3">
        <v>4286</v>
      </c>
      <c r="AY24" s="3">
        <v>2656</v>
      </c>
      <c r="AZ24" s="3">
        <v>1055</v>
      </c>
      <c r="BA24" s="3">
        <v>434</v>
      </c>
      <c r="BB24" s="3">
        <v>141</v>
      </c>
      <c r="BC24" s="100">
        <v>1988</v>
      </c>
      <c r="BD24" s="101">
        <v>1270</v>
      </c>
      <c r="BE24" s="101">
        <v>464</v>
      </c>
      <c r="BF24" s="101">
        <v>188</v>
      </c>
      <c r="BG24" s="102">
        <v>66</v>
      </c>
      <c r="BH24" s="3">
        <v>2298</v>
      </c>
      <c r="BI24" s="3">
        <v>1386</v>
      </c>
      <c r="BJ24" s="3">
        <v>591</v>
      </c>
      <c r="BK24" s="3">
        <v>246</v>
      </c>
      <c r="BL24" s="3">
        <v>75</v>
      </c>
      <c r="BM24" s="17" t="s">
        <v>1</v>
      </c>
      <c r="BN24" s="10">
        <v>24048</v>
      </c>
      <c r="BO24" s="10">
        <v>11478</v>
      </c>
      <c r="BP24" s="10">
        <v>6630</v>
      </c>
      <c r="BQ24" s="10">
        <v>3522</v>
      </c>
      <c r="BR24" s="10">
        <v>2419</v>
      </c>
      <c r="BS24" s="26">
        <v>11071</v>
      </c>
      <c r="BT24" s="27">
        <v>5031</v>
      </c>
      <c r="BU24" s="27">
        <v>3118</v>
      </c>
      <c r="BV24" s="27">
        <v>1776</v>
      </c>
      <c r="BW24" s="28">
        <v>1146</v>
      </c>
      <c r="BX24" s="10">
        <v>12978</v>
      </c>
      <c r="BY24" s="10">
        <v>6446</v>
      </c>
      <c r="BZ24" s="10">
        <v>3512</v>
      </c>
      <c r="CA24" s="10">
        <v>1746</v>
      </c>
      <c r="CB24" s="10">
        <v>1273</v>
      </c>
    </row>
    <row r="25" spans="1:80" x14ac:dyDescent="0.2">
      <c r="A25" s="17" t="s">
        <v>105</v>
      </c>
      <c r="B25" s="10">
        <f t="shared" ref="B25:B32" si="75">R25+AH25+AX25+BN25</f>
        <v>32073</v>
      </c>
      <c r="C25" s="10">
        <f t="shared" ref="C25:C32" si="76">S25+AI25+AY25+BO25</f>
        <v>19281</v>
      </c>
      <c r="D25" s="10">
        <f t="shared" ref="D25:D32" si="77">T25+AJ25+AZ25+BP25</f>
        <v>7468</v>
      </c>
      <c r="E25" s="10">
        <f t="shared" ref="E25:E32" si="78">U25+AK25+BA25+BQ25</f>
        <v>2697</v>
      </c>
      <c r="F25" s="10">
        <f t="shared" ref="F25:F32" si="79">V25+AL25+BB25+BR25</f>
        <v>2627</v>
      </c>
      <c r="G25" s="10">
        <f t="shared" ref="G25:G32" si="80">W25+AM25+BC25+BS25</f>
        <v>15219</v>
      </c>
      <c r="H25" s="10">
        <f t="shared" ref="H25:H32" si="81">X25+AN25+BD25+BT25</f>
        <v>9040</v>
      </c>
      <c r="I25" s="10">
        <f t="shared" ref="I25:I32" si="82">Y25+AO25+BE25+BU25</f>
        <v>3598</v>
      </c>
      <c r="J25" s="10">
        <f t="shared" ref="J25:J32" si="83">Z25+AP25+BF25+BV25</f>
        <v>1284</v>
      </c>
      <c r="K25" s="10">
        <f t="shared" ref="K25:K32" si="84">AA25+AQ25+BG25+BW25</f>
        <v>1297</v>
      </c>
      <c r="L25" s="10">
        <f t="shared" ref="L25:L32" si="85">AB25+AR25+BH25+BX25</f>
        <v>16853</v>
      </c>
      <c r="M25" s="10">
        <f t="shared" ref="M25:M32" si="86">AC25+AS25+BI25+BY25</f>
        <v>10242</v>
      </c>
      <c r="N25" s="10">
        <f t="shared" ref="N25:N32" si="87">AD25+AT25+BJ25+BZ25</f>
        <v>3870</v>
      </c>
      <c r="O25" s="10">
        <f t="shared" ref="O25:O32" si="88">AE25+AU25+BK25+CA25</f>
        <v>1413</v>
      </c>
      <c r="P25" s="10">
        <f t="shared" ref="P25:P32" si="89">AF25+AV25+BL25+CB25</f>
        <v>1330</v>
      </c>
      <c r="Q25" s="17" t="s">
        <v>105</v>
      </c>
      <c r="R25" s="10">
        <v>4257</v>
      </c>
      <c r="S25" s="10">
        <v>2628</v>
      </c>
      <c r="T25" s="10">
        <v>993</v>
      </c>
      <c r="U25" s="10">
        <v>75</v>
      </c>
      <c r="V25" s="10">
        <v>561</v>
      </c>
      <c r="W25" s="26">
        <v>2040</v>
      </c>
      <c r="X25" s="27">
        <v>1203</v>
      </c>
      <c r="Y25" s="27">
        <v>537</v>
      </c>
      <c r="Z25" s="27">
        <v>40</v>
      </c>
      <c r="AA25" s="28">
        <v>260</v>
      </c>
      <c r="AB25" s="10">
        <v>2216</v>
      </c>
      <c r="AC25" s="10">
        <v>1425</v>
      </c>
      <c r="AD25" s="10">
        <v>456</v>
      </c>
      <c r="AE25" s="10">
        <v>35</v>
      </c>
      <c r="AF25" s="10">
        <v>301</v>
      </c>
      <c r="AG25" s="117" t="s">
        <v>105</v>
      </c>
      <c r="AH25" s="63">
        <v>9345</v>
      </c>
      <c r="AI25" s="63">
        <v>7555</v>
      </c>
      <c r="AJ25" s="63">
        <v>1297</v>
      </c>
      <c r="AK25" s="63">
        <v>293</v>
      </c>
      <c r="AL25" s="63">
        <v>200</v>
      </c>
      <c r="AM25" s="64">
        <v>4655</v>
      </c>
      <c r="AN25" s="65">
        <v>3752</v>
      </c>
      <c r="AO25" s="65">
        <v>653</v>
      </c>
      <c r="AP25" s="65">
        <v>162</v>
      </c>
      <c r="AQ25" s="66">
        <v>89</v>
      </c>
      <c r="AR25" s="63">
        <v>4690</v>
      </c>
      <c r="AS25" s="63">
        <v>3804</v>
      </c>
      <c r="AT25" s="63">
        <v>644</v>
      </c>
      <c r="AU25" s="63">
        <v>131</v>
      </c>
      <c r="AV25" s="63">
        <v>111</v>
      </c>
      <c r="AW25" s="120" t="s">
        <v>105</v>
      </c>
      <c r="AX25" s="3">
        <v>3088</v>
      </c>
      <c r="AY25" s="3">
        <v>1933</v>
      </c>
      <c r="AZ25" s="3">
        <v>777</v>
      </c>
      <c r="BA25" s="3">
        <v>252</v>
      </c>
      <c r="BB25" s="3">
        <v>126</v>
      </c>
      <c r="BC25" s="100">
        <v>1427</v>
      </c>
      <c r="BD25" s="101">
        <v>918</v>
      </c>
      <c r="BE25" s="101">
        <v>363</v>
      </c>
      <c r="BF25" s="101">
        <v>89</v>
      </c>
      <c r="BG25" s="102">
        <v>57</v>
      </c>
      <c r="BH25" s="3">
        <v>1661</v>
      </c>
      <c r="BI25" s="3">
        <v>1015</v>
      </c>
      <c r="BJ25" s="3">
        <v>414</v>
      </c>
      <c r="BK25" s="3">
        <v>163</v>
      </c>
      <c r="BL25" s="3">
        <v>69</v>
      </c>
      <c r="BM25" s="17" t="s">
        <v>105</v>
      </c>
      <c r="BN25" s="10">
        <v>15383</v>
      </c>
      <c r="BO25" s="10">
        <v>7165</v>
      </c>
      <c r="BP25" s="10">
        <v>4401</v>
      </c>
      <c r="BQ25" s="10">
        <v>2077</v>
      </c>
      <c r="BR25" s="10">
        <v>1740</v>
      </c>
      <c r="BS25" s="26">
        <v>7097</v>
      </c>
      <c r="BT25" s="27">
        <v>3167</v>
      </c>
      <c r="BU25" s="27">
        <v>2045</v>
      </c>
      <c r="BV25" s="27">
        <v>993</v>
      </c>
      <c r="BW25" s="28">
        <v>891</v>
      </c>
      <c r="BX25" s="10">
        <v>8286</v>
      </c>
      <c r="BY25" s="10">
        <v>3998</v>
      </c>
      <c r="BZ25" s="10">
        <v>2356</v>
      </c>
      <c r="CA25" s="10">
        <v>1084</v>
      </c>
      <c r="CB25" s="10">
        <v>849</v>
      </c>
    </row>
    <row r="26" spans="1:80" x14ac:dyDescent="0.2">
      <c r="A26" s="17" t="s">
        <v>106</v>
      </c>
      <c r="B26" s="10">
        <f t="shared" si="75"/>
        <v>7004</v>
      </c>
      <c r="C26" s="10">
        <f t="shared" si="76"/>
        <v>3715</v>
      </c>
      <c r="D26" s="10">
        <f t="shared" si="77"/>
        <v>1856</v>
      </c>
      <c r="E26" s="10">
        <f t="shared" si="78"/>
        <v>869</v>
      </c>
      <c r="F26" s="10">
        <f t="shared" si="79"/>
        <v>565</v>
      </c>
      <c r="G26" s="10">
        <f t="shared" si="80"/>
        <v>3503</v>
      </c>
      <c r="H26" s="10">
        <f t="shared" si="81"/>
        <v>1814</v>
      </c>
      <c r="I26" s="10">
        <f t="shared" si="82"/>
        <v>928</v>
      </c>
      <c r="J26" s="10">
        <f t="shared" si="83"/>
        <v>486</v>
      </c>
      <c r="K26" s="10">
        <f t="shared" si="84"/>
        <v>274</v>
      </c>
      <c r="L26" s="10">
        <f t="shared" si="85"/>
        <v>3503</v>
      </c>
      <c r="M26" s="10">
        <f t="shared" si="86"/>
        <v>1901</v>
      </c>
      <c r="N26" s="10">
        <f t="shared" si="87"/>
        <v>928</v>
      </c>
      <c r="O26" s="10">
        <f t="shared" si="88"/>
        <v>382</v>
      </c>
      <c r="P26" s="10">
        <f t="shared" si="89"/>
        <v>292</v>
      </c>
      <c r="Q26" s="17" t="s">
        <v>106</v>
      </c>
      <c r="R26" s="10">
        <v>1375</v>
      </c>
      <c r="S26" s="10">
        <v>519</v>
      </c>
      <c r="T26" s="10">
        <v>519</v>
      </c>
      <c r="U26" s="10">
        <v>53</v>
      </c>
      <c r="V26" s="10">
        <v>284</v>
      </c>
      <c r="W26" s="26">
        <v>757</v>
      </c>
      <c r="X26" s="27">
        <v>288</v>
      </c>
      <c r="Y26" s="27">
        <v>277</v>
      </c>
      <c r="Z26" s="27">
        <v>18</v>
      </c>
      <c r="AA26" s="28">
        <v>174</v>
      </c>
      <c r="AB26" s="10">
        <v>618</v>
      </c>
      <c r="AC26" s="10">
        <v>231</v>
      </c>
      <c r="AD26" s="10">
        <v>242</v>
      </c>
      <c r="AE26" s="10">
        <v>35</v>
      </c>
      <c r="AF26" s="10">
        <v>110</v>
      </c>
      <c r="AG26" s="117" t="s">
        <v>106</v>
      </c>
      <c r="AH26" s="63">
        <v>1665</v>
      </c>
      <c r="AI26" s="63">
        <v>1359</v>
      </c>
      <c r="AJ26" s="63">
        <v>206</v>
      </c>
      <c r="AK26" s="63">
        <v>83</v>
      </c>
      <c r="AL26" s="63">
        <v>17</v>
      </c>
      <c r="AM26" s="64">
        <v>798</v>
      </c>
      <c r="AN26" s="65">
        <v>637</v>
      </c>
      <c r="AO26" s="65">
        <v>118</v>
      </c>
      <c r="AP26" s="65">
        <v>34</v>
      </c>
      <c r="AQ26" s="66">
        <v>9</v>
      </c>
      <c r="AR26" s="63">
        <v>867</v>
      </c>
      <c r="AS26" s="63">
        <v>722</v>
      </c>
      <c r="AT26" s="63">
        <v>88</v>
      </c>
      <c r="AU26" s="63">
        <v>48</v>
      </c>
      <c r="AV26" s="63">
        <v>9</v>
      </c>
      <c r="AW26" s="120" t="s">
        <v>106</v>
      </c>
      <c r="AX26" s="3">
        <v>468</v>
      </c>
      <c r="AY26" s="3">
        <v>287</v>
      </c>
      <c r="AZ26" s="3">
        <v>101</v>
      </c>
      <c r="BA26" s="3">
        <v>71</v>
      </c>
      <c r="BB26" s="3">
        <v>9</v>
      </c>
      <c r="BC26" s="100">
        <v>200</v>
      </c>
      <c r="BD26" s="101">
        <v>125</v>
      </c>
      <c r="BE26" s="101">
        <v>25</v>
      </c>
      <c r="BF26" s="101">
        <v>43</v>
      </c>
      <c r="BG26" s="102">
        <v>6</v>
      </c>
      <c r="BH26" s="3">
        <v>269</v>
      </c>
      <c r="BI26" s="3">
        <v>162</v>
      </c>
      <c r="BJ26" s="3">
        <v>76</v>
      </c>
      <c r="BK26" s="3">
        <v>28</v>
      </c>
      <c r="BL26" s="3">
        <v>3</v>
      </c>
      <c r="BM26" s="17" t="s">
        <v>106</v>
      </c>
      <c r="BN26" s="10">
        <v>3496</v>
      </c>
      <c r="BO26" s="10">
        <v>1550</v>
      </c>
      <c r="BP26" s="10">
        <v>1030</v>
      </c>
      <c r="BQ26" s="10">
        <v>662</v>
      </c>
      <c r="BR26" s="10">
        <v>255</v>
      </c>
      <c r="BS26" s="26">
        <v>1748</v>
      </c>
      <c r="BT26" s="27">
        <v>764</v>
      </c>
      <c r="BU26" s="27">
        <v>508</v>
      </c>
      <c r="BV26" s="27">
        <v>391</v>
      </c>
      <c r="BW26" s="28">
        <v>85</v>
      </c>
      <c r="BX26" s="10">
        <v>1749</v>
      </c>
      <c r="BY26" s="10">
        <v>786</v>
      </c>
      <c r="BZ26" s="10">
        <v>522</v>
      </c>
      <c r="CA26" s="10">
        <v>271</v>
      </c>
      <c r="CB26" s="10">
        <v>170</v>
      </c>
    </row>
    <row r="27" spans="1:80" x14ac:dyDescent="0.2">
      <c r="A27" s="17" t="s">
        <v>107</v>
      </c>
      <c r="B27" s="10">
        <f t="shared" si="75"/>
        <v>4245</v>
      </c>
      <c r="C27" s="10">
        <f t="shared" si="76"/>
        <v>2516</v>
      </c>
      <c r="D27" s="10">
        <f t="shared" si="77"/>
        <v>817</v>
      </c>
      <c r="E27" s="10">
        <f t="shared" si="78"/>
        <v>461</v>
      </c>
      <c r="F27" s="10">
        <f t="shared" si="79"/>
        <v>450</v>
      </c>
      <c r="G27" s="10">
        <f t="shared" si="80"/>
        <v>1666</v>
      </c>
      <c r="H27" s="10">
        <f t="shared" si="81"/>
        <v>1002</v>
      </c>
      <c r="I27" s="10">
        <f t="shared" si="82"/>
        <v>368</v>
      </c>
      <c r="J27" s="10">
        <f t="shared" si="83"/>
        <v>128</v>
      </c>
      <c r="K27" s="10">
        <f t="shared" si="84"/>
        <v>167</v>
      </c>
      <c r="L27" s="10">
        <f t="shared" si="85"/>
        <v>2578</v>
      </c>
      <c r="M27" s="10">
        <f t="shared" si="86"/>
        <v>1514</v>
      </c>
      <c r="N27" s="10">
        <f t="shared" si="87"/>
        <v>448</v>
      </c>
      <c r="O27" s="10">
        <f t="shared" si="88"/>
        <v>332</v>
      </c>
      <c r="P27" s="10">
        <f t="shared" si="89"/>
        <v>283</v>
      </c>
      <c r="Q27" s="17" t="s">
        <v>107</v>
      </c>
      <c r="R27" s="10">
        <v>604</v>
      </c>
      <c r="S27" s="10">
        <v>264</v>
      </c>
      <c r="T27" s="10">
        <v>179</v>
      </c>
      <c r="U27" s="10">
        <v>27</v>
      </c>
      <c r="V27" s="10">
        <v>133</v>
      </c>
      <c r="W27" s="26">
        <v>246</v>
      </c>
      <c r="X27" s="27">
        <v>118</v>
      </c>
      <c r="Y27" s="27">
        <v>87</v>
      </c>
      <c r="Z27" s="27">
        <v>13</v>
      </c>
      <c r="AA27" s="28">
        <v>29</v>
      </c>
      <c r="AB27" s="10">
        <v>357</v>
      </c>
      <c r="AC27" s="10">
        <v>146</v>
      </c>
      <c r="AD27" s="10">
        <v>92</v>
      </c>
      <c r="AE27" s="10">
        <v>15</v>
      </c>
      <c r="AF27" s="10">
        <v>104</v>
      </c>
      <c r="AG27" s="117" t="s">
        <v>107</v>
      </c>
      <c r="AH27" s="63">
        <v>941</v>
      </c>
      <c r="AI27" s="63">
        <v>774</v>
      </c>
      <c r="AJ27" s="63">
        <v>105</v>
      </c>
      <c r="AK27" s="63">
        <v>45</v>
      </c>
      <c r="AL27" s="63">
        <v>17</v>
      </c>
      <c r="AM27" s="64">
        <v>414</v>
      </c>
      <c r="AN27" s="65">
        <v>325</v>
      </c>
      <c r="AO27" s="65">
        <v>67</v>
      </c>
      <c r="AP27" s="65">
        <v>10</v>
      </c>
      <c r="AQ27" s="66">
        <v>11</v>
      </c>
      <c r="AR27" s="63">
        <v>527</v>
      </c>
      <c r="AS27" s="63">
        <v>449</v>
      </c>
      <c r="AT27" s="63">
        <v>38</v>
      </c>
      <c r="AU27" s="63">
        <v>34</v>
      </c>
      <c r="AV27" s="63">
        <v>6</v>
      </c>
      <c r="AW27" s="120" t="s">
        <v>107</v>
      </c>
      <c r="AX27" s="3">
        <v>186</v>
      </c>
      <c r="AY27" s="3">
        <v>130</v>
      </c>
      <c r="AZ27" s="3">
        <v>25</v>
      </c>
      <c r="BA27" s="3">
        <v>28</v>
      </c>
      <c r="BB27" s="3">
        <v>3</v>
      </c>
      <c r="BC27" s="100">
        <v>97</v>
      </c>
      <c r="BD27" s="101">
        <v>65</v>
      </c>
      <c r="BE27" s="101">
        <v>17</v>
      </c>
      <c r="BF27" s="101">
        <v>15</v>
      </c>
      <c r="BG27" s="102">
        <v>0</v>
      </c>
      <c r="BH27" s="3">
        <v>89</v>
      </c>
      <c r="BI27" s="3">
        <v>65</v>
      </c>
      <c r="BJ27" s="3">
        <v>8</v>
      </c>
      <c r="BK27" s="3">
        <v>12</v>
      </c>
      <c r="BL27" s="3">
        <v>3</v>
      </c>
      <c r="BM27" s="17" t="s">
        <v>107</v>
      </c>
      <c r="BN27" s="10">
        <v>2514</v>
      </c>
      <c r="BO27" s="10">
        <v>1348</v>
      </c>
      <c r="BP27" s="10">
        <v>508</v>
      </c>
      <c r="BQ27" s="10">
        <v>361</v>
      </c>
      <c r="BR27" s="10">
        <v>297</v>
      </c>
      <c r="BS27" s="26">
        <v>909</v>
      </c>
      <c r="BT27" s="27">
        <v>494</v>
      </c>
      <c r="BU27" s="27">
        <v>197</v>
      </c>
      <c r="BV27" s="27">
        <v>90</v>
      </c>
      <c r="BW27" s="28">
        <v>127</v>
      </c>
      <c r="BX27" s="10">
        <v>1605</v>
      </c>
      <c r="BY27" s="10">
        <v>854</v>
      </c>
      <c r="BZ27" s="10">
        <v>310</v>
      </c>
      <c r="CA27" s="10">
        <v>271</v>
      </c>
      <c r="CB27" s="10">
        <v>170</v>
      </c>
    </row>
    <row r="28" spans="1:80" x14ac:dyDescent="0.2">
      <c r="A28" s="17" t="s">
        <v>108</v>
      </c>
      <c r="B28" s="10">
        <f t="shared" si="75"/>
        <v>2622</v>
      </c>
      <c r="C28" s="10">
        <f t="shared" si="76"/>
        <v>1690</v>
      </c>
      <c r="D28" s="10">
        <f t="shared" si="77"/>
        <v>471</v>
      </c>
      <c r="E28" s="10">
        <f t="shared" si="78"/>
        <v>238</v>
      </c>
      <c r="F28" s="10">
        <f t="shared" si="79"/>
        <v>221</v>
      </c>
      <c r="G28" s="10">
        <f t="shared" si="80"/>
        <v>1189</v>
      </c>
      <c r="H28" s="10">
        <f t="shared" si="81"/>
        <v>677</v>
      </c>
      <c r="I28" s="10">
        <f t="shared" si="82"/>
        <v>237</v>
      </c>
      <c r="J28" s="10">
        <f t="shared" si="83"/>
        <v>181</v>
      </c>
      <c r="K28" s="10">
        <f t="shared" si="84"/>
        <v>93</v>
      </c>
      <c r="L28" s="10">
        <f t="shared" si="85"/>
        <v>1434</v>
      </c>
      <c r="M28" s="10">
        <f t="shared" si="86"/>
        <v>1013</v>
      </c>
      <c r="N28" s="10">
        <f t="shared" si="87"/>
        <v>234</v>
      </c>
      <c r="O28" s="10">
        <f t="shared" si="88"/>
        <v>57</v>
      </c>
      <c r="P28" s="10">
        <f t="shared" si="89"/>
        <v>129</v>
      </c>
      <c r="Q28" s="17" t="s">
        <v>108</v>
      </c>
      <c r="R28" s="10">
        <v>695</v>
      </c>
      <c r="S28" s="10">
        <v>311</v>
      </c>
      <c r="T28" s="10">
        <v>144</v>
      </c>
      <c r="U28" s="10">
        <v>60</v>
      </c>
      <c r="V28" s="10">
        <v>179</v>
      </c>
      <c r="W28" s="26">
        <v>352</v>
      </c>
      <c r="X28" s="27">
        <v>151</v>
      </c>
      <c r="Y28" s="27">
        <v>87</v>
      </c>
      <c r="Z28" s="27">
        <v>22</v>
      </c>
      <c r="AA28" s="28">
        <v>93</v>
      </c>
      <c r="AB28" s="10">
        <v>343</v>
      </c>
      <c r="AC28" s="10">
        <v>160</v>
      </c>
      <c r="AD28" s="10">
        <v>58</v>
      </c>
      <c r="AE28" s="10">
        <v>38</v>
      </c>
      <c r="AF28" s="10">
        <v>87</v>
      </c>
      <c r="AG28" s="117" t="s">
        <v>108</v>
      </c>
      <c r="AH28" s="63">
        <v>489</v>
      </c>
      <c r="AI28" s="63">
        <v>403</v>
      </c>
      <c r="AJ28" s="63">
        <v>76</v>
      </c>
      <c r="AK28" s="63">
        <v>10</v>
      </c>
      <c r="AL28" s="63">
        <v>0</v>
      </c>
      <c r="AM28" s="64">
        <v>212</v>
      </c>
      <c r="AN28" s="65">
        <v>182</v>
      </c>
      <c r="AO28" s="65">
        <v>29</v>
      </c>
      <c r="AP28" s="65">
        <v>0</v>
      </c>
      <c r="AQ28" s="66">
        <v>0</v>
      </c>
      <c r="AR28" s="63">
        <v>278</v>
      </c>
      <c r="AS28" s="63">
        <v>221</v>
      </c>
      <c r="AT28" s="63">
        <v>46</v>
      </c>
      <c r="AU28" s="63">
        <v>10</v>
      </c>
      <c r="AV28" s="63">
        <v>0</v>
      </c>
      <c r="AW28" s="120" t="s">
        <v>108</v>
      </c>
      <c r="AX28" s="3">
        <v>211</v>
      </c>
      <c r="AY28" s="3">
        <v>167</v>
      </c>
      <c r="AZ28" s="3">
        <v>25</v>
      </c>
      <c r="BA28" s="3">
        <v>18</v>
      </c>
      <c r="BB28" s="3">
        <v>0</v>
      </c>
      <c r="BC28" s="100">
        <v>92</v>
      </c>
      <c r="BD28" s="101">
        <v>74</v>
      </c>
      <c r="BE28" s="101">
        <v>8</v>
      </c>
      <c r="BF28" s="101">
        <v>9</v>
      </c>
      <c r="BG28" s="102">
        <v>0</v>
      </c>
      <c r="BH28" s="3">
        <v>119</v>
      </c>
      <c r="BI28" s="3">
        <v>93</v>
      </c>
      <c r="BJ28" s="3">
        <v>17</v>
      </c>
      <c r="BK28" s="3">
        <v>9</v>
      </c>
      <c r="BL28" s="3">
        <v>0</v>
      </c>
      <c r="BM28" s="17" t="s">
        <v>108</v>
      </c>
      <c r="BN28" s="10">
        <v>1227</v>
      </c>
      <c r="BO28" s="10">
        <v>809</v>
      </c>
      <c r="BP28" s="10">
        <v>226</v>
      </c>
      <c r="BQ28" s="10">
        <v>150</v>
      </c>
      <c r="BR28" s="10">
        <v>42</v>
      </c>
      <c r="BS28" s="26">
        <v>533</v>
      </c>
      <c r="BT28" s="27">
        <v>270</v>
      </c>
      <c r="BU28" s="27">
        <v>113</v>
      </c>
      <c r="BV28" s="27">
        <v>150</v>
      </c>
      <c r="BW28" s="28">
        <v>0</v>
      </c>
      <c r="BX28" s="10">
        <v>694</v>
      </c>
      <c r="BY28" s="10">
        <v>539</v>
      </c>
      <c r="BZ28" s="10">
        <v>113</v>
      </c>
      <c r="CA28" s="10">
        <v>0</v>
      </c>
      <c r="CB28" s="10">
        <v>42</v>
      </c>
    </row>
    <row r="29" spans="1:80" x14ac:dyDescent="0.2">
      <c r="A29" s="17" t="s">
        <v>109</v>
      </c>
      <c r="B29" s="10">
        <f t="shared" si="75"/>
        <v>1146</v>
      </c>
      <c r="C29" s="10">
        <f t="shared" si="76"/>
        <v>649</v>
      </c>
      <c r="D29" s="10">
        <f t="shared" si="77"/>
        <v>374</v>
      </c>
      <c r="E29" s="10">
        <f t="shared" si="78"/>
        <v>69</v>
      </c>
      <c r="F29" s="10">
        <f t="shared" si="79"/>
        <v>52</v>
      </c>
      <c r="G29" s="10">
        <f t="shared" si="80"/>
        <v>568</v>
      </c>
      <c r="H29" s="10">
        <f t="shared" si="81"/>
        <v>336</v>
      </c>
      <c r="I29" s="10">
        <f t="shared" si="82"/>
        <v>170</v>
      </c>
      <c r="J29" s="10">
        <f t="shared" si="83"/>
        <v>20</v>
      </c>
      <c r="K29" s="10">
        <f t="shared" si="84"/>
        <v>41</v>
      </c>
      <c r="L29" s="10">
        <f t="shared" si="85"/>
        <v>578</v>
      </c>
      <c r="M29" s="10">
        <f t="shared" si="86"/>
        <v>313</v>
      </c>
      <c r="N29" s="10">
        <f t="shared" si="87"/>
        <v>205</v>
      </c>
      <c r="O29" s="10">
        <f t="shared" si="88"/>
        <v>49</v>
      </c>
      <c r="P29" s="10">
        <f t="shared" si="89"/>
        <v>12</v>
      </c>
      <c r="Q29" s="17" t="s">
        <v>109</v>
      </c>
      <c r="R29" s="10">
        <v>288</v>
      </c>
      <c r="S29" s="10">
        <v>156</v>
      </c>
      <c r="T29" s="10">
        <v>69</v>
      </c>
      <c r="U29" s="10">
        <v>11</v>
      </c>
      <c r="V29" s="10">
        <v>52</v>
      </c>
      <c r="W29" s="26">
        <v>163</v>
      </c>
      <c r="X29" s="27">
        <v>71</v>
      </c>
      <c r="Y29" s="27">
        <v>40</v>
      </c>
      <c r="Z29" s="27">
        <v>11</v>
      </c>
      <c r="AA29" s="28">
        <v>41</v>
      </c>
      <c r="AB29" s="10">
        <v>125</v>
      </c>
      <c r="AC29" s="10">
        <v>85</v>
      </c>
      <c r="AD29" s="10">
        <v>29</v>
      </c>
      <c r="AE29" s="10">
        <v>0</v>
      </c>
      <c r="AF29" s="10">
        <v>12</v>
      </c>
      <c r="AG29" s="117" t="s">
        <v>109</v>
      </c>
      <c r="AH29" s="63">
        <v>383</v>
      </c>
      <c r="AI29" s="63">
        <v>293</v>
      </c>
      <c r="AJ29" s="63">
        <v>80</v>
      </c>
      <c r="AK29" s="63">
        <v>10</v>
      </c>
      <c r="AL29" s="63">
        <v>0</v>
      </c>
      <c r="AM29" s="64">
        <v>144</v>
      </c>
      <c r="AN29" s="65">
        <v>124</v>
      </c>
      <c r="AO29" s="65">
        <v>17</v>
      </c>
      <c r="AP29" s="65">
        <v>3</v>
      </c>
      <c r="AQ29" s="66">
        <v>0</v>
      </c>
      <c r="AR29" s="63">
        <v>239</v>
      </c>
      <c r="AS29" s="63">
        <v>169</v>
      </c>
      <c r="AT29" s="63">
        <v>63</v>
      </c>
      <c r="AU29" s="63">
        <v>7</v>
      </c>
      <c r="AV29" s="63">
        <v>0</v>
      </c>
      <c r="AW29" s="120" t="s">
        <v>109</v>
      </c>
      <c r="AX29" s="3">
        <v>149</v>
      </c>
      <c r="AY29" s="3">
        <v>88</v>
      </c>
      <c r="AZ29" s="3">
        <v>42</v>
      </c>
      <c r="BA29" s="3">
        <v>18</v>
      </c>
      <c r="BB29" s="3">
        <v>0</v>
      </c>
      <c r="BC29" s="100">
        <v>123</v>
      </c>
      <c r="BD29" s="101">
        <v>74</v>
      </c>
      <c r="BE29" s="101">
        <v>42</v>
      </c>
      <c r="BF29" s="101">
        <v>6</v>
      </c>
      <c r="BG29" s="102">
        <v>0</v>
      </c>
      <c r="BH29" s="3">
        <v>26</v>
      </c>
      <c r="BI29" s="3">
        <v>14</v>
      </c>
      <c r="BJ29" s="3">
        <v>0</v>
      </c>
      <c r="BK29" s="3">
        <v>12</v>
      </c>
      <c r="BL29" s="3">
        <v>0</v>
      </c>
      <c r="BM29" s="17" t="s">
        <v>109</v>
      </c>
      <c r="BN29" s="10">
        <v>326</v>
      </c>
      <c r="BO29" s="10">
        <v>112</v>
      </c>
      <c r="BP29" s="10">
        <v>183</v>
      </c>
      <c r="BQ29" s="10">
        <v>30</v>
      </c>
      <c r="BR29" s="10">
        <v>0</v>
      </c>
      <c r="BS29" s="26">
        <v>138</v>
      </c>
      <c r="BT29" s="27">
        <v>67</v>
      </c>
      <c r="BU29" s="27">
        <v>71</v>
      </c>
      <c r="BV29" s="27">
        <v>0</v>
      </c>
      <c r="BW29" s="28">
        <v>0</v>
      </c>
      <c r="BX29" s="10">
        <v>188</v>
      </c>
      <c r="BY29" s="10">
        <v>45</v>
      </c>
      <c r="BZ29" s="10">
        <v>113</v>
      </c>
      <c r="CA29" s="10">
        <v>30</v>
      </c>
      <c r="CB29" s="10">
        <v>0</v>
      </c>
    </row>
    <row r="30" spans="1:80" x14ac:dyDescent="0.2">
      <c r="A30" s="17" t="s">
        <v>110</v>
      </c>
      <c r="B30" s="10">
        <f t="shared" si="75"/>
        <v>1003</v>
      </c>
      <c r="C30" s="10">
        <f t="shared" si="76"/>
        <v>433</v>
      </c>
      <c r="D30" s="10">
        <f t="shared" si="77"/>
        <v>262</v>
      </c>
      <c r="E30" s="10">
        <f t="shared" si="78"/>
        <v>166</v>
      </c>
      <c r="F30" s="10">
        <f t="shared" si="79"/>
        <v>140</v>
      </c>
      <c r="G30" s="10">
        <f t="shared" si="80"/>
        <v>489</v>
      </c>
      <c r="H30" s="10">
        <f t="shared" si="81"/>
        <v>193</v>
      </c>
      <c r="I30" s="10">
        <f t="shared" si="82"/>
        <v>140</v>
      </c>
      <c r="J30" s="10">
        <f t="shared" si="83"/>
        <v>76</v>
      </c>
      <c r="K30" s="10">
        <f t="shared" si="84"/>
        <v>80</v>
      </c>
      <c r="L30" s="10">
        <f t="shared" si="85"/>
        <v>514</v>
      </c>
      <c r="M30" s="10">
        <f t="shared" si="86"/>
        <v>241</v>
      </c>
      <c r="N30" s="10">
        <f t="shared" si="87"/>
        <v>123</v>
      </c>
      <c r="O30" s="10">
        <f t="shared" si="88"/>
        <v>88</v>
      </c>
      <c r="P30" s="10">
        <f t="shared" si="89"/>
        <v>59</v>
      </c>
      <c r="Q30" s="17" t="s">
        <v>110</v>
      </c>
      <c r="R30" s="10">
        <v>229</v>
      </c>
      <c r="S30" s="10">
        <v>94</v>
      </c>
      <c r="T30" s="10">
        <v>75</v>
      </c>
      <c r="U30" s="10">
        <v>7</v>
      </c>
      <c r="V30" s="10">
        <v>52</v>
      </c>
      <c r="W30" s="26">
        <v>146</v>
      </c>
      <c r="X30" s="27">
        <v>52</v>
      </c>
      <c r="Y30" s="27">
        <v>52</v>
      </c>
      <c r="Z30" s="27">
        <v>7</v>
      </c>
      <c r="AA30" s="28">
        <v>35</v>
      </c>
      <c r="AB30" s="10">
        <v>83</v>
      </c>
      <c r="AC30" s="10">
        <v>42</v>
      </c>
      <c r="AD30" s="10">
        <v>23</v>
      </c>
      <c r="AE30" s="10">
        <v>0</v>
      </c>
      <c r="AF30" s="10">
        <v>17</v>
      </c>
      <c r="AG30" s="117" t="s">
        <v>110</v>
      </c>
      <c r="AH30" s="63">
        <v>255</v>
      </c>
      <c r="AI30" s="63">
        <v>195</v>
      </c>
      <c r="AJ30" s="63">
        <v>46</v>
      </c>
      <c r="AK30" s="63">
        <v>14</v>
      </c>
      <c r="AL30" s="63">
        <v>0</v>
      </c>
      <c r="AM30" s="64">
        <v>111</v>
      </c>
      <c r="AN30" s="65">
        <v>91</v>
      </c>
      <c r="AO30" s="65">
        <v>17</v>
      </c>
      <c r="AP30" s="65">
        <v>3</v>
      </c>
      <c r="AQ30" s="66">
        <v>0</v>
      </c>
      <c r="AR30" s="63">
        <v>144</v>
      </c>
      <c r="AS30" s="63">
        <v>104</v>
      </c>
      <c r="AT30" s="63">
        <v>29</v>
      </c>
      <c r="AU30" s="63">
        <v>10</v>
      </c>
      <c r="AV30" s="63">
        <v>0</v>
      </c>
      <c r="AW30" s="120" t="s">
        <v>110</v>
      </c>
      <c r="AX30" s="3">
        <v>60</v>
      </c>
      <c r="AY30" s="3">
        <v>32</v>
      </c>
      <c r="AZ30" s="3">
        <v>0</v>
      </c>
      <c r="BA30" s="3">
        <v>25</v>
      </c>
      <c r="BB30" s="3">
        <v>3</v>
      </c>
      <c r="BC30" s="100">
        <v>14</v>
      </c>
      <c r="BD30" s="101">
        <v>5</v>
      </c>
      <c r="BE30" s="101">
        <v>0</v>
      </c>
      <c r="BF30" s="101">
        <v>6</v>
      </c>
      <c r="BG30" s="102">
        <v>3</v>
      </c>
      <c r="BH30" s="3">
        <v>46</v>
      </c>
      <c r="BI30" s="3">
        <v>28</v>
      </c>
      <c r="BJ30" s="3">
        <v>0</v>
      </c>
      <c r="BK30" s="3">
        <v>18</v>
      </c>
      <c r="BL30" s="3">
        <v>0</v>
      </c>
      <c r="BM30" s="17" t="s">
        <v>110</v>
      </c>
      <c r="BN30" s="10">
        <v>459</v>
      </c>
      <c r="BO30" s="10">
        <v>112</v>
      </c>
      <c r="BP30" s="10">
        <v>141</v>
      </c>
      <c r="BQ30" s="10">
        <v>120</v>
      </c>
      <c r="BR30" s="10">
        <v>85</v>
      </c>
      <c r="BS30" s="26">
        <v>218</v>
      </c>
      <c r="BT30" s="27">
        <v>45</v>
      </c>
      <c r="BU30" s="27">
        <v>71</v>
      </c>
      <c r="BV30" s="27">
        <v>60</v>
      </c>
      <c r="BW30" s="28">
        <v>42</v>
      </c>
      <c r="BX30" s="10">
        <v>241</v>
      </c>
      <c r="BY30" s="10">
        <v>67</v>
      </c>
      <c r="BZ30" s="10">
        <v>71</v>
      </c>
      <c r="CA30" s="10">
        <v>60</v>
      </c>
      <c r="CB30" s="10">
        <v>42</v>
      </c>
    </row>
    <row r="31" spans="1:80" x14ac:dyDescent="0.2">
      <c r="A31" s="17" t="s">
        <v>111</v>
      </c>
      <c r="B31" s="10">
        <f t="shared" si="75"/>
        <v>781</v>
      </c>
      <c r="C31" s="10">
        <f t="shared" si="76"/>
        <v>451</v>
      </c>
      <c r="D31" s="10">
        <f t="shared" si="77"/>
        <v>213</v>
      </c>
      <c r="E31" s="10">
        <f t="shared" si="78"/>
        <v>103</v>
      </c>
      <c r="F31" s="10">
        <f t="shared" si="79"/>
        <v>12</v>
      </c>
      <c r="G31" s="10">
        <f t="shared" si="80"/>
        <v>442</v>
      </c>
      <c r="H31" s="10">
        <f t="shared" si="81"/>
        <v>266</v>
      </c>
      <c r="I31" s="10">
        <f t="shared" si="82"/>
        <v>114</v>
      </c>
      <c r="J31" s="10">
        <f t="shared" si="83"/>
        <v>50</v>
      </c>
      <c r="K31" s="10">
        <f t="shared" si="84"/>
        <v>12</v>
      </c>
      <c r="L31" s="10">
        <f t="shared" si="85"/>
        <v>338</v>
      </c>
      <c r="M31" s="10">
        <f t="shared" si="86"/>
        <v>187</v>
      </c>
      <c r="N31" s="10">
        <f t="shared" si="87"/>
        <v>99</v>
      </c>
      <c r="O31" s="10">
        <f t="shared" si="88"/>
        <v>52</v>
      </c>
      <c r="P31" s="10">
        <f t="shared" si="89"/>
        <v>0</v>
      </c>
      <c r="Q31" s="17" t="s">
        <v>111</v>
      </c>
      <c r="R31" s="10">
        <v>273</v>
      </c>
      <c r="S31" s="10">
        <v>127</v>
      </c>
      <c r="T31" s="10">
        <v>115</v>
      </c>
      <c r="U31" s="10">
        <v>18</v>
      </c>
      <c r="V31" s="10">
        <v>12</v>
      </c>
      <c r="W31" s="26">
        <v>130</v>
      </c>
      <c r="X31" s="27">
        <v>71</v>
      </c>
      <c r="Y31" s="27">
        <v>46</v>
      </c>
      <c r="Z31" s="27">
        <v>2</v>
      </c>
      <c r="AA31" s="28">
        <v>12</v>
      </c>
      <c r="AB31" s="10">
        <v>142</v>
      </c>
      <c r="AC31" s="10">
        <v>57</v>
      </c>
      <c r="AD31" s="10">
        <v>69</v>
      </c>
      <c r="AE31" s="10">
        <v>16</v>
      </c>
      <c r="AF31" s="10">
        <v>0</v>
      </c>
      <c r="AG31" s="117" t="s">
        <v>111</v>
      </c>
      <c r="AH31" s="63">
        <v>141</v>
      </c>
      <c r="AI31" s="63">
        <v>117</v>
      </c>
      <c r="AJ31" s="63">
        <v>17</v>
      </c>
      <c r="AK31" s="63">
        <v>7</v>
      </c>
      <c r="AL31" s="63">
        <v>0</v>
      </c>
      <c r="AM31" s="64">
        <v>40</v>
      </c>
      <c r="AN31" s="65">
        <v>33</v>
      </c>
      <c r="AO31" s="65">
        <v>4</v>
      </c>
      <c r="AP31" s="65">
        <v>3</v>
      </c>
      <c r="AQ31" s="66">
        <v>0</v>
      </c>
      <c r="AR31" s="63">
        <v>101</v>
      </c>
      <c r="AS31" s="63">
        <v>85</v>
      </c>
      <c r="AT31" s="63">
        <v>13</v>
      </c>
      <c r="AU31" s="63">
        <v>3</v>
      </c>
      <c r="AV31" s="63">
        <v>0</v>
      </c>
      <c r="AW31" s="120" t="s">
        <v>111</v>
      </c>
      <c r="AX31" s="3">
        <v>48</v>
      </c>
      <c r="AY31" s="3">
        <v>5</v>
      </c>
      <c r="AZ31" s="3">
        <v>25</v>
      </c>
      <c r="BA31" s="3">
        <v>18</v>
      </c>
      <c r="BB31" s="3">
        <v>0</v>
      </c>
      <c r="BC31" s="100">
        <v>28</v>
      </c>
      <c r="BD31" s="101">
        <v>5</v>
      </c>
      <c r="BE31" s="101">
        <v>8</v>
      </c>
      <c r="BF31" s="101">
        <v>15</v>
      </c>
      <c r="BG31" s="102">
        <v>0</v>
      </c>
      <c r="BH31" s="3">
        <v>20</v>
      </c>
      <c r="BI31" s="3">
        <v>0</v>
      </c>
      <c r="BJ31" s="3">
        <v>17</v>
      </c>
      <c r="BK31" s="3">
        <v>3</v>
      </c>
      <c r="BL31" s="3">
        <v>0</v>
      </c>
      <c r="BM31" s="17" t="s">
        <v>111</v>
      </c>
      <c r="BN31" s="10">
        <v>319</v>
      </c>
      <c r="BO31" s="10">
        <v>202</v>
      </c>
      <c r="BP31" s="10">
        <v>56</v>
      </c>
      <c r="BQ31" s="10">
        <v>60</v>
      </c>
      <c r="BR31" s="10">
        <v>0</v>
      </c>
      <c r="BS31" s="26">
        <v>244</v>
      </c>
      <c r="BT31" s="27">
        <v>157</v>
      </c>
      <c r="BU31" s="27">
        <v>56</v>
      </c>
      <c r="BV31" s="27">
        <v>30</v>
      </c>
      <c r="BW31" s="28">
        <v>0</v>
      </c>
      <c r="BX31" s="10">
        <v>75</v>
      </c>
      <c r="BY31" s="10">
        <v>45</v>
      </c>
      <c r="BZ31" s="10">
        <v>0</v>
      </c>
      <c r="CA31" s="10">
        <v>30</v>
      </c>
      <c r="CB31" s="10">
        <v>0</v>
      </c>
    </row>
    <row r="32" spans="1:80" x14ac:dyDescent="0.2">
      <c r="A32" s="17" t="s">
        <v>112</v>
      </c>
      <c r="B32" s="10">
        <f t="shared" si="75"/>
        <v>999</v>
      </c>
      <c r="C32" s="10">
        <f t="shared" si="76"/>
        <v>545</v>
      </c>
      <c r="D32" s="10">
        <f t="shared" si="77"/>
        <v>326</v>
      </c>
      <c r="E32" s="10">
        <f t="shared" si="78"/>
        <v>105</v>
      </c>
      <c r="F32" s="10">
        <f t="shared" si="79"/>
        <v>23</v>
      </c>
      <c r="G32" s="10">
        <f t="shared" si="80"/>
        <v>481</v>
      </c>
      <c r="H32" s="10">
        <f t="shared" si="81"/>
        <v>228</v>
      </c>
      <c r="I32" s="10">
        <f t="shared" si="82"/>
        <v>157</v>
      </c>
      <c r="J32" s="10">
        <f t="shared" si="83"/>
        <v>89</v>
      </c>
      <c r="K32" s="10">
        <f t="shared" si="84"/>
        <v>6</v>
      </c>
      <c r="L32" s="10">
        <f t="shared" si="85"/>
        <v>518</v>
      </c>
      <c r="M32" s="10">
        <f t="shared" si="86"/>
        <v>316</v>
      </c>
      <c r="N32" s="10">
        <f t="shared" si="87"/>
        <v>168</v>
      </c>
      <c r="O32" s="10">
        <f t="shared" si="88"/>
        <v>16</v>
      </c>
      <c r="P32" s="10">
        <f t="shared" si="89"/>
        <v>17</v>
      </c>
      <c r="Q32" s="17" t="s">
        <v>112</v>
      </c>
      <c r="R32" s="10">
        <v>229</v>
      </c>
      <c r="S32" s="10">
        <v>104</v>
      </c>
      <c r="T32" s="10">
        <v>98</v>
      </c>
      <c r="U32" s="10">
        <v>4</v>
      </c>
      <c r="V32" s="10">
        <v>23</v>
      </c>
      <c r="W32" s="26">
        <v>123</v>
      </c>
      <c r="X32" s="27">
        <v>52</v>
      </c>
      <c r="Y32" s="27">
        <v>63</v>
      </c>
      <c r="Z32" s="27">
        <v>2</v>
      </c>
      <c r="AA32" s="28">
        <v>6</v>
      </c>
      <c r="AB32" s="10">
        <v>106</v>
      </c>
      <c r="AC32" s="10">
        <v>52</v>
      </c>
      <c r="AD32" s="10">
        <v>35</v>
      </c>
      <c r="AE32" s="10">
        <v>2</v>
      </c>
      <c r="AF32" s="10">
        <v>17</v>
      </c>
      <c r="AG32" s="117" t="s">
        <v>112</v>
      </c>
      <c r="AH32" s="63">
        <v>369</v>
      </c>
      <c r="AI32" s="63">
        <v>247</v>
      </c>
      <c r="AJ32" s="63">
        <v>84</v>
      </c>
      <c r="AK32" s="63">
        <v>38</v>
      </c>
      <c r="AL32" s="63">
        <v>0</v>
      </c>
      <c r="AM32" s="64">
        <v>166</v>
      </c>
      <c r="AN32" s="65">
        <v>104</v>
      </c>
      <c r="AO32" s="65">
        <v>38</v>
      </c>
      <c r="AP32" s="65">
        <v>24</v>
      </c>
      <c r="AQ32" s="66">
        <v>0</v>
      </c>
      <c r="AR32" s="63">
        <v>203</v>
      </c>
      <c r="AS32" s="63">
        <v>143</v>
      </c>
      <c r="AT32" s="63">
        <v>46</v>
      </c>
      <c r="AU32" s="63">
        <v>14</v>
      </c>
      <c r="AV32" s="63">
        <v>0</v>
      </c>
      <c r="AW32" s="120" t="s">
        <v>112</v>
      </c>
      <c r="AX32" s="3">
        <v>76</v>
      </c>
      <c r="AY32" s="3">
        <v>14</v>
      </c>
      <c r="AZ32" s="3">
        <v>59</v>
      </c>
      <c r="BA32" s="3">
        <v>3</v>
      </c>
      <c r="BB32" s="3">
        <v>0</v>
      </c>
      <c r="BC32" s="100">
        <v>8</v>
      </c>
      <c r="BD32" s="101">
        <v>5</v>
      </c>
      <c r="BE32" s="101">
        <v>0</v>
      </c>
      <c r="BF32" s="101">
        <v>3</v>
      </c>
      <c r="BG32" s="102">
        <v>0</v>
      </c>
      <c r="BH32" s="3">
        <v>68</v>
      </c>
      <c r="BI32" s="3">
        <v>9</v>
      </c>
      <c r="BJ32" s="3">
        <v>59</v>
      </c>
      <c r="BK32" s="3">
        <v>0</v>
      </c>
      <c r="BL32" s="3">
        <v>0</v>
      </c>
      <c r="BM32" s="17" t="s">
        <v>112</v>
      </c>
      <c r="BN32" s="10">
        <v>325</v>
      </c>
      <c r="BO32" s="10">
        <v>180</v>
      </c>
      <c r="BP32" s="10">
        <v>85</v>
      </c>
      <c r="BQ32" s="10">
        <v>60</v>
      </c>
      <c r="BR32" s="10">
        <v>0</v>
      </c>
      <c r="BS32" s="26">
        <v>184</v>
      </c>
      <c r="BT32" s="27">
        <v>67</v>
      </c>
      <c r="BU32" s="27">
        <v>56</v>
      </c>
      <c r="BV32" s="27">
        <v>60</v>
      </c>
      <c r="BW32" s="28">
        <v>0</v>
      </c>
      <c r="BX32" s="10">
        <v>141</v>
      </c>
      <c r="BY32" s="10">
        <v>112</v>
      </c>
      <c r="BZ32" s="10">
        <v>28</v>
      </c>
      <c r="CA32" s="10">
        <v>0</v>
      </c>
      <c r="CB32" s="10">
        <v>0</v>
      </c>
    </row>
    <row r="33" spans="1:80" x14ac:dyDescent="0.2">
      <c r="B33" s="10"/>
      <c r="C33" s="10"/>
      <c r="D33" s="10"/>
      <c r="E33" s="10"/>
      <c r="F33" s="10"/>
      <c r="G33" s="26"/>
      <c r="H33" s="27"/>
      <c r="I33" s="27"/>
      <c r="J33" s="27"/>
      <c r="K33" s="28"/>
      <c r="L33" s="10"/>
      <c r="M33" s="10"/>
      <c r="N33" s="10"/>
      <c r="O33" s="10"/>
      <c r="P33" s="10"/>
      <c r="Q33" s="17"/>
      <c r="R33" s="10"/>
      <c r="S33" s="10"/>
      <c r="T33" s="10"/>
      <c r="U33" s="10"/>
      <c r="V33" s="10"/>
      <c r="W33" s="26"/>
      <c r="X33" s="27"/>
      <c r="Y33" s="27"/>
      <c r="Z33" s="27"/>
      <c r="AA33" s="28"/>
      <c r="AB33" s="10"/>
      <c r="AC33" s="10"/>
      <c r="AD33" s="10"/>
      <c r="AE33" s="10"/>
      <c r="AF33" s="10"/>
      <c r="AG33" s="117"/>
      <c r="AH33" s="63"/>
      <c r="AI33" s="63"/>
      <c r="AJ33" s="63"/>
      <c r="AK33" s="63"/>
      <c r="AL33" s="63"/>
      <c r="AM33" s="64"/>
      <c r="AN33" s="65"/>
      <c r="AO33" s="65"/>
      <c r="AP33" s="65"/>
      <c r="AQ33" s="66"/>
      <c r="AR33" s="63"/>
      <c r="AS33" s="63"/>
      <c r="AT33" s="63"/>
      <c r="AU33" s="63"/>
      <c r="AV33" s="63"/>
      <c r="AW33" s="120"/>
      <c r="AX33" s="3"/>
      <c r="AY33" s="3"/>
      <c r="AZ33" s="3"/>
      <c r="BA33" s="3"/>
      <c r="BB33" s="3"/>
      <c r="BC33" s="100"/>
      <c r="BD33" s="101"/>
      <c r="BE33" s="101"/>
      <c r="BF33" s="101"/>
      <c r="BG33" s="102"/>
      <c r="BH33" s="3"/>
      <c r="BI33" s="3"/>
      <c r="BJ33" s="3"/>
      <c r="BK33" s="3"/>
      <c r="BL33" s="3"/>
      <c r="BM33" s="17"/>
      <c r="BN33" s="10"/>
      <c r="BO33" s="10"/>
      <c r="BP33" s="10"/>
      <c r="BQ33" s="10"/>
      <c r="BR33" s="10"/>
      <c r="BS33" s="26"/>
      <c r="BT33" s="27"/>
      <c r="BU33" s="27"/>
      <c r="BV33" s="27"/>
      <c r="BW33" s="28"/>
      <c r="BX33" s="10"/>
      <c r="BY33" s="10"/>
      <c r="BZ33" s="10"/>
      <c r="CA33" s="10"/>
      <c r="CB33" s="10"/>
    </row>
    <row r="34" spans="1:80" x14ac:dyDescent="0.2">
      <c r="A34" s="47" t="s">
        <v>554</v>
      </c>
      <c r="B34" s="10"/>
      <c r="C34" s="10"/>
      <c r="D34" s="10"/>
      <c r="E34" s="10"/>
      <c r="F34" s="10"/>
      <c r="G34" s="26"/>
      <c r="H34" s="27"/>
      <c r="I34" s="27"/>
      <c r="J34" s="27"/>
      <c r="K34" s="28"/>
      <c r="L34" s="10"/>
      <c r="M34" s="10"/>
      <c r="N34" s="10"/>
      <c r="O34" s="10"/>
      <c r="P34" s="10"/>
      <c r="Q34" s="47" t="s">
        <v>554</v>
      </c>
      <c r="R34" s="10"/>
      <c r="S34" s="10"/>
      <c r="T34" s="10"/>
      <c r="U34" s="10"/>
      <c r="V34" s="10"/>
      <c r="W34" s="26"/>
      <c r="X34" s="27"/>
      <c r="Y34" s="27"/>
      <c r="Z34" s="27"/>
      <c r="AA34" s="28"/>
      <c r="AB34" s="10"/>
      <c r="AC34" s="10"/>
      <c r="AD34" s="10"/>
      <c r="AE34" s="10"/>
      <c r="AF34" s="10"/>
      <c r="AG34" s="119" t="s">
        <v>644</v>
      </c>
      <c r="AH34" s="63"/>
      <c r="AI34" s="63"/>
      <c r="AJ34" s="63"/>
      <c r="AK34" s="63"/>
      <c r="AL34" s="63"/>
      <c r="AM34" s="64"/>
      <c r="AN34" s="65"/>
      <c r="AO34" s="65"/>
      <c r="AP34" s="65"/>
      <c r="AQ34" s="66"/>
      <c r="AR34" s="63"/>
      <c r="AS34" s="63"/>
      <c r="AT34" s="63"/>
      <c r="AU34" s="63"/>
      <c r="AV34" s="63"/>
      <c r="AW34" s="122" t="s">
        <v>649</v>
      </c>
      <c r="AX34" s="3"/>
      <c r="AY34" s="3"/>
      <c r="AZ34" s="3"/>
      <c r="BA34" s="3"/>
      <c r="BB34" s="3"/>
      <c r="BC34" s="100"/>
      <c r="BD34" s="101"/>
      <c r="BE34" s="101"/>
      <c r="BF34" s="101"/>
      <c r="BG34" s="102"/>
      <c r="BH34" s="3"/>
      <c r="BI34" s="3"/>
      <c r="BJ34" s="3"/>
      <c r="BK34" s="3"/>
      <c r="BL34" s="3"/>
      <c r="BM34" s="47" t="s">
        <v>652</v>
      </c>
      <c r="BN34" s="10"/>
      <c r="BO34" s="10"/>
      <c r="BP34" s="10"/>
      <c r="BQ34" s="10"/>
      <c r="BR34" s="10"/>
      <c r="BS34" s="26"/>
      <c r="BT34" s="27"/>
      <c r="BU34" s="27"/>
      <c r="BV34" s="27"/>
      <c r="BW34" s="28"/>
      <c r="BX34" s="10"/>
      <c r="BY34" s="10"/>
      <c r="BZ34" s="10"/>
      <c r="CA34" s="10"/>
      <c r="CB34" s="10"/>
    </row>
    <row r="35" spans="1:80" x14ac:dyDescent="0.2">
      <c r="A35" s="17" t="s">
        <v>1</v>
      </c>
      <c r="B35" s="10">
        <f t="shared" ref="B35" si="90">R35+AH35+AX35+BN35</f>
        <v>17737</v>
      </c>
      <c r="C35" s="10">
        <f t="shared" ref="C35" si="91">S35+AI35+AY35+BO35</f>
        <v>9960</v>
      </c>
      <c r="D35" s="10">
        <f t="shared" ref="D35" si="92">T35+AJ35+AZ35+BP35</f>
        <v>4310</v>
      </c>
      <c r="E35" s="10">
        <f t="shared" ref="E35" si="93">U35+AK35+BA35+BQ35</f>
        <v>2004</v>
      </c>
      <c r="F35" s="10">
        <f t="shared" ref="F35" si="94">V35+AL35+BB35+BR35</f>
        <v>1463</v>
      </c>
      <c r="G35" s="10">
        <f t="shared" ref="G35" si="95">W35+AM35+BC35+BS35</f>
        <v>8290</v>
      </c>
      <c r="H35" s="10">
        <f t="shared" ref="H35" si="96">X35+AN35+BD35+BT35</f>
        <v>4491</v>
      </c>
      <c r="I35" s="10">
        <f t="shared" ref="I35" si="97">Y35+AO35+BE35+BU35</f>
        <v>2102</v>
      </c>
      <c r="J35" s="10">
        <f t="shared" ref="J35" si="98">Z35+AP35+BF35+BV35</f>
        <v>1026</v>
      </c>
      <c r="K35" s="10">
        <f t="shared" ref="K35" si="99">AA35+AQ35+BG35+BW35</f>
        <v>672</v>
      </c>
      <c r="L35" s="10">
        <f t="shared" ref="L35" si="100">AB35+AR35+BH35+BX35</f>
        <v>9445</v>
      </c>
      <c r="M35" s="10">
        <f t="shared" ref="M35" si="101">AC35+AS35+BI35+BY35</f>
        <v>5469</v>
      </c>
      <c r="N35" s="10">
        <f t="shared" ref="N35" si="102">AD35+AT35+BJ35+BZ35</f>
        <v>2206</v>
      </c>
      <c r="O35" s="10">
        <f t="shared" ref="O35" si="103">AE35+AU35+BK35+CA35</f>
        <v>978</v>
      </c>
      <c r="P35" s="10">
        <f t="shared" ref="P35" si="104">AF35+AV35+BL35+CB35</f>
        <v>791</v>
      </c>
      <c r="Q35" s="17" t="s">
        <v>1</v>
      </c>
      <c r="R35" s="10">
        <v>3687</v>
      </c>
      <c r="S35" s="10">
        <v>1571</v>
      </c>
      <c r="T35" s="10">
        <v>1201</v>
      </c>
      <c r="U35" s="10">
        <v>180</v>
      </c>
      <c r="V35" s="10">
        <v>735</v>
      </c>
      <c r="W35" s="26">
        <v>1917</v>
      </c>
      <c r="X35" s="27">
        <v>802</v>
      </c>
      <c r="Y35" s="27">
        <v>652</v>
      </c>
      <c r="Z35" s="27">
        <v>75</v>
      </c>
      <c r="AA35" s="28">
        <v>388</v>
      </c>
      <c r="AB35" s="10">
        <v>1770</v>
      </c>
      <c r="AC35" s="10">
        <v>769</v>
      </c>
      <c r="AD35" s="10">
        <v>548</v>
      </c>
      <c r="AE35" s="10">
        <v>106</v>
      </c>
      <c r="AF35" s="10">
        <v>347</v>
      </c>
      <c r="AG35" s="117" t="s">
        <v>1</v>
      </c>
      <c r="AH35" s="63">
        <v>4224</v>
      </c>
      <c r="AI35" s="63">
        <v>3368</v>
      </c>
      <c r="AJ35" s="63">
        <v>615</v>
      </c>
      <c r="AK35" s="63">
        <v>207</v>
      </c>
      <c r="AL35" s="63">
        <v>34</v>
      </c>
      <c r="AM35" s="64">
        <v>1872</v>
      </c>
      <c r="AN35" s="65">
        <v>1482</v>
      </c>
      <c r="AO35" s="65">
        <v>291</v>
      </c>
      <c r="AP35" s="65">
        <v>79</v>
      </c>
      <c r="AQ35" s="66">
        <v>20</v>
      </c>
      <c r="AR35" s="63">
        <v>2351</v>
      </c>
      <c r="AS35" s="63">
        <v>1886</v>
      </c>
      <c r="AT35" s="63">
        <v>324</v>
      </c>
      <c r="AU35" s="63">
        <v>127</v>
      </c>
      <c r="AV35" s="63">
        <v>14</v>
      </c>
      <c r="AW35" s="120" t="s">
        <v>1</v>
      </c>
      <c r="AX35" s="3">
        <v>1175</v>
      </c>
      <c r="AY35" s="3">
        <v>709</v>
      </c>
      <c r="AZ35" s="3">
        <v>279</v>
      </c>
      <c r="BA35" s="3">
        <v>172</v>
      </c>
      <c r="BB35" s="3">
        <v>15</v>
      </c>
      <c r="BC35" s="100">
        <v>542</v>
      </c>
      <c r="BD35" s="101">
        <v>343</v>
      </c>
      <c r="BE35" s="101">
        <v>101</v>
      </c>
      <c r="BF35" s="101">
        <v>89</v>
      </c>
      <c r="BG35" s="102">
        <v>9</v>
      </c>
      <c r="BH35" s="3">
        <v>632</v>
      </c>
      <c r="BI35" s="3">
        <v>366</v>
      </c>
      <c r="BJ35" s="3">
        <v>177</v>
      </c>
      <c r="BK35" s="3">
        <v>83</v>
      </c>
      <c r="BL35" s="3">
        <v>6</v>
      </c>
      <c r="BM35" s="17" t="s">
        <v>1</v>
      </c>
      <c r="BN35" s="10">
        <v>8651</v>
      </c>
      <c r="BO35" s="10">
        <v>4312</v>
      </c>
      <c r="BP35" s="10">
        <v>2215</v>
      </c>
      <c r="BQ35" s="10">
        <v>1445</v>
      </c>
      <c r="BR35" s="10">
        <v>679</v>
      </c>
      <c r="BS35" s="26">
        <v>3959</v>
      </c>
      <c r="BT35" s="27">
        <v>1864</v>
      </c>
      <c r="BU35" s="27">
        <v>1058</v>
      </c>
      <c r="BV35" s="27">
        <v>783</v>
      </c>
      <c r="BW35" s="28">
        <v>255</v>
      </c>
      <c r="BX35" s="10">
        <v>4692</v>
      </c>
      <c r="BY35" s="10">
        <v>2448</v>
      </c>
      <c r="BZ35" s="10">
        <v>1157</v>
      </c>
      <c r="CA35" s="10">
        <v>662</v>
      </c>
      <c r="CB35" s="10">
        <v>424</v>
      </c>
    </row>
    <row r="36" spans="1:80" x14ac:dyDescent="0.2">
      <c r="A36" s="17">
        <v>2012</v>
      </c>
      <c r="B36" s="10">
        <f t="shared" ref="B36:B42" si="105">R36+AH36+AX36+BN36</f>
        <v>1706</v>
      </c>
      <c r="C36" s="10">
        <f t="shared" ref="C36:C42" si="106">S36+AI36+AY36+BO36</f>
        <v>1023</v>
      </c>
      <c r="D36" s="10">
        <f t="shared" ref="D36:D42" si="107">T36+AJ36+AZ36+BP36</f>
        <v>441</v>
      </c>
      <c r="E36" s="10">
        <f t="shared" ref="E36:E42" si="108">U36+AK36+BA36+BQ36</f>
        <v>139</v>
      </c>
      <c r="F36" s="10">
        <f t="shared" ref="F36:F42" si="109">V36+AL36+BB36+BR36</f>
        <v>102</v>
      </c>
      <c r="G36" s="10">
        <f t="shared" ref="G36:G42" si="110">W36+AM36+BC36+BS36</f>
        <v>822</v>
      </c>
      <c r="H36" s="10">
        <f t="shared" ref="H36:H42" si="111">X36+AN36+BD36+BT36</f>
        <v>513</v>
      </c>
      <c r="I36" s="10">
        <f t="shared" ref="I36:I42" si="112">Y36+AO36+BE36+BU36</f>
        <v>178</v>
      </c>
      <c r="J36" s="10">
        <f t="shared" ref="J36:J42" si="113">Z36+AP36+BF36+BV36</f>
        <v>76</v>
      </c>
      <c r="K36" s="10">
        <f t="shared" ref="K36:K42" si="114">AA36+AQ36+BG36+BW36</f>
        <v>55</v>
      </c>
      <c r="L36" s="10">
        <f t="shared" ref="L36:L42" si="115">AB36+AR36+BH36+BX36</f>
        <v>883</v>
      </c>
      <c r="M36" s="10">
        <f t="shared" ref="M36:M42" si="116">AC36+AS36+BI36+BY36</f>
        <v>512</v>
      </c>
      <c r="N36" s="10">
        <f t="shared" ref="N36:N42" si="117">AD36+AT36+BJ36+BZ36</f>
        <v>263</v>
      </c>
      <c r="O36" s="10">
        <f t="shared" ref="O36:O42" si="118">AE36+AU36+BK36+CA36</f>
        <v>63</v>
      </c>
      <c r="P36" s="10">
        <f t="shared" ref="P36:P42" si="119">AF36+AV36+BL36+CB36</f>
        <v>47</v>
      </c>
      <c r="Q36" s="17">
        <v>2012</v>
      </c>
      <c r="R36" s="10">
        <v>398</v>
      </c>
      <c r="S36" s="10">
        <v>236</v>
      </c>
      <c r="T36" s="10">
        <v>69</v>
      </c>
      <c r="U36" s="10">
        <v>0</v>
      </c>
      <c r="V36" s="10">
        <v>93</v>
      </c>
      <c r="W36" s="26">
        <v>230</v>
      </c>
      <c r="X36" s="27">
        <v>132</v>
      </c>
      <c r="Y36" s="27">
        <v>46</v>
      </c>
      <c r="Z36" s="27">
        <v>0</v>
      </c>
      <c r="AA36" s="28">
        <v>52</v>
      </c>
      <c r="AB36" s="10">
        <v>167</v>
      </c>
      <c r="AC36" s="10">
        <v>104</v>
      </c>
      <c r="AD36" s="10">
        <v>23</v>
      </c>
      <c r="AE36" s="10">
        <v>0</v>
      </c>
      <c r="AF36" s="10">
        <v>41</v>
      </c>
      <c r="AG36" s="117">
        <v>2012</v>
      </c>
      <c r="AH36" s="63">
        <v>495</v>
      </c>
      <c r="AI36" s="63">
        <v>351</v>
      </c>
      <c r="AJ36" s="63">
        <v>101</v>
      </c>
      <c r="AK36" s="63">
        <v>34</v>
      </c>
      <c r="AL36" s="63">
        <v>9</v>
      </c>
      <c r="AM36" s="64">
        <v>246</v>
      </c>
      <c r="AN36" s="65">
        <v>182</v>
      </c>
      <c r="AO36" s="65">
        <v>51</v>
      </c>
      <c r="AP36" s="65">
        <v>10</v>
      </c>
      <c r="AQ36" s="66">
        <v>3</v>
      </c>
      <c r="AR36" s="63">
        <v>249</v>
      </c>
      <c r="AS36" s="63">
        <v>169</v>
      </c>
      <c r="AT36" s="63">
        <v>51</v>
      </c>
      <c r="AU36" s="63">
        <v>24</v>
      </c>
      <c r="AV36" s="63">
        <v>6</v>
      </c>
      <c r="AW36" s="120">
        <v>2012</v>
      </c>
      <c r="AX36" s="3">
        <v>107</v>
      </c>
      <c r="AY36" s="3">
        <v>32</v>
      </c>
      <c r="AZ36" s="3">
        <v>59</v>
      </c>
      <c r="BA36" s="3">
        <v>15</v>
      </c>
      <c r="BB36" s="3">
        <v>0</v>
      </c>
      <c r="BC36" s="100">
        <v>50</v>
      </c>
      <c r="BD36" s="101">
        <v>19</v>
      </c>
      <c r="BE36" s="101">
        <v>25</v>
      </c>
      <c r="BF36" s="101">
        <v>6</v>
      </c>
      <c r="BG36" s="102">
        <v>0</v>
      </c>
      <c r="BH36" s="3">
        <v>57</v>
      </c>
      <c r="BI36" s="3">
        <v>14</v>
      </c>
      <c r="BJ36" s="3">
        <v>34</v>
      </c>
      <c r="BK36" s="3">
        <v>9</v>
      </c>
      <c r="BL36" s="3">
        <v>0</v>
      </c>
      <c r="BM36" s="17">
        <v>2012</v>
      </c>
      <c r="BN36" s="10">
        <v>706</v>
      </c>
      <c r="BO36" s="10">
        <v>404</v>
      </c>
      <c r="BP36" s="10">
        <v>212</v>
      </c>
      <c r="BQ36" s="10">
        <v>90</v>
      </c>
      <c r="BR36" s="10">
        <v>0</v>
      </c>
      <c r="BS36" s="26">
        <v>296</v>
      </c>
      <c r="BT36" s="27">
        <v>180</v>
      </c>
      <c r="BU36" s="27">
        <v>56</v>
      </c>
      <c r="BV36" s="27">
        <v>60</v>
      </c>
      <c r="BW36" s="28">
        <v>0</v>
      </c>
      <c r="BX36" s="10">
        <v>410</v>
      </c>
      <c r="BY36" s="10">
        <v>225</v>
      </c>
      <c r="BZ36" s="10">
        <v>155</v>
      </c>
      <c r="CA36" s="10">
        <v>30</v>
      </c>
      <c r="CB36" s="10">
        <v>0</v>
      </c>
    </row>
    <row r="37" spans="1:80" x14ac:dyDescent="0.2">
      <c r="A37" s="17">
        <v>2011</v>
      </c>
      <c r="B37" s="10">
        <f t="shared" si="105"/>
        <v>3181</v>
      </c>
      <c r="C37" s="10">
        <f t="shared" si="106"/>
        <v>1814</v>
      </c>
      <c r="D37" s="10">
        <f t="shared" si="107"/>
        <v>785</v>
      </c>
      <c r="E37" s="10">
        <f t="shared" si="108"/>
        <v>367</v>
      </c>
      <c r="F37" s="10">
        <f t="shared" si="109"/>
        <v>214</v>
      </c>
      <c r="G37" s="10">
        <f t="shared" si="110"/>
        <v>1478</v>
      </c>
      <c r="H37" s="10">
        <f t="shared" si="111"/>
        <v>837</v>
      </c>
      <c r="I37" s="10">
        <f t="shared" si="112"/>
        <v>414</v>
      </c>
      <c r="J37" s="10">
        <f t="shared" si="113"/>
        <v>130</v>
      </c>
      <c r="K37" s="10">
        <f t="shared" si="114"/>
        <v>96</v>
      </c>
      <c r="L37" s="10">
        <f t="shared" si="115"/>
        <v>1702</v>
      </c>
      <c r="M37" s="10">
        <f t="shared" si="116"/>
        <v>978</v>
      </c>
      <c r="N37" s="10">
        <f t="shared" si="117"/>
        <v>371</v>
      </c>
      <c r="O37" s="10">
        <f t="shared" si="118"/>
        <v>234</v>
      </c>
      <c r="P37" s="10">
        <f t="shared" si="119"/>
        <v>119</v>
      </c>
      <c r="Q37" s="17">
        <v>2011</v>
      </c>
      <c r="R37" s="10">
        <v>855</v>
      </c>
      <c r="S37" s="10">
        <v>316</v>
      </c>
      <c r="T37" s="10">
        <v>294</v>
      </c>
      <c r="U37" s="10">
        <v>36</v>
      </c>
      <c r="V37" s="10">
        <v>208</v>
      </c>
      <c r="W37" s="26">
        <v>398</v>
      </c>
      <c r="X37" s="27">
        <v>127</v>
      </c>
      <c r="Y37" s="27">
        <v>167</v>
      </c>
      <c r="Z37" s="27">
        <v>11</v>
      </c>
      <c r="AA37" s="28">
        <v>93</v>
      </c>
      <c r="AB37" s="10">
        <v>457</v>
      </c>
      <c r="AC37" s="10">
        <v>189</v>
      </c>
      <c r="AD37" s="10">
        <v>127</v>
      </c>
      <c r="AE37" s="10">
        <v>25</v>
      </c>
      <c r="AF37" s="10">
        <v>116</v>
      </c>
      <c r="AG37" s="117">
        <v>2011</v>
      </c>
      <c r="AH37" s="63">
        <v>944</v>
      </c>
      <c r="AI37" s="63">
        <v>715</v>
      </c>
      <c r="AJ37" s="63">
        <v>164</v>
      </c>
      <c r="AK37" s="63">
        <v>59</v>
      </c>
      <c r="AL37" s="63">
        <v>6</v>
      </c>
      <c r="AM37" s="64">
        <v>419</v>
      </c>
      <c r="AN37" s="65">
        <v>332</v>
      </c>
      <c r="AO37" s="65">
        <v>67</v>
      </c>
      <c r="AP37" s="65">
        <v>17</v>
      </c>
      <c r="AQ37" s="66">
        <v>3</v>
      </c>
      <c r="AR37" s="63">
        <v>525</v>
      </c>
      <c r="AS37" s="63">
        <v>384</v>
      </c>
      <c r="AT37" s="63">
        <v>97</v>
      </c>
      <c r="AU37" s="63">
        <v>41</v>
      </c>
      <c r="AV37" s="63">
        <v>3</v>
      </c>
      <c r="AW37" s="120">
        <v>2011</v>
      </c>
      <c r="AX37" s="3">
        <v>132</v>
      </c>
      <c r="AY37" s="3">
        <v>42</v>
      </c>
      <c r="AZ37" s="3">
        <v>59</v>
      </c>
      <c r="BA37" s="3">
        <v>31</v>
      </c>
      <c r="BB37" s="3">
        <v>0</v>
      </c>
      <c r="BC37" s="100">
        <v>56</v>
      </c>
      <c r="BD37" s="101">
        <v>19</v>
      </c>
      <c r="BE37" s="101">
        <v>25</v>
      </c>
      <c r="BF37" s="101">
        <v>12</v>
      </c>
      <c r="BG37" s="102">
        <v>0</v>
      </c>
      <c r="BH37" s="3">
        <v>75</v>
      </c>
      <c r="BI37" s="3">
        <v>23</v>
      </c>
      <c r="BJ37" s="3">
        <v>34</v>
      </c>
      <c r="BK37" s="3">
        <v>18</v>
      </c>
      <c r="BL37" s="3">
        <v>0</v>
      </c>
      <c r="BM37" s="17">
        <v>2011</v>
      </c>
      <c r="BN37" s="10">
        <v>1250</v>
      </c>
      <c r="BO37" s="10">
        <v>741</v>
      </c>
      <c r="BP37" s="10">
        <v>268</v>
      </c>
      <c r="BQ37" s="10">
        <v>241</v>
      </c>
      <c r="BR37" s="10">
        <v>0</v>
      </c>
      <c r="BS37" s="26">
        <v>605</v>
      </c>
      <c r="BT37" s="27">
        <v>359</v>
      </c>
      <c r="BU37" s="27">
        <v>155</v>
      </c>
      <c r="BV37" s="27">
        <v>90</v>
      </c>
      <c r="BW37" s="28">
        <v>0</v>
      </c>
      <c r="BX37" s="10">
        <v>645</v>
      </c>
      <c r="BY37" s="10">
        <v>382</v>
      </c>
      <c r="BZ37" s="10">
        <v>113</v>
      </c>
      <c r="CA37" s="10">
        <v>150</v>
      </c>
      <c r="CB37" s="10">
        <v>0</v>
      </c>
    </row>
    <row r="38" spans="1:80" x14ac:dyDescent="0.2">
      <c r="A38" s="17">
        <v>2010</v>
      </c>
      <c r="B38" s="10">
        <f t="shared" si="105"/>
        <v>2541</v>
      </c>
      <c r="C38" s="10">
        <f t="shared" si="106"/>
        <v>1565</v>
      </c>
      <c r="D38" s="10">
        <f t="shared" si="107"/>
        <v>701</v>
      </c>
      <c r="E38" s="10">
        <f t="shared" si="108"/>
        <v>140</v>
      </c>
      <c r="F38" s="10">
        <f t="shared" si="109"/>
        <v>135</v>
      </c>
      <c r="G38" s="10">
        <f t="shared" si="110"/>
        <v>1130</v>
      </c>
      <c r="H38" s="10">
        <f t="shared" si="111"/>
        <v>737</v>
      </c>
      <c r="I38" s="10">
        <f t="shared" si="112"/>
        <v>269</v>
      </c>
      <c r="J38" s="10">
        <f t="shared" si="113"/>
        <v>71</v>
      </c>
      <c r="K38" s="10">
        <f t="shared" si="114"/>
        <v>52</v>
      </c>
      <c r="L38" s="10">
        <f t="shared" si="115"/>
        <v>1412</v>
      </c>
      <c r="M38" s="10">
        <f t="shared" si="116"/>
        <v>829</v>
      </c>
      <c r="N38" s="10">
        <f t="shared" si="117"/>
        <v>432</v>
      </c>
      <c r="O38" s="10">
        <f t="shared" si="118"/>
        <v>67</v>
      </c>
      <c r="P38" s="10">
        <f t="shared" si="119"/>
        <v>83</v>
      </c>
      <c r="Q38" s="17">
        <v>2010</v>
      </c>
      <c r="R38" s="10">
        <v>600</v>
      </c>
      <c r="S38" s="10">
        <v>311</v>
      </c>
      <c r="T38" s="10">
        <v>162</v>
      </c>
      <c r="U38" s="10">
        <v>35</v>
      </c>
      <c r="V38" s="10">
        <v>93</v>
      </c>
      <c r="W38" s="26">
        <v>324</v>
      </c>
      <c r="X38" s="27">
        <v>189</v>
      </c>
      <c r="Y38" s="27">
        <v>63</v>
      </c>
      <c r="Z38" s="27">
        <v>20</v>
      </c>
      <c r="AA38" s="28">
        <v>52</v>
      </c>
      <c r="AB38" s="10">
        <v>276</v>
      </c>
      <c r="AC38" s="10">
        <v>123</v>
      </c>
      <c r="AD38" s="10">
        <v>98</v>
      </c>
      <c r="AE38" s="10">
        <v>15</v>
      </c>
      <c r="AF38" s="10">
        <v>41</v>
      </c>
      <c r="AG38" s="117">
        <v>2010</v>
      </c>
      <c r="AH38" s="63">
        <v>741</v>
      </c>
      <c r="AI38" s="63">
        <v>605</v>
      </c>
      <c r="AJ38" s="63">
        <v>122</v>
      </c>
      <c r="AK38" s="63">
        <v>14</v>
      </c>
      <c r="AL38" s="63">
        <v>0</v>
      </c>
      <c r="AM38" s="64">
        <v>295</v>
      </c>
      <c r="AN38" s="65">
        <v>241</v>
      </c>
      <c r="AO38" s="65">
        <v>51</v>
      </c>
      <c r="AP38" s="65">
        <v>3</v>
      </c>
      <c r="AQ38" s="66">
        <v>0</v>
      </c>
      <c r="AR38" s="63">
        <v>446</v>
      </c>
      <c r="AS38" s="63">
        <v>364</v>
      </c>
      <c r="AT38" s="63">
        <v>72</v>
      </c>
      <c r="AU38" s="63">
        <v>10</v>
      </c>
      <c r="AV38" s="63">
        <v>0</v>
      </c>
      <c r="AW38" s="120">
        <v>2010</v>
      </c>
      <c r="AX38" s="3">
        <v>104</v>
      </c>
      <c r="AY38" s="3">
        <v>65</v>
      </c>
      <c r="AZ38" s="3">
        <v>8</v>
      </c>
      <c r="BA38" s="3">
        <v>31</v>
      </c>
      <c r="BB38" s="3">
        <v>0</v>
      </c>
      <c r="BC38" s="100">
        <v>56</v>
      </c>
      <c r="BD38" s="101">
        <v>37</v>
      </c>
      <c r="BE38" s="101">
        <v>0</v>
      </c>
      <c r="BF38" s="101">
        <v>18</v>
      </c>
      <c r="BG38" s="102">
        <v>0</v>
      </c>
      <c r="BH38" s="3">
        <v>49</v>
      </c>
      <c r="BI38" s="3">
        <v>28</v>
      </c>
      <c r="BJ38" s="3">
        <v>8</v>
      </c>
      <c r="BK38" s="3">
        <v>12</v>
      </c>
      <c r="BL38" s="3">
        <v>0</v>
      </c>
      <c r="BM38" s="17">
        <v>2010</v>
      </c>
      <c r="BN38" s="10">
        <v>1096</v>
      </c>
      <c r="BO38" s="10">
        <v>584</v>
      </c>
      <c r="BP38" s="10">
        <v>409</v>
      </c>
      <c r="BQ38" s="10">
        <v>60</v>
      </c>
      <c r="BR38" s="10">
        <v>42</v>
      </c>
      <c r="BS38" s="26">
        <v>455</v>
      </c>
      <c r="BT38" s="27">
        <v>270</v>
      </c>
      <c r="BU38" s="27">
        <v>155</v>
      </c>
      <c r="BV38" s="27">
        <v>30</v>
      </c>
      <c r="BW38" s="28">
        <v>0</v>
      </c>
      <c r="BX38" s="10">
        <v>641</v>
      </c>
      <c r="BY38" s="10">
        <v>314</v>
      </c>
      <c r="BZ38" s="10">
        <v>254</v>
      </c>
      <c r="CA38" s="10">
        <v>30</v>
      </c>
      <c r="CB38" s="10">
        <v>42</v>
      </c>
    </row>
    <row r="39" spans="1:80" x14ac:dyDescent="0.2">
      <c r="A39" s="17" t="s">
        <v>113</v>
      </c>
      <c r="B39" s="10">
        <f t="shared" si="105"/>
        <v>2950</v>
      </c>
      <c r="C39" s="10">
        <f t="shared" si="106"/>
        <v>1603</v>
      </c>
      <c r="D39" s="10">
        <f t="shared" si="107"/>
        <v>637</v>
      </c>
      <c r="E39" s="10">
        <f t="shared" si="108"/>
        <v>276</v>
      </c>
      <c r="F39" s="10">
        <f t="shared" si="109"/>
        <v>433</v>
      </c>
      <c r="G39" s="10">
        <f t="shared" si="110"/>
        <v>1389</v>
      </c>
      <c r="H39" s="10">
        <f t="shared" si="111"/>
        <v>799</v>
      </c>
      <c r="I39" s="10">
        <f t="shared" si="112"/>
        <v>328</v>
      </c>
      <c r="J39" s="10">
        <f t="shared" si="113"/>
        <v>111</v>
      </c>
      <c r="K39" s="10">
        <f t="shared" si="114"/>
        <v>152</v>
      </c>
      <c r="L39" s="10">
        <f t="shared" si="115"/>
        <v>1562</v>
      </c>
      <c r="M39" s="10">
        <f t="shared" si="116"/>
        <v>806</v>
      </c>
      <c r="N39" s="10">
        <f t="shared" si="117"/>
        <v>308</v>
      </c>
      <c r="O39" s="10">
        <f t="shared" si="118"/>
        <v>166</v>
      </c>
      <c r="P39" s="10">
        <f t="shared" si="119"/>
        <v>281</v>
      </c>
      <c r="Q39" s="17" t="s">
        <v>113</v>
      </c>
      <c r="R39" s="10">
        <v>722</v>
      </c>
      <c r="S39" s="10">
        <v>250</v>
      </c>
      <c r="T39" s="10">
        <v>283</v>
      </c>
      <c r="U39" s="10">
        <v>56</v>
      </c>
      <c r="V39" s="10">
        <v>133</v>
      </c>
      <c r="W39" s="26">
        <v>401</v>
      </c>
      <c r="X39" s="27">
        <v>146</v>
      </c>
      <c r="Y39" s="27">
        <v>167</v>
      </c>
      <c r="Z39" s="27">
        <v>24</v>
      </c>
      <c r="AA39" s="28">
        <v>64</v>
      </c>
      <c r="AB39" s="10">
        <v>321</v>
      </c>
      <c r="AC39" s="10">
        <v>104</v>
      </c>
      <c r="AD39" s="10">
        <v>115</v>
      </c>
      <c r="AE39" s="10">
        <v>33</v>
      </c>
      <c r="AF39" s="10">
        <v>69</v>
      </c>
      <c r="AG39" s="117" t="s">
        <v>113</v>
      </c>
      <c r="AH39" s="63">
        <v>636</v>
      </c>
      <c r="AI39" s="63">
        <v>546</v>
      </c>
      <c r="AJ39" s="63">
        <v>38</v>
      </c>
      <c r="AK39" s="63">
        <v>52</v>
      </c>
      <c r="AL39" s="63">
        <v>0</v>
      </c>
      <c r="AM39" s="64">
        <v>252</v>
      </c>
      <c r="AN39" s="65">
        <v>215</v>
      </c>
      <c r="AO39" s="65">
        <v>17</v>
      </c>
      <c r="AP39" s="65">
        <v>21</v>
      </c>
      <c r="AQ39" s="66">
        <v>0</v>
      </c>
      <c r="AR39" s="63">
        <v>384</v>
      </c>
      <c r="AS39" s="63">
        <v>332</v>
      </c>
      <c r="AT39" s="63">
        <v>21</v>
      </c>
      <c r="AU39" s="63">
        <v>31</v>
      </c>
      <c r="AV39" s="63">
        <v>0</v>
      </c>
      <c r="AW39" s="120" t="s">
        <v>113</v>
      </c>
      <c r="AX39" s="3">
        <v>166</v>
      </c>
      <c r="AY39" s="3">
        <v>111</v>
      </c>
      <c r="AZ39" s="3">
        <v>34</v>
      </c>
      <c r="BA39" s="3">
        <v>18</v>
      </c>
      <c r="BB39" s="3">
        <v>3</v>
      </c>
      <c r="BC39" s="100">
        <v>82</v>
      </c>
      <c r="BD39" s="101">
        <v>56</v>
      </c>
      <c r="BE39" s="101">
        <v>17</v>
      </c>
      <c r="BF39" s="101">
        <v>6</v>
      </c>
      <c r="BG39" s="102">
        <v>3</v>
      </c>
      <c r="BH39" s="3">
        <v>85</v>
      </c>
      <c r="BI39" s="3">
        <v>56</v>
      </c>
      <c r="BJ39" s="3">
        <v>17</v>
      </c>
      <c r="BK39" s="3">
        <v>12</v>
      </c>
      <c r="BL39" s="3">
        <v>0</v>
      </c>
      <c r="BM39" s="17" t="s">
        <v>113</v>
      </c>
      <c r="BN39" s="10">
        <v>1426</v>
      </c>
      <c r="BO39" s="10">
        <v>696</v>
      </c>
      <c r="BP39" s="10">
        <v>282</v>
      </c>
      <c r="BQ39" s="10">
        <v>150</v>
      </c>
      <c r="BR39" s="10">
        <v>297</v>
      </c>
      <c r="BS39" s="26">
        <v>654</v>
      </c>
      <c r="BT39" s="27">
        <v>382</v>
      </c>
      <c r="BU39" s="27">
        <v>127</v>
      </c>
      <c r="BV39" s="27">
        <v>60</v>
      </c>
      <c r="BW39" s="28">
        <v>85</v>
      </c>
      <c r="BX39" s="10">
        <v>772</v>
      </c>
      <c r="BY39" s="10">
        <v>314</v>
      </c>
      <c r="BZ39" s="10">
        <v>155</v>
      </c>
      <c r="CA39" s="10">
        <v>90</v>
      </c>
      <c r="CB39" s="10">
        <v>212</v>
      </c>
    </row>
    <row r="40" spans="1:80" x14ac:dyDescent="0.2">
      <c r="A40" s="17" t="s">
        <v>114</v>
      </c>
      <c r="B40" s="10">
        <f t="shared" si="105"/>
        <v>3099</v>
      </c>
      <c r="C40" s="10">
        <f t="shared" si="106"/>
        <v>1542</v>
      </c>
      <c r="D40" s="10">
        <f t="shared" si="107"/>
        <v>741</v>
      </c>
      <c r="E40" s="10">
        <f t="shared" si="108"/>
        <v>579</v>
      </c>
      <c r="F40" s="10">
        <f t="shared" si="109"/>
        <v>237</v>
      </c>
      <c r="G40" s="10">
        <f t="shared" si="110"/>
        <v>1502</v>
      </c>
      <c r="H40" s="10">
        <f t="shared" si="111"/>
        <v>656</v>
      </c>
      <c r="I40" s="10">
        <f t="shared" si="112"/>
        <v>408</v>
      </c>
      <c r="J40" s="10">
        <f t="shared" si="113"/>
        <v>316</v>
      </c>
      <c r="K40" s="10">
        <f t="shared" si="114"/>
        <v>120</v>
      </c>
      <c r="L40" s="10">
        <f t="shared" si="115"/>
        <v>1598</v>
      </c>
      <c r="M40" s="10">
        <f t="shared" si="116"/>
        <v>886</v>
      </c>
      <c r="N40" s="10">
        <f t="shared" si="117"/>
        <v>333</v>
      </c>
      <c r="O40" s="10">
        <f t="shared" si="118"/>
        <v>261</v>
      </c>
      <c r="P40" s="10">
        <f t="shared" si="119"/>
        <v>117</v>
      </c>
      <c r="Q40" s="17" t="s">
        <v>114</v>
      </c>
      <c r="R40" s="10">
        <v>523</v>
      </c>
      <c r="S40" s="10">
        <v>259</v>
      </c>
      <c r="T40" s="10">
        <v>115</v>
      </c>
      <c r="U40" s="10">
        <v>44</v>
      </c>
      <c r="V40" s="10">
        <v>104</v>
      </c>
      <c r="W40" s="26">
        <v>254</v>
      </c>
      <c r="X40" s="27">
        <v>99</v>
      </c>
      <c r="Y40" s="27">
        <v>63</v>
      </c>
      <c r="Z40" s="27">
        <v>16</v>
      </c>
      <c r="AA40" s="28">
        <v>75</v>
      </c>
      <c r="AB40" s="10">
        <v>269</v>
      </c>
      <c r="AC40" s="10">
        <v>160</v>
      </c>
      <c r="AD40" s="10">
        <v>52</v>
      </c>
      <c r="AE40" s="10">
        <v>27</v>
      </c>
      <c r="AF40" s="10">
        <v>29</v>
      </c>
      <c r="AG40" s="117" t="s">
        <v>114</v>
      </c>
      <c r="AH40" s="63">
        <v>716</v>
      </c>
      <c r="AI40" s="63">
        <v>579</v>
      </c>
      <c r="AJ40" s="63">
        <v>101</v>
      </c>
      <c r="AK40" s="63">
        <v>31</v>
      </c>
      <c r="AL40" s="63">
        <v>6</v>
      </c>
      <c r="AM40" s="64">
        <v>324</v>
      </c>
      <c r="AN40" s="65">
        <v>241</v>
      </c>
      <c r="AO40" s="65">
        <v>63</v>
      </c>
      <c r="AP40" s="65">
        <v>17</v>
      </c>
      <c r="AQ40" s="66">
        <v>3</v>
      </c>
      <c r="AR40" s="63">
        <v>393</v>
      </c>
      <c r="AS40" s="63">
        <v>338</v>
      </c>
      <c r="AT40" s="63">
        <v>38</v>
      </c>
      <c r="AU40" s="63">
        <v>14</v>
      </c>
      <c r="AV40" s="63">
        <v>3</v>
      </c>
      <c r="AW40" s="120" t="s">
        <v>114</v>
      </c>
      <c r="AX40" s="3">
        <v>159</v>
      </c>
      <c r="AY40" s="3">
        <v>120</v>
      </c>
      <c r="AZ40" s="3">
        <v>17</v>
      </c>
      <c r="BA40" s="3">
        <v>22</v>
      </c>
      <c r="BB40" s="3">
        <v>0</v>
      </c>
      <c r="BC40" s="100">
        <v>59</v>
      </c>
      <c r="BD40" s="101">
        <v>46</v>
      </c>
      <c r="BE40" s="101">
        <v>0</v>
      </c>
      <c r="BF40" s="101">
        <v>12</v>
      </c>
      <c r="BG40" s="102">
        <v>0</v>
      </c>
      <c r="BH40" s="3">
        <v>100</v>
      </c>
      <c r="BI40" s="3">
        <v>74</v>
      </c>
      <c r="BJ40" s="3">
        <v>17</v>
      </c>
      <c r="BK40" s="3">
        <v>9</v>
      </c>
      <c r="BL40" s="3">
        <v>0</v>
      </c>
      <c r="BM40" s="17" t="s">
        <v>114</v>
      </c>
      <c r="BN40" s="10">
        <v>1701</v>
      </c>
      <c r="BO40" s="10">
        <v>584</v>
      </c>
      <c r="BP40" s="10">
        <v>508</v>
      </c>
      <c r="BQ40" s="10">
        <v>482</v>
      </c>
      <c r="BR40" s="10">
        <v>127</v>
      </c>
      <c r="BS40" s="26">
        <v>865</v>
      </c>
      <c r="BT40" s="27">
        <v>270</v>
      </c>
      <c r="BU40" s="27">
        <v>282</v>
      </c>
      <c r="BV40" s="27">
        <v>271</v>
      </c>
      <c r="BW40" s="28">
        <v>42</v>
      </c>
      <c r="BX40" s="10">
        <v>836</v>
      </c>
      <c r="BY40" s="10">
        <v>314</v>
      </c>
      <c r="BZ40" s="10">
        <v>226</v>
      </c>
      <c r="CA40" s="10">
        <v>211</v>
      </c>
      <c r="CB40" s="10">
        <v>85</v>
      </c>
    </row>
    <row r="41" spans="1:80" x14ac:dyDescent="0.2">
      <c r="A41" s="17" t="s">
        <v>115</v>
      </c>
      <c r="B41" s="10">
        <f t="shared" si="105"/>
        <v>2956</v>
      </c>
      <c r="C41" s="10">
        <f t="shared" si="106"/>
        <v>1658</v>
      </c>
      <c r="D41" s="10">
        <f t="shared" si="107"/>
        <v>579</v>
      </c>
      <c r="E41" s="10">
        <f t="shared" si="108"/>
        <v>403</v>
      </c>
      <c r="F41" s="10">
        <f t="shared" si="109"/>
        <v>317</v>
      </c>
      <c r="G41" s="10">
        <f t="shared" si="110"/>
        <v>1395</v>
      </c>
      <c r="H41" s="10">
        <f t="shared" si="111"/>
        <v>652</v>
      </c>
      <c r="I41" s="10">
        <f t="shared" si="112"/>
        <v>326</v>
      </c>
      <c r="J41" s="10">
        <f t="shared" si="113"/>
        <v>240</v>
      </c>
      <c r="K41" s="10">
        <f t="shared" si="114"/>
        <v>177</v>
      </c>
      <c r="L41" s="10">
        <f t="shared" si="115"/>
        <v>1562</v>
      </c>
      <c r="M41" s="10">
        <f t="shared" si="116"/>
        <v>1005</v>
      </c>
      <c r="N41" s="10">
        <f t="shared" si="117"/>
        <v>252</v>
      </c>
      <c r="O41" s="10">
        <f t="shared" si="118"/>
        <v>163</v>
      </c>
      <c r="P41" s="10">
        <f t="shared" si="119"/>
        <v>140</v>
      </c>
      <c r="Q41" s="17" t="s">
        <v>115</v>
      </c>
      <c r="R41" s="10">
        <v>398</v>
      </c>
      <c r="S41" s="10">
        <v>137</v>
      </c>
      <c r="T41" s="10">
        <v>162</v>
      </c>
      <c r="U41" s="10">
        <v>7</v>
      </c>
      <c r="V41" s="10">
        <v>93</v>
      </c>
      <c r="W41" s="26">
        <v>218</v>
      </c>
      <c r="X41" s="27">
        <v>75</v>
      </c>
      <c r="Y41" s="27">
        <v>98</v>
      </c>
      <c r="Z41" s="27">
        <v>4</v>
      </c>
      <c r="AA41" s="28">
        <v>41</v>
      </c>
      <c r="AB41" s="10">
        <v>181</v>
      </c>
      <c r="AC41" s="10">
        <v>61</v>
      </c>
      <c r="AD41" s="10">
        <v>63</v>
      </c>
      <c r="AE41" s="10">
        <v>4</v>
      </c>
      <c r="AF41" s="10">
        <v>52</v>
      </c>
      <c r="AG41" s="117" t="s">
        <v>115</v>
      </c>
      <c r="AH41" s="63">
        <v>431</v>
      </c>
      <c r="AI41" s="63">
        <v>371</v>
      </c>
      <c r="AJ41" s="63">
        <v>51</v>
      </c>
      <c r="AK41" s="63">
        <v>7</v>
      </c>
      <c r="AL41" s="63">
        <v>3</v>
      </c>
      <c r="AM41" s="64">
        <v>245</v>
      </c>
      <c r="AN41" s="65">
        <v>202</v>
      </c>
      <c r="AO41" s="65">
        <v>34</v>
      </c>
      <c r="AP41" s="65">
        <v>7</v>
      </c>
      <c r="AQ41" s="66">
        <v>3</v>
      </c>
      <c r="AR41" s="63">
        <v>186</v>
      </c>
      <c r="AS41" s="63">
        <v>169</v>
      </c>
      <c r="AT41" s="63">
        <v>17</v>
      </c>
      <c r="AU41" s="63">
        <v>0</v>
      </c>
      <c r="AV41" s="63">
        <v>0</v>
      </c>
      <c r="AW41" s="120" t="s">
        <v>115</v>
      </c>
      <c r="AX41" s="3">
        <v>241</v>
      </c>
      <c r="AY41" s="3">
        <v>162</v>
      </c>
      <c r="AZ41" s="3">
        <v>42</v>
      </c>
      <c r="BA41" s="3">
        <v>28</v>
      </c>
      <c r="BB41" s="3">
        <v>9</v>
      </c>
      <c r="BC41" s="100">
        <v>133</v>
      </c>
      <c r="BD41" s="101">
        <v>83</v>
      </c>
      <c r="BE41" s="101">
        <v>25</v>
      </c>
      <c r="BF41" s="101">
        <v>18</v>
      </c>
      <c r="BG41" s="102">
        <v>6</v>
      </c>
      <c r="BH41" s="3">
        <v>108</v>
      </c>
      <c r="BI41" s="3">
        <v>79</v>
      </c>
      <c r="BJ41" s="3">
        <v>17</v>
      </c>
      <c r="BK41" s="3">
        <v>9</v>
      </c>
      <c r="BL41" s="3">
        <v>3</v>
      </c>
      <c r="BM41" s="17" t="s">
        <v>115</v>
      </c>
      <c r="BN41" s="10">
        <v>1886</v>
      </c>
      <c r="BO41" s="10">
        <v>988</v>
      </c>
      <c r="BP41" s="10">
        <v>324</v>
      </c>
      <c r="BQ41" s="10">
        <v>361</v>
      </c>
      <c r="BR41" s="10">
        <v>212</v>
      </c>
      <c r="BS41" s="26">
        <v>799</v>
      </c>
      <c r="BT41" s="27">
        <v>292</v>
      </c>
      <c r="BU41" s="27">
        <v>169</v>
      </c>
      <c r="BV41" s="27">
        <v>211</v>
      </c>
      <c r="BW41" s="28">
        <v>127</v>
      </c>
      <c r="BX41" s="10">
        <v>1087</v>
      </c>
      <c r="BY41" s="10">
        <v>696</v>
      </c>
      <c r="BZ41" s="10">
        <v>155</v>
      </c>
      <c r="CA41" s="10">
        <v>150</v>
      </c>
      <c r="CB41" s="10">
        <v>85</v>
      </c>
    </row>
    <row r="42" spans="1:80" x14ac:dyDescent="0.2">
      <c r="A42" s="17" t="s">
        <v>116</v>
      </c>
      <c r="B42" s="10">
        <f t="shared" si="105"/>
        <v>1303</v>
      </c>
      <c r="C42" s="10">
        <f t="shared" si="106"/>
        <v>753</v>
      </c>
      <c r="D42" s="10">
        <f t="shared" si="107"/>
        <v>424</v>
      </c>
      <c r="E42" s="10">
        <f t="shared" si="108"/>
        <v>100</v>
      </c>
      <c r="F42" s="10">
        <f t="shared" si="109"/>
        <v>26</v>
      </c>
      <c r="G42" s="10">
        <f t="shared" si="110"/>
        <v>575</v>
      </c>
      <c r="H42" s="10">
        <f t="shared" si="111"/>
        <v>300</v>
      </c>
      <c r="I42" s="10">
        <f t="shared" si="112"/>
        <v>175</v>
      </c>
      <c r="J42" s="10">
        <f t="shared" si="113"/>
        <v>78</v>
      </c>
      <c r="K42" s="10">
        <f t="shared" si="114"/>
        <v>21</v>
      </c>
      <c r="L42" s="10">
        <f t="shared" si="115"/>
        <v>728</v>
      </c>
      <c r="M42" s="10">
        <f t="shared" si="116"/>
        <v>453</v>
      </c>
      <c r="N42" s="10">
        <f t="shared" si="117"/>
        <v>248</v>
      </c>
      <c r="O42" s="10">
        <f t="shared" si="118"/>
        <v>21</v>
      </c>
      <c r="P42" s="10">
        <f t="shared" si="119"/>
        <v>6</v>
      </c>
      <c r="Q42" s="17" t="s">
        <v>116</v>
      </c>
      <c r="R42" s="10">
        <v>190</v>
      </c>
      <c r="S42" s="10">
        <v>61</v>
      </c>
      <c r="T42" s="10">
        <v>115</v>
      </c>
      <c r="U42" s="10">
        <v>2</v>
      </c>
      <c r="V42" s="10">
        <v>12</v>
      </c>
      <c r="W42" s="31">
        <v>91</v>
      </c>
      <c r="X42" s="32">
        <v>33</v>
      </c>
      <c r="Y42" s="32">
        <v>46</v>
      </c>
      <c r="Z42" s="32">
        <v>0</v>
      </c>
      <c r="AA42" s="33">
        <v>12</v>
      </c>
      <c r="AB42" s="10">
        <v>99</v>
      </c>
      <c r="AC42" s="10">
        <v>28</v>
      </c>
      <c r="AD42" s="10">
        <v>69</v>
      </c>
      <c r="AE42" s="10">
        <v>2</v>
      </c>
      <c r="AF42" s="10">
        <v>0</v>
      </c>
      <c r="AG42" s="117" t="s">
        <v>116</v>
      </c>
      <c r="AH42" s="63">
        <v>261</v>
      </c>
      <c r="AI42" s="63">
        <v>202</v>
      </c>
      <c r="AJ42" s="63">
        <v>38</v>
      </c>
      <c r="AK42" s="63">
        <v>10</v>
      </c>
      <c r="AL42" s="63">
        <v>11</v>
      </c>
      <c r="AM42" s="67">
        <v>92</v>
      </c>
      <c r="AN42" s="68">
        <v>72</v>
      </c>
      <c r="AO42" s="68">
        <v>8</v>
      </c>
      <c r="AP42" s="68">
        <v>3</v>
      </c>
      <c r="AQ42" s="69">
        <v>9</v>
      </c>
      <c r="AR42" s="63">
        <v>169</v>
      </c>
      <c r="AS42" s="63">
        <v>130</v>
      </c>
      <c r="AT42" s="63">
        <v>29</v>
      </c>
      <c r="AU42" s="63">
        <v>7</v>
      </c>
      <c r="AV42" s="63">
        <v>3</v>
      </c>
      <c r="AW42" s="120" t="s">
        <v>116</v>
      </c>
      <c r="AX42" s="3">
        <v>266</v>
      </c>
      <c r="AY42" s="3">
        <v>176</v>
      </c>
      <c r="AZ42" s="3">
        <v>59</v>
      </c>
      <c r="BA42" s="3">
        <v>28</v>
      </c>
      <c r="BB42" s="3">
        <v>3</v>
      </c>
      <c r="BC42" s="107">
        <v>107</v>
      </c>
      <c r="BD42" s="108">
        <v>83</v>
      </c>
      <c r="BE42" s="108">
        <v>8</v>
      </c>
      <c r="BF42" s="108">
        <v>15</v>
      </c>
      <c r="BG42" s="109">
        <v>0</v>
      </c>
      <c r="BH42" s="3">
        <v>159</v>
      </c>
      <c r="BI42" s="3">
        <v>93</v>
      </c>
      <c r="BJ42" s="3">
        <v>51</v>
      </c>
      <c r="BK42" s="3">
        <v>12</v>
      </c>
      <c r="BL42" s="3">
        <v>3</v>
      </c>
      <c r="BM42" s="17" t="s">
        <v>116</v>
      </c>
      <c r="BN42" s="10">
        <v>586</v>
      </c>
      <c r="BO42" s="10">
        <v>314</v>
      </c>
      <c r="BP42" s="10">
        <v>212</v>
      </c>
      <c r="BQ42" s="10">
        <v>60</v>
      </c>
      <c r="BR42" s="10">
        <v>0</v>
      </c>
      <c r="BS42" s="31">
        <v>285</v>
      </c>
      <c r="BT42" s="32">
        <v>112</v>
      </c>
      <c r="BU42" s="32">
        <v>113</v>
      </c>
      <c r="BV42" s="32">
        <v>60</v>
      </c>
      <c r="BW42" s="33">
        <v>0</v>
      </c>
      <c r="BX42" s="10">
        <v>301</v>
      </c>
      <c r="BY42" s="10">
        <v>202</v>
      </c>
      <c r="BZ42" s="10">
        <v>99</v>
      </c>
      <c r="CA42" s="10">
        <v>0</v>
      </c>
      <c r="CB42" s="10">
        <v>0</v>
      </c>
    </row>
    <row r="43" spans="1:80" ht="15" x14ac:dyDescent="0.25">
      <c r="A43" s="19" t="s">
        <v>500</v>
      </c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19" t="s">
        <v>500</v>
      </c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2" t="s">
        <v>500</v>
      </c>
      <c r="AH43" s="94"/>
      <c r="AI43" s="94"/>
      <c r="AJ43" s="94"/>
      <c r="AK43" s="94"/>
      <c r="AL43" s="94"/>
      <c r="AM43" s="94"/>
      <c r="AN43" s="94"/>
      <c r="AO43" s="94"/>
      <c r="AP43" s="94"/>
      <c r="AQ43" s="94"/>
      <c r="AR43" s="94"/>
      <c r="AS43" s="94"/>
      <c r="AT43" s="94"/>
      <c r="AU43" s="94"/>
      <c r="AV43" s="94"/>
      <c r="AW43" s="2" t="s">
        <v>500</v>
      </c>
      <c r="AX43" s="94"/>
      <c r="AY43" s="94"/>
      <c r="AZ43" s="94"/>
      <c r="BA43" s="94"/>
      <c r="BB43" s="94"/>
      <c r="BC43" s="94"/>
      <c r="BD43" s="94"/>
      <c r="BE43" s="94"/>
      <c r="BF43" s="94"/>
      <c r="BG43" s="94"/>
      <c r="BH43" s="94"/>
      <c r="BI43" s="94"/>
      <c r="BJ43" s="94"/>
      <c r="BK43" s="94"/>
      <c r="BL43" s="94"/>
      <c r="BM43" s="2" t="s">
        <v>500</v>
      </c>
      <c r="BN43" s="94"/>
      <c r="BO43" s="94"/>
      <c r="BP43" s="94"/>
      <c r="BQ43" s="94"/>
      <c r="BR43" s="94"/>
      <c r="BS43" s="94"/>
      <c r="BT43" s="94"/>
      <c r="BU43" s="94"/>
      <c r="BV43" s="94"/>
      <c r="BW43" s="94"/>
      <c r="BX43" s="94"/>
      <c r="BY43" s="94"/>
      <c r="BZ43" s="94"/>
      <c r="CA43" s="94"/>
      <c r="CB43" s="94"/>
    </row>
    <row r="44" spans="1:80" ht="15" x14ac:dyDescent="0.25">
      <c r="A44" s="20" t="s">
        <v>501</v>
      </c>
      <c r="Q44" s="20" t="s">
        <v>501</v>
      </c>
      <c r="AG44" s="3" t="s">
        <v>501</v>
      </c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 s="3" t="s">
        <v>501</v>
      </c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 s="3" t="s">
        <v>610</v>
      </c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</row>
  </sheetData>
  <mergeCells count="15">
    <mergeCell ref="B2:F2"/>
    <mergeCell ref="G2:K2"/>
    <mergeCell ref="L2:P2"/>
    <mergeCell ref="R2:V2"/>
    <mergeCell ref="W2:AA2"/>
    <mergeCell ref="AB2:AF2"/>
    <mergeCell ref="AH2:AL2"/>
    <mergeCell ref="AM2:AQ2"/>
    <mergeCell ref="AR2:AV2"/>
    <mergeCell ref="AX2:BB2"/>
    <mergeCell ref="BC2:BG2"/>
    <mergeCell ref="BH2:BL2"/>
    <mergeCell ref="BN2:BR2"/>
    <mergeCell ref="BS2:BW2"/>
    <mergeCell ref="BX2:CB2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46"/>
  <sheetViews>
    <sheetView view="pageBreakPreview" zoomScaleNormal="100" zoomScaleSheetLayoutView="100" workbookViewId="0">
      <selection activeCell="A2" sqref="A2"/>
    </sheetView>
  </sheetViews>
  <sheetFormatPr defaultColWidth="5" defaultRowHeight="11.25" x14ac:dyDescent="0.2"/>
  <cols>
    <col min="1" max="1" width="17" style="4" customWidth="1"/>
    <col min="2" max="16" width="5.5703125" style="4" customWidth="1"/>
    <col min="17" max="16384" width="5" style="4"/>
  </cols>
  <sheetData>
    <row r="1" spans="1:80" x14ac:dyDescent="0.2">
      <c r="A1" s="4" t="s">
        <v>831</v>
      </c>
      <c r="Q1" s="4" t="s">
        <v>511</v>
      </c>
      <c r="AG1" s="4" t="s">
        <v>658</v>
      </c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3" t="s">
        <v>662</v>
      </c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4" t="s">
        <v>653</v>
      </c>
    </row>
    <row r="2" spans="1:80" x14ac:dyDescent="0.2">
      <c r="A2" s="5"/>
      <c r="B2" s="278" t="s">
        <v>1</v>
      </c>
      <c r="C2" s="278"/>
      <c r="D2" s="278"/>
      <c r="E2" s="278"/>
      <c r="F2" s="278"/>
      <c r="G2" s="278" t="s">
        <v>2</v>
      </c>
      <c r="H2" s="278"/>
      <c r="I2" s="278"/>
      <c r="J2" s="278"/>
      <c r="K2" s="278"/>
      <c r="L2" s="278" t="s">
        <v>3</v>
      </c>
      <c r="M2" s="278"/>
      <c r="N2" s="278"/>
      <c r="O2" s="278"/>
      <c r="P2" s="279"/>
      <c r="Q2" s="5"/>
      <c r="R2" s="278" t="s">
        <v>1</v>
      </c>
      <c r="S2" s="278"/>
      <c r="T2" s="278"/>
      <c r="U2" s="278"/>
      <c r="V2" s="278"/>
      <c r="W2" s="278" t="s">
        <v>2</v>
      </c>
      <c r="X2" s="278"/>
      <c r="Y2" s="278"/>
      <c r="Z2" s="278"/>
      <c r="AA2" s="278"/>
      <c r="AB2" s="278" t="s">
        <v>3</v>
      </c>
      <c r="AC2" s="278"/>
      <c r="AD2" s="278"/>
      <c r="AE2" s="278"/>
      <c r="AF2" s="279"/>
      <c r="AG2" s="57"/>
      <c r="AH2" s="283" t="s">
        <v>1</v>
      </c>
      <c r="AI2" s="283"/>
      <c r="AJ2" s="283"/>
      <c r="AK2" s="283"/>
      <c r="AL2" s="283"/>
      <c r="AM2" s="283" t="s">
        <v>2</v>
      </c>
      <c r="AN2" s="283"/>
      <c r="AO2" s="283"/>
      <c r="AP2" s="283"/>
      <c r="AQ2" s="283"/>
      <c r="AR2" s="283" t="s">
        <v>3</v>
      </c>
      <c r="AS2" s="283"/>
      <c r="AT2" s="283"/>
      <c r="AU2" s="283"/>
      <c r="AV2" s="284"/>
      <c r="AW2" s="95"/>
      <c r="AX2" s="281" t="s">
        <v>1</v>
      </c>
      <c r="AY2" s="281"/>
      <c r="AZ2" s="281"/>
      <c r="BA2" s="281"/>
      <c r="BB2" s="281"/>
      <c r="BC2" s="281" t="s">
        <v>2</v>
      </c>
      <c r="BD2" s="281"/>
      <c r="BE2" s="281"/>
      <c r="BF2" s="281"/>
      <c r="BG2" s="281"/>
      <c r="BH2" s="281" t="s">
        <v>3</v>
      </c>
      <c r="BI2" s="281"/>
      <c r="BJ2" s="281"/>
      <c r="BK2" s="281"/>
      <c r="BL2" s="282"/>
      <c r="BM2" s="5"/>
      <c r="BN2" s="278" t="s">
        <v>1</v>
      </c>
      <c r="BO2" s="278"/>
      <c r="BP2" s="278"/>
      <c r="BQ2" s="278"/>
      <c r="BR2" s="278"/>
      <c r="BS2" s="278" t="s">
        <v>2</v>
      </c>
      <c r="BT2" s="278"/>
      <c r="BU2" s="278"/>
      <c r="BV2" s="278"/>
      <c r="BW2" s="278"/>
      <c r="BX2" s="278" t="s">
        <v>3</v>
      </c>
      <c r="BY2" s="278"/>
      <c r="BZ2" s="278"/>
      <c r="CA2" s="278"/>
      <c r="CB2" s="279"/>
    </row>
    <row r="3" spans="1:80" x14ac:dyDescent="0.2">
      <c r="A3" s="6" t="s">
        <v>600</v>
      </c>
      <c r="B3" s="7" t="s">
        <v>1</v>
      </c>
      <c r="C3" s="7" t="s">
        <v>4</v>
      </c>
      <c r="D3" s="7" t="s">
        <v>504</v>
      </c>
      <c r="E3" s="7" t="s">
        <v>6</v>
      </c>
      <c r="F3" s="7" t="s">
        <v>505</v>
      </c>
      <c r="G3" s="7" t="s">
        <v>1</v>
      </c>
      <c r="H3" s="7" t="s">
        <v>4</v>
      </c>
      <c r="I3" s="7" t="s">
        <v>504</v>
      </c>
      <c r="J3" s="7" t="s">
        <v>6</v>
      </c>
      <c r="K3" s="7" t="s">
        <v>505</v>
      </c>
      <c r="L3" s="7" t="s">
        <v>1</v>
      </c>
      <c r="M3" s="7" t="s">
        <v>4</v>
      </c>
      <c r="N3" s="7" t="s">
        <v>504</v>
      </c>
      <c r="O3" s="7" t="s">
        <v>6</v>
      </c>
      <c r="P3" s="7" t="s">
        <v>505</v>
      </c>
      <c r="Q3" s="6" t="s">
        <v>600</v>
      </c>
      <c r="R3" s="7" t="s">
        <v>1</v>
      </c>
      <c r="S3" s="7" t="s">
        <v>4</v>
      </c>
      <c r="T3" s="7" t="s">
        <v>504</v>
      </c>
      <c r="U3" s="7" t="s">
        <v>6</v>
      </c>
      <c r="V3" s="7" t="s">
        <v>505</v>
      </c>
      <c r="W3" s="7" t="s">
        <v>1</v>
      </c>
      <c r="X3" s="7" t="s">
        <v>4</v>
      </c>
      <c r="Y3" s="7" t="s">
        <v>504</v>
      </c>
      <c r="Z3" s="7" t="s">
        <v>6</v>
      </c>
      <c r="AA3" s="7" t="s">
        <v>505</v>
      </c>
      <c r="AB3" s="7" t="s">
        <v>1</v>
      </c>
      <c r="AC3" s="7" t="s">
        <v>4</v>
      </c>
      <c r="AD3" s="7" t="s">
        <v>504</v>
      </c>
      <c r="AE3" s="7" t="s">
        <v>6</v>
      </c>
      <c r="AF3" s="7" t="s">
        <v>505</v>
      </c>
      <c r="AG3" s="86" t="s">
        <v>600</v>
      </c>
      <c r="AH3" s="87" t="s">
        <v>1</v>
      </c>
      <c r="AI3" s="87" t="s">
        <v>4</v>
      </c>
      <c r="AJ3" s="87" t="s">
        <v>5</v>
      </c>
      <c r="AK3" s="87" t="s">
        <v>6</v>
      </c>
      <c r="AL3" s="87" t="s">
        <v>7</v>
      </c>
      <c r="AM3" s="87" t="s">
        <v>1</v>
      </c>
      <c r="AN3" s="87" t="s">
        <v>4</v>
      </c>
      <c r="AO3" s="87" t="s">
        <v>5</v>
      </c>
      <c r="AP3" s="87" t="s">
        <v>6</v>
      </c>
      <c r="AQ3" s="87" t="s">
        <v>7</v>
      </c>
      <c r="AR3" s="87" t="s">
        <v>1</v>
      </c>
      <c r="AS3" s="87" t="s">
        <v>4</v>
      </c>
      <c r="AT3" s="87" t="s">
        <v>5</v>
      </c>
      <c r="AU3" s="87" t="s">
        <v>6</v>
      </c>
      <c r="AV3" s="88" t="s">
        <v>7</v>
      </c>
      <c r="AW3" s="109" t="s">
        <v>600</v>
      </c>
      <c r="AX3" s="96" t="s">
        <v>1</v>
      </c>
      <c r="AY3" s="96" t="s">
        <v>4</v>
      </c>
      <c r="AZ3" s="96" t="s">
        <v>504</v>
      </c>
      <c r="BA3" s="96" t="s">
        <v>6</v>
      </c>
      <c r="BB3" s="96" t="s">
        <v>505</v>
      </c>
      <c r="BC3" s="96" t="s">
        <v>1</v>
      </c>
      <c r="BD3" s="96" t="s">
        <v>4</v>
      </c>
      <c r="BE3" s="96" t="s">
        <v>504</v>
      </c>
      <c r="BF3" s="96" t="s">
        <v>6</v>
      </c>
      <c r="BG3" s="96" t="s">
        <v>505</v>
      </c>
      <c r="BH3" s="96" t="s">
        <v>1</v>
      </c>
      <c r="BI3" s="96" t="s">
        <v>4</v>
      </c>
      <c r="BJ3" s="96" t="s">
        <v>504</v>
      </c>
      <c r="BK3" s="96" t="s">
        <v>6</v>
      </c>
      <c r="BL3" s="97" t="s">
        <v>505</v>
      </c>
      <c r="BM3" s="6" t="s">
        <v>600</v>
      </c>
      <c r="BN3" s="7" t="s">
        <v>1</v>
      </c>
      <c r="BO3" s="7" t="s">
        <v>4</v>
      </c>
      <c r="BP3" s="7" t="s">
        <v>504</v>
      </c>
      <c r="BQ3" s="7" t="s">
        <v>6</v>
      </c>
      <c r="BR3" s="7" t="s">
        <v>505</v>
      </c>
      <c r="BS3" s="7" t="s">
        <v>1</v>
      </c>
      <c r="BT3" s="7" t="s">
        <v>4</v>
      </c>
      <c r="BU3" s="7" t="s">
        <v>504</v>
      </c>
      <c r="BV3" s="7" t="s">
        <v>6</v>
      </c>
      <c r="BW3" s="7" t="s">
        <v>505</v>
      </c>
      <c r="BX3" s="7" t="s">
        <v>1</v>
      </c>
      <c r="BY3" s="7" t="s">
        <v>4</v>
      </c>
      <c r="BZ3" s="7" t="s">
        <v>504</v>
      </c>
      <c r="CA3" s="7" t="s">
        <v>6</v>
      </c>
      <c r="CB3" s="8" t="s">
        <v>505</v>
      </c>
    </row>
    <row r="4" spans="1:80" x14ac:dyDescent="0.2">
      <c r="A4" s="15" t="s">
        <v>555</v>
      </c>
      <c r="G4" s="25"/>
      <c r="H4" s="9"/>
      <c r="I4" s="9"/>
      <c r="J4" s="9"/>
      <c r="K4" s="5"/>
      <c r="Q4" s="15" t="s">
        <v>555</v>
      </c>
      <c r="W4" s="25"/>
      <c r="X4" s="9"/>
      <c r="Y4" s="9"/>
      <c r="Z4" s="9"/>
      <c r="AA4" s="5"/>
      <c r="AG4" s="60" t="s">
        <v>555</v>
      </c>
      <c r="AH4" s="63"/>
      <c r="AI4" s="63"/>
      <c r="AJ4" s="63"/>
      <c r="AK4" s="63"/>
      <c r="AL4" s="63"/>
      <c r="AM4" s="113"/>
      <c r="AN4" s="112"/>
      <c r="AO4" s="112"/>
      <c r="AP4" s="112"/>
      <c r="AQ4" s="111"/>
      <c r="AR4" s="63"/>
      <c r="AS4" s="63"/>
      <c r="AT4" s="63"/>
      <c r="AU4" s="63"/>
      <c r="AV4" s="63"/>
      <c r="AW4" s="98" t="s">
        <v>663</v>
      </c>
      <c r="AX4" s="3"/>
      <c r="AY4" s="3"/>
      <c r="AZ4" s="3"/>
      <c r="BA4" s="3"/>
      <c r="BB4" s="3"/>
      <c r="BC4" s="99"/>
      <c r="BD4" s="2"/>
      <c r="BE4" s="2"/>
      <c r="BF4" s="2"/>
      <c r="BG4" s="95"/>
      <c r="BH4" s="3"/>
      <c r="BI4" s="3"/>
      <c r="BJ4" s="3"/>
      <c r="BK4" s="3"/>
      <c r="BL4" s="3"/>
      <c r="BM4" s="15" t="s">
        <v>555</v>
      </c>
      <c r="BS4" s="25"/>
      <c r="BT4" s="9"/>
      <c r="BU4" s="9"/>
      <c r="BV4" s="9"/>
      <c r="BW4" s="5"/>
    </row>
    <row r="5" spans="1:80" x14ac:dyDescent="0.2">
      <c r="A5" s="4" t="s">
        <v>1</v>
      </c>
      <c r="B5" s="10">
        <f t="shared" ref="B5" si="0">R5+AH5+AX5+BN5</f>
        <v>49870</v>
      </c>
      <c r="C5" s="10">
        <f t="shared" ref="C5" si="1">S5+AI5+AY5+BO5</f>
        <v>29281</v>
      </c>
      <c r="D5" s="10">
        <f t="shared" ref="D5" si="2">T5+AJ5+AZ5+BP5</f>
        <v>11790</v>
      </c>
      <c r="E5" s="10">
        <f t="shared" ref="E5" si="3">U5+AK5+BA5+BQ5</f>
        <v>4710</v>
      </c>
      <c r="F5" s="10">
        <f t="shared" ref="F5" si="4">V5+AL5+BB5+BR5</f>
        <v>4090</v>
      </c>
      <c r="G5" s="10">
        <f t="shared" ref="G5" si="5">W5+AM5+BC5+BS5</f>
        <v>23556</v>
      </c>
      <c r="H5" s="10">
        <f t="shared" ref="H5" si="6">X5+AN5+BD5+BT5</f>
        <v>13553</v>
      </c>
      <c r="I5" s="10">
        <f t="shared" ref="I5" si="7">Y5+AO5+BE5+BU5</f>
        <v>5714</v>
      </c>
      <c r="J5" s="10">
        <f t="shared" ref="J5" si="8">Z5+AP5+BF5+BV5</f>
        <v>2320</v>
      </c>
      <c r="K5" s="10">
        <f t="shared" ref="K5" si="9">AA5+AQ5+BG5+BW5</f>
        <v>1969</v>
      </c>
      <c r="L5" s="10">
        <f t="shared" ref="L5" si="10">AB5+AR5+BH5+BX5</f>
        <v>26315</v>
      </c>
      <c r="M5" s="10">
        <f t="shared" ref="M5" si="11">AC5+AS5+BI5+BY5</f>
        <v>15727</v>
      </c>
      <c r="N5" s="10">
        <f t="shared" ref="N5" si="12">AD5+AT5+BJ5+BZ5</f>
        <v>6075</v>
      </c>
      <c r="O5" s="10">
        <f t="shared" ref="O5" si="13">AE5+AU5+BK5+CA5</f>
        <v>2390</v>
      </c>
      <c r="P5" s="10">
        <f t="shared" ref="P5" si="14">AF5+AV5+BL5+CB5</f>
        <v>2122</v>
      </c>
      <c r="Q5" s="4" t="s">
        <v>1</v>
      </c>
      <c r="R5" s="10">
        <v>7948</v>
      </c>
      <c r="S5" s="10">
        <v>4204</v>
      </c>
      <c r="T5" s="10">
        <v>2193</v>
      </c>
      <c r="U5" s="10">
        <v>255</v>
      </c>
      <c r="V5" s="10">
        <v>1296</v>
      </c>
      <c r="W5" s="26">
        <v>3957</v>
      </c>
      <c r="X5" s="27">
        <v>2005</v>
      </c>
      <c r="Y5" s="27">
        <v>1189</v>
      </c>
      <c r="Z5" s="27">
        <v>115</v>
      </c>
      <c r="AA5" s="28">
        <v>648</v>
      </c>
      <c r="AB5" s="10">
        <v>3991</v>
      </c>
      <c r="AC5" s="10">
        <v>2199</v>
      </c>
      <c r="AD5" s="10">
        <v>1004</v>
      </c>
      <c r="AE5" s="10">
        <v>140</v>
      </c>
      <c r="AF5" s="10">
        <v>648</v>
      </c>
      <c r="AG5" s="56" t="s">
        <v>1</v>
      </c>
      <c r="AH5" s="63">
        <v>13588</v>
      </c>
      <c r="AI5" s="63">
        <v>10943</v>
      </c>
      <c r="AJ5" s="63">
        <v>1912</v>
      </c>
      <c r="AK5" s="63">
        <v>499</v>
      </c>
      <c r="AL5" s="63">
        <v>234</v>
      </c>
      <c r="AM5" s="64">
        <v>6540</v>
      </c>
      <c r="AN5" s="65">
        <v>5247</v>
      </c>
      <c r="AO5" s="65">
        <v>943</v>
      </c>
      <c r="AP5" s="65">
        <v>241</v>
      </c>
      <c r="AQ5" s="66">
        <v>109</v>
      </c>
      <c r="AR5" s="63">
        <v>7048</v>
      </c>
      <c r="AS5" s="63">
        <v>5696</v>
      </c>
      <c r="AT5" s="63">
        <v>968</v>
      </c>
      <c r="AU5" s="63">
        <v>258</v>
      </c>
      <c r="AV5" s="63">
        <v>126</v>
      </c>
      <c r="AW5" s="3" t="s">
        <v>1</v>
      </c>
      <c r="AX5" s="3">
        <v>4286</v>
      </c>
      <c r="AY5" s="3">
        <v>2656</v>
      </c>
      <c r="AZ5" s="3">
        <v>1055</v>
      </c>
      <c r="BA5" s="3">
        <v>434</v>
      </c>
      <c r="BB5" s="3">
        <v>141</v>
      </c>
      <c r="BC5" s="100">
        <v>1988</v>
      </c>
      <c r="BD5" s="101">
        <v>1270</v>
      </c>
      <c r="BE5" s="101">
        <v>464</v>
      </c>
      <c r="BF5" s="101">
        <v>188</v>
      </c>
      <c r="BG5" s="102">
        <v>66</v>
      </c>
      <c r="BH5" s="3">
        <v>2298</v>
      </c>
      <c r="BI5" s="3">
        <v>1386</v>
      </c>
      <c r="BJ5" s="3">
        <v>591</v>
      </c>
      <c r="BK5" s="3">
        <v>246</v>
      </c>
      <c r="BL5" s="3">
        <v>75</v>
      </c>
      <c r="BM5" s="4" t="s">
        <v>1</v>
      </c>
      <c r="BN5" s="10">
        <v>24048</v>
      </c>
      <c r="BO5" s="10">
        <v>11478</v>
      </c>
      <c r="BP5" s="10">
        <v>6630</v>
      </c>
      <c r="BQ5" s="10">
        <v>3522</v>
      </c>
      <c r="BR5" s="10">
        <v>2419</v>
      </c>
      <c r="BS5" s="26">
        <v>11071</v>
      </c>
      <c r="BT5" s="27">
        <v>5031</v>
      </c>
      <c r="BU5" s="27">
        <v>3118</v>
      </c>
      <c r="BV5" s="27">
        <v>1776</v>
      </c>
      <c r="BW5" s="28">
        <v>1146</v>
      </c>
      <c r="BX5" s="10">
        <v>12978</v>
      </c>
      <c r="BY5" s="10">
        <v>6446</v>
      </c>
      <c r="BZ5" s="10">
        <v>3512</v>
      </c>
      <c r="CA5" s="10">
        <v>1746</v>
      </c>
      <c r="CB5" s="10">
        <v>1273</v>
      </c>
    </row>
    <row r="6" spans="1:80" x14ac:dyDescent="0.2">
      <c r="A6" s="4" t="s">
        <v>117</v>
      </c>
      <c r="B6" s="10">
        <f t="shared" ref="B6:B8" si="15">R6+AH6+AX6+BN6</f>
        <v>34909</v>
      </c>
      <c r="C6" s="10">
        <f t="shared" ref="C6:C8" si="16">S6+AI6+AY6+BO6</f>
        <v>20617</v>
      </c>
      <c r="D6" s="10">
        <f t="shared" ref="D6:D8" si="17">T6+AJ6+AZ6+BP6</f>
        <v>8271</v>
      </c>
      <c r="E6" s="10">
        <f t="shared" ref="E6:E8" si="18">U6+AK6+BA6+BQ6</f>
        <v>3362</v>
      </c>
      <c r="F6" s="10">
        <f t="shared" ref="F6:F8" si="19">V6+AL6+BB6+BR6</f>
        <v>2660</v>
      </c>
      <c r="G6" s="10">
        <f t="shared" ref="G6:G8" si="20">W6+AM6+BC6+BS6</f>
        <v>16520</v>
      </c>
      <c r="H6" s="10">
        <f t="shared" ref="H6:H8" si="21">X6+AN6+BD6+BT6</f>
        <v>9543</v>
      </c>
      <c r="I6" s="10">
        <f t="shared" ref="I6:I8" si="22">Y6+AO6+BE6+BU6</f>
        <v>4051</v>
      </c>
      <c r="J6" s="10">
        <f t="shared" ref="J6:J8" si="23">Z6+AP6+BF6+BV6</f>
        <v>1663</v>
      </c>
      <c r="K6" s="10">
        <f t="shared" ref="K6:K8" si="24">AA6+AQ6+BG6+BW6</f>
        <v>1264</v>
      </c>
      <c r="L6" s="10">
        <f t="shared" ref="L6:L8" si="25">AB6+AR6+BH6+BX6</f>
        <v>18391</v>
      </c>
      <c r="M6" s="10">
        <f t="shared" ref="M6:M8" si="26">AC6+AS6+BI6+BY6</f>
        <v>11074</v>
      </c>
      <c r="N6" s="10">
        <f t="shared" ref="N6:N8" si="27">AD6+AT6+BJ6+BZ6</f>
        <v>4221</v>
      </c>
      <c r="O6" s="10">
        <f t="shared" ref="O6:O8" si="28">AE6+AU6+BK6+CA6</f>
        <v>1699</v>
      </c>
      <c r="P6" s="10">
        <f t="shared" ref="P6:P8" si="29">AF6+AV6+BL6+CB6</f>
        <v>1397</v>
      </c>
      <c r="Q6" s="4" t="s">
        <v>117</v>
      </c>
      <c r="R6" s="10">
        <v>5340</v>
      </c>
      <c r="S6" s="10">
        <v>2963</v>
      </c>
      <c r="T6" s="10">
        <v>1420</v>
      </c>
      <c r="U6" s="10">
        <v>182</v>
      </c>
      <c r="V6" s="10">
        <v>775</v>
      </c>
      <c r="W6" s="26">
        <v>2697</v>
      </c>
      <c r="X6" s="27">
        <v>1430</v>
      </c>
      <c r="Y6" s="27">
        <v>814</v>
      </c>
      <c r="Z6" s="27">
        <v>95</v>
      </c>
      <c r="AA6" s="28">
        <v>359</v>
      </c>
      <c r="AB6" s="10">
        <v>2643</v>
      </c>
      <c r="AC6" s="10">
        <v>1533</v>
      </c>
      <c r="AD6" s="10">
        <v>606</v>
      </c>
      <c r="AE6" s="10">
        <v>87</v>
      </c>
      <c r="AF6" s="10">
        <v>417</v>
      </c>
      <c r="AG6" s="56" t="s">
        <v>117</v>
      </c>
      <c r="AH6" s="63">
        <v>8914</v>
      </c>
      <c r="AI6" s="63">
        <v>7217</v>
      </c>
      <c r="AJ6" s="63">
        <v>1255</v>
      </c>
      <c r="AK6" s="63">
        <v>300</v>
      </c>
      <c r="AL6" s="63">
        <v>143</v>
      </c>
      <c r="AM6" s="64">
        <v>4292</v>
      </c>
      <c r="AN6" s="65">
        <v>3485</v>
      </c>
      <c r="AO6" s="65">
        <v>602</v>
      </c>
      <c r="AP6" s="65">
        <v>145</v>
      </c>
      <c r="AQ6" s="66">
        <v>60</v>
      </c>
      <c r="AR6" s="63">
        <v>4623</v>
      </c>
      <c r="AS6" s="63">
        <v>3732</v>
      </c>
      <c r="AT6" s="63">
        <v>653</v>
      </c>
      <c r="AU6" s="63">
        <v>155</v>
      </c>
      <c r="AV6" s="63">
        <v>83</v>
      </c>
      <c r="AW6" s="3" t="s">
        <v>117</v>
      </c>
      <c r="AX6" s="3">
        <v>2627</v>
      </c>
      <c r="AY6" s="3">
        <v>1632</v>
      </c>
      <c r="AZ6" s="3">
        <v>616</v>
      </c>
      <c r="BA6" s="3">
        <v>292</v>
      </c>
      <c r="BB6" s="3">
        <v>87</v>
      </c>
      <c r="BC6" s="100">
        <v>1189</v>
      </c>
      <c r="BD6" s="101">
        <v>742</v>
      </c>
      <c r="BE6" s="101">
        <v>279</v>
      </c>
      <c r="BF6" s="101">
        <v>129</v>
      </c>
      <c r="BG6" s="102">
        <v>39</v>
      </c>
      <c r="BH6" s="3">
        <v>1439</v>
      </c>
      <c r="BI6" s="3">
        <v>890</v>
      </c>
      <c r="BJ6" s="3">
        <v>338</v>
      </c>
      <c r="BK6" s="3">
        <v>163</v>
      </c>
      <c r="BL6" s="3">
        <v>48</v>
      </c>
      <c r="BM6" s="4" t="s">
        <v>117</v>
      </c>
      <c r="BN6" s="10">
        <v>18028</v>
      </c>
      <c r="BO6" s="10">
        <v>8805</v>
      </c>
      <c r="BP6" s="10">
        <v>4980</v>
      </c>
      <c r="BQ6" s="10">
        <v>2588</v>
      </c>
      <c r="BR6" s="10">
        <v>1655</v>
      </c>
      <c r="BS6" s="26">
        <v>8342</v>
      </c>
      <c r="BT6" s="27">
        <v>3886</v>
      </c>
      <c r="BU6" s="27">
        <v>2356</v>
      </c>
      <c r="BV6" s="27">
        <v>1294</v>
      </c>
      <c r="BW6" s="28">
        <v>806</v>
      </c>
      <c r="BX6" s="10">
        <v>9686</v>
      </c>
      <c r="BY6" s="10">
        <v>4919</v>
      </c>
      <c r="BZ6" s="10">
        <v>2624</v>
      </c>
      <c r="CA6" s="10">
        <v>1294</v>
      </c>
      <c r="CB6" s="10">
        <v>849</v>
      </c>
    </row>
    <row r="7" spans="1:80" x14ac:dyDescent="0.2">
      <c r="A7" s="4" t="s">
        <v>118</v>
      </c>
      <c r="B7" s="10">
        <f t="shared" si="15"/>
        <v>14374</v>
      </c>
      <c r="C7" s="10">
        <f t="shared" si="16"/>
        <v>8387</v>
      </c>
      <c r="D7" s="10">
        <f t="shared" si="17"/>
        <v>3362</v>
      </c>
      <c r="E7" s="10">
        <f t="shared" si="18"/>
        <v>1205</v>
      </c>
      <c r="F7" s="10">
        <f t="shared" si="19"/>
        <v>1418</v>
      </c>
      <c r="G7" s="10">
        <f t="shared" si="20"/>
        <v>6807</v>
      </c>
      <c r="H7" s="10">
        <f t="shared" si="21"/>
        <v>3888</v>
      </c>
      <c r="I7" s="10">
        <f t="shared" si="22"/>
        <v>1602</v>
      </c>
      <c r="J7" s="10">
        <f t="shared" si="23"/>
        <v>619</v>
      </c>
      <c r="K7" s="10">
        <f t="shared" si="24"/>
        <v>700</v>
      </c>
      <c r="L7" s="10">
        <f t="shared" si="25"/>
        <v>7568</v>
      </c>
      <c r="M7" s="10">
        <f t="shared" si="26"/>
        <v>4499</v>
      </c>
      <c r="N7" s="10">
        <f t="shared" si="27"/>
        <v>1761</v>
      </c>
      <c r="O7" s="10">
        <f t="shared" si="28"/>
        <v>585</v>
      </c>
      <c r="P7" s="10">
        <f t="shared" si="29"/>
        <v>720</v>
      </c>
      <c r="Q7" s="4" t="s">
        <v>118</v>
      </c>
      <c r="R7" s="10">
        <v>2376</v>
      </c>
      <c r="S7" s="10">
        <v>1118</v>
      </c>
      <c r="T7" s="10">
        <v>681</v>
      </c>
      <c r="U7" s="10">
        <v>67</v>
      </c>
      <c r="V7" s="10">
        <v>509</v>
      </c>
      <c r="W7" s="26">
        <v>1163</v>
      </c>
      <c r="X7" s="27">
        <v>519</v>
      </c>
      <c r="Y7" s="27">
        <v>341</v>
      </c>
      <c r="Z7" s="27">
        <v>20</v>
      </c>
      <c r="AA7" s="28">
        <v>284</v>
      </c>
      <c r="AB7" s="10">
        <v>1213</v>
      </c>
      <c r="AC7" s="10">
        <v>599</v>
      </c>
      <c r="AD7" s="10">
        <v>341</v>
      </c>
      <c r="AE7" s="10">
        <v>47</v>
      </c>
      <c r="AF7" s="10">
        <v>226</v>
      </c>
      <c r="AG7" s="56" t="s">
        <v>118</v>
      </c>
      <c r="AH7" s="63">
        <v>4616</v>
      </c>
      <c r="AI7" s="63">
        <v>3680</v>
      </c>
      <c r="AJ7" s="63">
        <v>648</v>
      </c>
      <c r="AK7" s="63">
        <v>196</v>
      </c>
      <c r="AL7" s="63">
        <v>91</v>
      </c>
      <c r="AM7" s="64">
        <v>2232</v>
      </c>
      <c r="AN7" s="65">
        <v>1749</v>
      </c>
      <c r="AO7" s="65">
        <v>341</v>
      </c>
      <c r="AP7" s="65">
        <v>93</v>
      </c>
      <c r="AQ7" s="66">
        <v>49</v>
      </c>
      <c r="AR7" s="63">
        <v>2385</v>
      </c>
      <c r="AS7" s="63">
        <v>1931</v>
      </c>
      <c r="AT7" s="63">
        <v>307</v>
      </c>
      <c r="AU7" s="63">
        <v>103</v>
      </c>
      <c r="AV7" s="63">
        <v>43</v>
      </c>
      <c r="AW7" s="3" t="s">
        <v>118</v>
      </c>
      <c r="AX7" s="3">
        <v>1628</v>
      </c>
      <c r="AY7" s="3">
        <v>1006</v>
      </c>
      <c r="AZ7" s="3">
        <v>439</v>
      </c>
      <c r="BA7" s="3">
        <v>129</v>
      </c>
      <c r="BB7" s="3">
        <v>54</v>
      </c>
      <c r="BC7" s="100">
        <v>787</v>
      </c>
      <c r="BD7" s="101">
        <v>519</v>
      </c>
      <c r="BE7" s="101">
        <v>186</v>
      </c>
      <c r="BF7" s="101">
        <v>55</v>
      </c>
      <c r="BG7" s="102">
        <v>27</v>
      </c>
      <c r="BH7" s="3">
        <v>841</v>
      </c>
      <c r="BI7" s="3">
        <v>487</v>
      </c>
      <c r="BJ7" s="3">
        <v>253</v>
      </c>
      <c r="BK7" s="3">
        <v>74</v>
      </c>
      <c r="BL7" s="3">
        <v>27</v>
      </c>
      <c r="BM7" s="4" t="s">
        <v>654</v>
      </c>
      <c r="BN7" s="10">
        <v>5754</v>
      </c>
      <c r="BO7" s="10">
        <v>2583</v>
      </c>
      <c r="BP7" s="10">
        <v>1594</v>
      </c>
      <c r="BQ7" s="10">
        <v>813</v>
      </c>
      <c r="BR7" s="10">
        <v>764</v>
      </c>
      <c r="BS7" s="26">
        <v>2625</v>
      </c>
      <c r="BT7" s="27">
        <v>1101</v>
      </c>
      <c r="BU7" s="27">
        <v>734</v>
      </c>
      <c r="BV7" s="27">
        <v>451</v>
      </c>
      <c r="BW7" s="28">
        <v>340</v>
      </c>
      <c r="BX7" s="10">
        <v>3129</v>
      </c>
      <c r="BY7" s="10">
        <v>1482</v>
      </c>
      <c r="BZ7" s="10">
        <v>860</v>
      </c>
      <c r="CA7" s="10">
        <v>361</v>
      </c>
      <c r="CB7" s="10">
        <v>424</v>
      </c>
    </row>
    <row r="8" spans="1:80" x14ac:dyDescent="0.2">
      <c r="A8" s="4" t="s">
        <v>119</v>
      </c>
      <c r="B8" s="10">
        <f t="shared" si="15"/>
        <v>587</v>
      </c>
      <c r="C8" s="10">
        <f t="shared" si="16"/>
        <v>278</v>
      </c>
      <c r="D8" s="10">
        <f t="shared" si="17"/>
        <v>156</v>
      </c>
      <c r="E8" s="10">
        <f t="shared" si="18"/>
        <v>140</v>
      </c>
      <c r="F8" s="10">
        <f t="shared" si="19"/>
        <v>12</v>
      </c>
      <c r="G8" s="10">
        <f t="shared" si="20"/>
        <v>228</v>
      </c>
      <c r="H8" s="10">
        <f t="shared" si="21"/>
        <v>124</v>
      </c>
      <c r="I8" s="10">
        <f t="shared" si="22"/>
        <v>63</v>
      </c>
      <c r="J8" s="10">
        <f t="shared" si="23"/>
        <v>36</v>
      </c>
      <c r="K8" s="10">
        <f t="shared" si="24"/>
        <v>6</v>
      </c>
      <c r="L8" s="10">
        <f t="shared" si="25"/>
        <v>357</v>
      </c>
      <c r="M8" s="10">
        <f t="shared" si="26"/>
        <v>153</v>
      </c>
      <c r="N8" s="10">
        <f t="shared" si="27"/>
        <v>94</v>
      </c>
      <c r="O8" s="10">
        <f t="shared" si="28"/>
        <v>104</v>
      </c>
      <c r="P8" s="10">
        <f t="shared" si="29"/>
        <v>6</v>
      </c>
      <c r="Q8" s="4" t="s">
        <v>119</v>
      </c>
      <c r="R8" s="10">
        <v>232</v>
      </c>
      <c r="S8" s="10">
        <v>123</v>
      </c>
      <c r="T8" s="10">
        <v>92</v>
      </c>
      <c r="U8" s="10">
        <v>5</v>
      </c>
      <c r="V8" s="10">
        <v>12</v>
      </c>
      <c r="W8" s="26">
        <v>97</v>
      </c>
      <c r="X8" s="27">
        <v>57</v>
      </c>
      <c r="Y8" s="27">
        <v>35</v>
      </c>
      <c r="Z8" s="27">
        <v>0</v>
      </c>
      <c r="AA8" s="28">
        <v>6</v>
      </c>
      <c r="AB8" s="10">
        <v>135</v>
      </c>
      <c r="AC8" s="10">
        <v>66</v>
      </c>
      <c r="AD8" s="10">
        <v>58</v>
      </c>
      <c r="AE8" s="10">
        <v>5</v>
      </c>
      <c r="AF8" s="10">
        <v>6</v>
      </c>
      <c r="AG8" s="56" t="s">
        <v>119</v>
      </c>
      <c r="AH8" s="63">
        <v>57</v>
      </c>
      <c r="AI8" s="63">
        <v>46</v>
      </c>
      <c r="AJ8" s="63">
        <v>8</v>
      </c>
      <c r="AK8" s="63">
        <v>3</v>
      </c>
      <c r="AL8" s="63">
        <v>0</v>
      </c>
      <c r="AM8" s="64">
        <v>16</v>
      </c>
      <c r="AN8" s="65">
        <v>13</v>
      </c>
      <c r="AO8" s="65">
        <v>0</v>
      </c>
      <c r="AP8" s="65">
        <v>3</v>
      </c>
      <c r="AQ8" s="66">
        <v>0</v>
      </c>
      <c r="AR8" s="63">
        <v>41</v>
      </c>
      <c r="AS8" s="63">
        <v>33</v>
      </c>
      <c r="AT8" s="63">
        <v>8</v>
      </c>
      <c r="AU8" s="63">
        <v>0</v>
      </c>
      <c r="AV8" s="63">
        <v>0</v>
      </c>
      <c r="AW8" s="3" t="s">
        <v>119</v>
      </c>
      <c r="AX8" s="3">
        <v>31</v>
      </c>
      <c r="AY8" s="3">
        <v>19</v>
      </c>
      <c r="AZ8" s="3">
        <v>0</v>
      </c>
      <c r="BA8" s="3">
        <v>12</v>
      </c>
      <c r="BB8" s="3">
        <v>0</v>
      </c>
      <c r="BC8" s="100">
        <v>12</v>
      </c>
      <c r="BD8" s="101">
        <v>9</v>
      </c>
      <c r="BE8" s="101">
        <v>0</v>
      </c>
      <c r="BF8" s="101">
        <v>3</v>
      </c>
      <c r="BG8" s="102">
        <v>0</v>
      </c>
      <c r="BH8" s="3">
        <v>18</v>
      </c>
      <c r="BI8" s="3">
        <v>9</v>
      </c>
      <c r="BJ8" s="3">
        <v>0</v>
      </c>
      <c r="BK8" s="3">
        <v>9</v>
      </c>
      <c r="BL8" s="3">
        <v>0</v>
      </c>
      <c r="BM8" s="4" t="s">
        <v>655</v>
      </c>
      <c r="BN8" s="10">
        <v>267</v>
      </c>
      <c r="BO8" s="10">
        <v>90</v>
      </c>
      <c r="BP8" s="10">
        <v>56</v>
      </c>
      <c r="BQ8" s="10">
        <v>120</v>
      </c>
      <c r="BR8" s="10">
        <v>0</v>
      </c>
      <c r="BS8" s="26">
        <v>103</v>
      </c>
      <c r="BT8" s="27">
        <v>45</v>
      </c>
      <c r="BU8" s="27">
        <v>28</v>
      </c>
      <c r="BV8" s="27">
        <v>30</v>
      </c>
      <c r="BW8" s="28">
        <v>0</v>
      </c>
      <c r="BX8" s="10">
        <v>163</v>
      </c>
      <c r="BY8" s="10">
        <v>45</v>
      </c>
      <c r="BZ8" s="10">
        <v>28</v>
      </c>
      <c r="CA8" s="10">
        <v>90</v>
      </c>
      <c r="CB8" s="10">
        <v>0</v>
      </c>
    </row>
    <row r="9" spans="1:80" x14ac:dyDescent="0.2">
      <c r="B9" s="10"/>
      <c r="C9" s="10"/>
      <c r="D9" s="10"/>
      <c r="E9" s="10"/>
      <c r="F9" s="10"/>
      <c r="G9" s="26"/>
      <c r="H9" s="27"/>
      <c r="I9" s="27"/>
      <c r="J9" s="27"/>
      <c r="K9" s="28"/>
      <c r="L9" s="10"/>
      <c r="M9" s="10"/>
      <c r="N9" s="10"/>
      <c r="O9" s="10"/>
      <c r="P9" s="10"/>
      <c r="R9" s="10"/>
      <c r="S9" s="10"/>
      <c r="T9" s="10"/>
      <c r="U9" s="10"/>
      <c r="V9" s="10"/>
      <c r="W9" s="26"/>
      <c r="X9" s="27"/>
      <c r="Y9" s="27"/>
      <c r="Z9" s="27"/>
      <c r="AA9" s="28"/>
      <c r="AB9" s="10"/>
      <c r="AC9" s="10"/>
      <c r="AD9" s="10"/>
      <c r="AE9" s="10"/>
      <c r="AF9" s="10"/>
      <c r="AG9" s="60" t="s">
        <v>659</v>
      </c>
      <c r="AH9" s="63"/>
      <c r="AI9" s="63"/>
      <c r="AJ9" s="63"/>
      <c r="AK9" s="63"/>
      <c r="AL9" s="63"/>
      <c r="AM9" s="64"/>
      <c r="AN9" s="65"/>
      <c r="AO9" s="65"/>
      <c r="AP9" s="65"/>
      <c r="AQ9" s="66"/>
      <c r="AR9" s="63"/>
      <c r="AS9" s="63"/>
      <c r="AT9" s="63"/>
      <c r="AU9" s="63"/>
      <c r="AV9" s="63"/>
      <c r="AW9" s="3"/>
      <c r="AX9" s="3"/>
      <c r="AY9" s="3"/>
      <c r="AZ9" s="3"/>
      <c r="BA9" s="3"/>
      <c r="BB9" s="3"/>
      <c r="BC9" s="100"/>
      <c r="BD9" s="101"/>
      <c r="BE9" s="101"/>
      <c r="BF9" s="101"/>
      <c r="BG9" s="102"/>
      <c r="BH9" s="3"/>
      <c r="BI9" s="3"/>
      <c r="BJ9" s="3"/>
      <c r="BK9" s="3"/>
      <c r="BL9" s="3"/>
      <c r="BN9" s="10"/>
      <c r="BO9" s="10"/>
      <c r="BP9" s="10"/>
      <c r="BQ9" s="10"/>
      <c r="BR9" s="10"/>
      <c r="BS9" s="26"/>
      <c r="BT9" s="27"/>
      <c r="BU9" s="27"/>
      <c r="BV9" s="27"/>
      <c r="BW9" s="28"/>
      <c r="BX9" s="10"/>
      <c r="BY9" s="10"/>
      <c r="BZ9" s="10"/>
      <c r="CA9" s="10"/>
      <c r="CB9" s="10"/>
    </row>
    <row r="10" spans="1:80" x14ac:dyDescent="0.2">
      <c r="A10" s="15" t="s">
        <v>556</v>
      </c>
      <c r="B10" s="10"/>
      <c r="C10" s="10"/>
      <c r="D10" s="10"/>
      <c r="E10" s="10"/>
      <c r="F10" s="10"/>
      <c r="G10" s="26"/>
      <c r="H10" s="27"/>
      <c r="I10" s="27"/>
      <c r="J10" s="27"/>
      <c r="K10" s="28"/>
      <c r="L10" s="10"/>
      <c r="M10" s="10"/>
      <c r="N10" s="10"/>
      <c r="O10" s="10"/>
      <c r="P10" s="10"/>
      <c r="Q10" s="15" t="s">
        <v>556</v>
      </c>
      <c r="R10" s="10"/>
      <c r="S10" s="10"/>
      <c r="T10" s="10"/>
      <c r="U10" s="10"/>
      <c r="V10" s="10"/>
      <c r="W10" s="26"/>
      <c r="X10" s="27"/>
      <c r="Y10" s="27"/>
      <c r="Z10" s="27"/>
      <c r="AA10" s="28"/>
      <c r="AB10" s="10"/>
      <c r="AC10" s="10"/>
      <c r="AD10" s="10"/>
      <c r="AE10" s="10"/>
      <c r="AF10" s="10"/>
      <c r="AG10" s="60" t="s">
        <v>660</v>
      </c>
      <c r="AH10" s="63"/>
      <c r="AI10" s="63"/>
      <c r="AJ10" s="63"/>
      <c r="AK10" s="63"/>
      <c r="AL10" s="63"/>
      <c r="AM10" s="64"/>
      <c r="AN10" s="65"/>
      <c r="AO10" s="65"/>
      <c r="AP10" s="65"/>
      <c r="AQ10" s="66"/>
      <c r="AR10" s="63"/>
      <c r="AS10" s="63"/>
      <c r="AT10" s="63"/>
      <c r="AU10" s="63"/>
      <c r="AV10" s="63"/>
      <c r="AW10" s="98" t="s">
        <v>664</v>
      </c>
      <c r="AX10" s="3"/>
      <c r="AY10" s="3"/>
      <c r="AZ10" s="3"/>
      <c r="BA10" s="3"/>
      <c r="BB10" s="3"/>
      <c r="BC10" s="100"/>
      <c r="BD10" s="101"/>
      <c r="BE10" s="101"/>
      <c r="BF10" s="101"/>
      <c r="BG10" s="102"/>
      <c r="BH10" s="3"/>
      <c r="BI10" s="3"/>
      <c r="BJ10" s="3"/>
      <c r="BK10" s="3"/>
      <c r="BL10" s="3"/>
      <c r="BM10" s="15" t="s">
        <v>656</v>
      </c>
      <c r="BN10" s="10"/>
      <c r="BO10" s="10"/>
      <c r="BP10" s="10"/>
      <c r="BQ10" s="10"/>
      <c r="BR10" s="10"/>
      <c r="BS10" s="26"/>
      <c r="BT10" s="27"/>
      <c r="BU10" s="27"/>
      <c r="BV10" s="27"/>
      <c r="BW10" s="28"/>
      <c r="BX10" s="10"/>
      <c r="BY10" s="10"/>
      <c r="BZ10" s="10"/>
      <c r="CA10" s="10"/>
      <c r="CB10" s="10"/>
    </row>
    <row r="11" spans="1:80" x14ac:dyDescent="0.2">
      <c r="A11" s="4" t="s">
        <v>1</v>
      </c>
      <c r="B11" s="10">
        <f t="shared" ref="B11" si="30">R11+AH11+AX11+BN11</f>
        <v>34909</v>
      </c>
      <c r="C11" s="10">
        <f t="shared" ref="C11" si="31">S11+AI11+AY11+BO11</f>
        <v>20617</v>
      </c>
      <c r="D11" s="10">
        <f t="shared" ref="D11" si="32">T11+AJ11+AZ11+BP11</f>
        <v>8271</v>
      </c>
      <c r="E11" s="10">
        <f t="shared" ref="E11" si="33">U11+AK11+BA11+BQ11</f>
        <v>3362</v>
      </c>
      <c r="F11" s="10">
        <f t="shared" ref="F11" si="34">V11+AL11+BB11+BR11</f>
        <v>2660</v>
      </c>
      <c r="G11" s="10">
        <f t="shared" ref="G11" si="35">W11+AM11+BC11+BS11</f>
        <v>16520</v>
      </c>
      <c r="H11" s="10">
        <f t="shared" ref="H11" si="36">X11+AN11+BD11+BT11</f>
        <v>9543</v>
      </c>
      <c r="I11" s="10">
        <f t="shared" ref="I11" si="37">Y11+AO11+BE11+BU11</f>
        <v>4051</v>
      </c>
      <c r="J11" s="10">
        <f t="shared" ref="J11" si="38">Z11+AP11+BF11+BV11</f>
        <v>1663</v>
      </c>
      <c r="K11" s="10">
        <f t="shared" ref="K11" si="39">AA11+AQ11+BG11+BW11</f>
        <v>1264</v>
      </c>
      <c r="L11" s="10">
        <f t="shared" ref="L11" si="40">AB11+AR11+BH11+BX11</f>
        <v>18391</v>
      </c>
      <c r="M11" s="10">
        <f t="shared" ref="M11" si="41">AC11+AS11+BI11+BY11</f>
        <v>11074</v>
      </c>
      <c r="N11" s="10">
        <f t="shared" ref="N11" si="42">AD11+AT11+BJ11+BZ11</f>
        <v>4221</v>
      </c>
      <c r="O11" s="10">
        <f t="shared" ref="O11" si="43">AE11+AU11+BK11+CA11</f>
        <v>1699</v>
      </c>
      <c r="P11" s="10">
        <f t="shared" ref="P11" si="44">AF11+AV11+BL11+CB11</f>
        <v>1397</v>
      </c>
      <c r="Q11" s="4" t="s">
        <v>1</v>
      </c>
      <c r="R11" s="10">
        <v>5340</v>
      </c>
      <c r="S11" s="10">
        <v>2963</v>
      </c>
      <c r="T11" s="10">
        <v>1420</v>
      </c>
      <c r="U11" s="10">
        <v>182</v>
      </c>
      <c r="V11" s="10">
        <v>775</v>
      </c>
      <c r="W11" s="26">
        <v>2697</v>
      </c>
      <c r="X11" s="27">
        <v>1430</v>
      </c>
      <c r="Y11" s="27">
        <v>814</v>
      </c>
      <c r="Z11" s="27">
        <v>95</v>
      </c>
      <c r="AA11" s="28">
        <v>359</v>
      </c>
      <c r="AB11" s="10">
        <v>2643</v>
      </c>
      <c r="AC11" s="10">
        <v>1533</v>
      </c>
      <c r="AD11" s="10">
        <v>606</v>
      </c>
      <c r="AE11" s="10">
        <v>87</v>
      </c>
      <c r="AF11" s="10">
        <v>417</v>
      </c>
      <c r="AG11" s="56" t="s">
        <v>1</v>
      </c>
      <c r="AH11" s="63">
        <v>8914</v>
      </c>
      <c r="AI11" s="63">
        <v>7217</v>
      </c>
      <c r="AJ11" s="63">
        <v>1255</v>
      </c>
      <c r="AK11" s="63">
        <v>300</v>
      </c>
      <c r="AL11" s="63">
        <v>143</v>
      </c>
      <c r="AM11" s="64">
        <v>4292</v>
      </c>
      <c r="AN11" s="65">
        <v>3485</v>
      </c>
      <c r="AO11" s="65">
        <v>602</v>
      </c>
      <c r="AP11" s="65">
        <v>145</v>
      </c>
      <c r="AQ11" s="66">
        <v>60</v>
      </c>
      <c r="AR11" s="63">
        <v>4623</v>
      </c>
      <c r="AS11" s="63">
        <v>3732</v>
      </c>
      <c r="AT11" s="63">
        <v>653</v>
      </c>
      <c r="AU11" s="63">
        <v>155</v>
      </c>
      <c r="AV11" s="63">
        <v>83</v>
      </c>
      <c r="AW11" s="3" t="s">
        <v>1</v>
      </c>
      <c r="AX11" s="3">
        <v>2627</v>
      </c>
      <c r="AY11" s="3">
        <v>1632</v>
      </c>
      <c r="AZ11" s="3">
        <v>616</v>
      </c>
      <c r="BA11" s="3">
        <v>292</v>
      </c>
      <c r="BB11" s="3">
        <v>87</v>
      </c>
      <c r="BC11" s="100">
        <v>1189</v>
      </c>
      <c r="BD11" s="101">
        <v>742</v>
      </c>
      <c r="BE11" s="101">
        <v>279</v>
      </c>
      <c r="BF11" s="101">
        <v>129</v>
      </c>
      <c r="BG11" s="102">
        <v>39</v>
      </c>
      <c r="BH11" s="3">
        <v>1439</v>
      </c>
      <c r="BI11" s="3">
        <v>890</v>
      </c>
      <c r="BJ11" s="3">
        <v>338</v>
      </c>
      <c r="BK11" s="3">
        <v>163</v>
      </c>
      <c r="BL11" s="3">
        <v>48</v>
      </c>
      <c r="BM11" s="4" t="s">
        <v>1</v>
      </c>
      <c r="BN11" s="10">
        <v>18028</v>
      </c>
      <c r="BO11" s="10">
        <v>8805</v>
      </c>
      <c r="BP11" s="10">
        <v>4980</v>
      </c>
      <c r="BQ11" s="10">
        <v>2588</v>
      </c>
      <c r="BR11" s="10">
        <v>1655</v>
      </c>
      <c r="BS11" s="26">
        <v>8342</v>
      </c>
      <c r="BT11" s="27">
        <v>3886</v>
      </c>
      <c r="BU11" s="27">
        <v>2356</v>
      </c>
      <c r="BV11" s="27">
        <v>1294</v>
      </c>
      <c r="BW11" s="28">
        <v>806</v>
      </c>
      <c r="BX11" s="10">
        <v>9686</v>
      </c>
      <c r="BY11" s="10">
        <v>4919</v>
      </c>
      <c r="BZ11" s="10">
        <v>2624</v>
      </c>
      <c r="CA11" s="10">
        <v>1294</v>
      </c>
      <c r="CB11" s="10">
        <v>849</v>
      </c>
    </row>
    <row r="12" spans="1:80" x14ac:dyDescent="0.2">
      <c r="A12" s="4" t="s">
        <v>32</v>
      </c>
      <c r="B12" s="10">
        <f t="shared" ref="B12:B25" si="45">R12+AH12+AX12+BN12</f>
        <v>7574</v>
      </c>
      <c r="C12" s="10">
        <f t="shared" ref="C12:C25" si="46">S12+AI12+AY12+BO12</f>
        <v>4343</v>
      </c>
      <c r="D12" s="10">
        <f t="shared" ref="D12:D25" si="47">T12+AJ12+AZ12+BP12</f>
        <v>1757</v>
      </c>
      <c r="E12" s="10">
        <f t="shared" ref="E12:E25" si="48">U12+AK12+BA12+BQ12</f>
        <v>561</v>
      </c>
      <c r="F12" s="10">
        <f t="shared" ref="F12:F25" si="49">V12+AL12+BB12+BR12</f>
        <v>911</v>
      </c>
      <c r="G12" s="10">
        <f t="shared" ref="G12:G25" si="50">W12+AM12+BC12+BS12</f>
        <v>3570</v>
      </c>
      <c r="H12" s="10">
        <f t="shared" ref="H12:H25" si="51">X12+AN12+BD12+BT12</f>
        <v>1985</v>
      </c>
      <c r="I12" s="10">
        <f t="shared" ref="I12:I25" si="52">Y12+AO12+BE12+BU12</f>
        <v>842</v>
      </c>
      <c r="J12" s="10">
        <f t="shared" ref="J12:J25" si="53">Z12+AP12+BF12+BV12</f>
        <v>255</v>
      </c>
      <c r="K12" s="10">
        <f t="shared" ref="K12:K25" si="54">AA12+AQ12+BG12+BW12</f>
        <v>489</v>
      </c>
      <c r="L12" s="10">
        <f t="shared" ref="L12:L25" si="55">AB12+AR12+BH12+BX12</f>
        <v>4004</v>
      </c>
      <c r="M12" s="10">
        <f t="shared" ref="M12:M25" si="56">AC12+AS12+BI12+BY12</f>
        <v>2359</v>
      </c>
      <c r="N12" s="10">
        <f t="shared" ref="N12:N25" si="57">AD12+AT12+BJ12+BZ12</f>
        <v>916</v>
      </c>
      <c r="O12" s="10">
        <f t="shared" ref="O12:O25" si="58">AE12+AU12+BK12+CA12</f>
        <v>307</v>
      </c>
      <c r="P12" s="10">
        <f t="shared" ref="P12:P25" si="59">AF12+AV12+BL12+CB12</f>
        <v>421</v>
      </c>
      <c r="Q12" s="4" t="s">
        <v>32</v>
      </c>
      <c r="R12" s="10">
        <v>650</v>
      </c>
      <c r="S12" s="10">
        <v>264</v>
      </c>
      <c r="T12" s="10">
        <v>219</v>
      </c>
      <c r="U12" s="10">
        <v>22</v>
      </c>
      <c r="V12" s="10">
        <v>145</v>
      </c>
      <c r="W12" s="26">
        <v>328</v>
      </c>
      <c r="X12" s="27">
        <v>104</v>
      </c>
      <c r="Y12" s="27">
        <v>139</v>
      </c>
      <c r="Z12" s="27">
        <v>11</v>
      </c>
      <c r="AA12" s="28">
        <v>75</v>
      </c>
      <c r="AB12" s="10">
        <v>322</v>
      </c>
      <c r="AC12" s="10">
        <v>160</v>
      </c>
      <c r="AD12" s="10">
        <v>81</v>
      </c>
      <c r="AE12" s="10">
        <v>11</v>
      </c>
      <c r="AF12" s="10">
        <v>69</v>
      </c>
      <c r="AG12" s="56" t="s">
        <v>32</v>
      </c>
      <c r="AH12" s="63">
        <v>2292</v>
      </c>
      <c r="AI12" s="63">
        <v>1794</v>
      </c>
      <c r="AJ12" s="63">
        <v>362</v>
      </c>
      <c r="AK12" s="63">
        <v>72</v>
      </c>
      <c r="AL12" s="63">
        <v>63</v>
      </c>
      <c r="AM12" s="64">
        <v>1247</v>
      </c>
      <c r="AN12" s="65">
        <v>995</v>
      </c>
      <c r="AO12" s="65">
        <v>181</v>
      </c>
      <c r="AP12" s="65">
        <v>48</v>
      </c>
      <c r="AQ12" s="66">
        <v>23</v>
      </c>
      <c r="AR12" s="63">
        <v>1045</v>
      </c>
      <c r="AS12" s="63">
        <v>800</v>
      </c>
      <c r="AT12" s="63">
        <v>181</v>
      </c>
      <c r="AU12" s="63">
        <v>24</v>
      </c>
      <c r="AV12" s="63">
        <v>40</v>
      </c>
      <c r="AW12" s="3" t="s">
        <v>32</v>
      </c>
      <c r="AX12" s="3">
        <v>564</v>
      </c>
      <c r="AY12" s="3">
        <v>376</v>
      </c>
      <c r="AZ12" s="3">
        <v>118</v>
      </c>
      <c r="BA12" s="3">
        <v>46</v>
      </c>
      <c r="BB12" s="3">
        <v>24</v>
      </c>
      <c r="BC12" s="100">
        <v>234</v>
      </c>
      <c r="BD12" s="101">
        <v>167</v>
      </c>
      <c r="BE12" s="101">
        <v>42</v>
      </c>
      <c r="BF12" s="101">
        <v>15</v>
      </c>
      <c r="BG12" s="102">
        <v>9</v>
      </c>
      <c r="BH12" s="3">
        <v>330</v>
      </c>
      <c r="BI12" s="3">
        <v>209</v>
      </c>
      <c r="BJ12" s="3">
        <v>76</v>
      </c>
      <c r="BK12" s="3">
        <v>31</v>
      </c>
      <c r="BL12" s="3">
        <v>15</v>
      </c>
      <c r="BM12" s="4" t="s">
        <v>32</v>
      </c>
      <c r="BN12" s="10">
        <v>4068</v>
      </c>
      <c r="BO12" s="10">
        <v>1909</v>
      </c>
      <c r="BP12" s="10">
        <v>1058</v>
      </c>
      <c r="BQ12" s="10">
        <v>421</v>
      </c>
      <c r="BR12" s="10">
        <v>679</v>
      </c>
      <c r="BS12" s="26">
        <v>1761</v>
      </c>
      <c r="BT12" s="27">
        <v>719</v>
      </c>
      <c r="BU12" s="27">
        <v>480</v>
      </c>
      <c r="BV12" s="27">
        <v>181</v>
      </c>
      <c r="BW12" s="28">
        <v>382</v>
      </c>
      <c r="BX12" s="10">
        <v>2307</v>
      </c>
      <c r="BY12" s="10">
        <v>1190</v>
      </c>
      <c r="BZ12" s="10">
        <v>578</v>
      </c>
      <c r="CA12" s="10">
        <v>241</v>
      </c>
      <c r="CB12" s="10">
        <v>297</v>
      </c>
    </row>
    <row r="13" spans="1:80" x14ac:dyDescent="0.2">
      <c r="A13" s="4" t="s">
        <v>121</v>
      </c>
      <c r="B13" s="10">
        <f t="shared" si="45"/>
        <v>327</v>
      </c>
      <c r="C13" s="10">
        <f t="shared" si="46"/>
        <v>235</v>
      </c>
      <c r="D13" s="10">
        <f t="shared" si="47"/>
        <v>75</v>
      </c>
      <c r="E13" s="10">
        <f t="shared" si="48"/>
        <v>2</v>
      </c>
      <c r="F13" s="10">
        <f t="shared" si="49"/>
        <v>15</v>
      </c>
      <c r="G13" s="10">
        <f t="shared" si="50"/>
        <v>167</v>
      </c>
      <c r="H13" s="10">
        <f t="shared" si="51"/>
        <v>119</v>
      </c>
      <c r="I13" s="10">
        <f t="shared" si="52"/>
        <v>38</v>
      </c>
      <c r="J13" s="10">
        <f t="shared" si="53"/>
        <v>0</v>
      </c>
      <c r="K13" s="10">
        <f t="shared" si="54"/>
        <v>9</v>
      </c>
      <c r="L13" s="10">
        <f t="shared" si="55"/>
        <v>160</v>
      </c>
      <c r="M13" s="10">
        <f t="shared" si="56"/>
        <v>115</v>
      </c>
      <c r="N13" s="10">
        <f t="shared" si="57"/>
        <v>36</v>
      </c>
      <c r="O13" s="10">
        <f t="shared" si="58"/>
        <v>2</v>
      </c>
      <c r="P13" s="10">
        <f t="shared" si="59"/>
        <v>6</v>
      </c>
      <c r="Q13" s="4" t="s">
        <v>121</v>
      </c>
      <c r="R13" s="10">
        <v>29</v>
      </c>
      <c r="S13" s="10">
        <v>9</v>
      </c>
      <c r="T13" s="10">
        <v>6</v>
      </c>
      <c r="U13" s="10">
        <v>2</v>
      </c>
      <c r="V13" s="10">
        <v>12</v>
      </c>
      <c r="W13" s="26">
        <v>12</v>
      </c>
      <c r="X13" s="27">
        <v>0</v>
      </c>
      <c r="Y13" s="27">
        <v>6</v>
      </c>
      <c r="Z13" s="27">
        <v>0</v>
      </c>
      <c r="AA13" s="28">
        <v>6</v>
      </c>
      <c r="AB13" s="10">
        <v>17</v>
      </c>
      <c r="AC13" s="10">
        <v>9</v>
      </c>
      <c r="AD13" s="10">
        <v>0</v>
      </c>
      <c r="AE13" s="10">
        <v>2</v>
      </c>
      <c r="AF13" s="10">
        <v>6</v>
      </c>
      <c r="AG13" s="56" t="s">
        <v>121</v>
      </c>
      <c r="AH13" s="63">
        <v>104</v>
      </c>
      <c r="AI13" s="63">
        <v>91</v>
      </c>
      <c r="AJ13" s="63">
        <v>13</v>
      </c>
      <c r="AK13" s="63">
        <v>0</v>
      </c>
      <c r="AL13" s="63">
        <v>0</v>
      </c>
      <c r="AM13" s="64">
        <v>56</v>
      </c>
      <c r="AN13" s="65">
        <v>52</v>
      </c>
      <c r="AO13" s="65">
        <v>4</v>
      </c>
      <c r="AP13" s="65">
        <v>0</v>
      </c>
      <c r="AQ13" s="66">
        <v>0</v>
      </c>
      <c r="AR13" s="63">
        <v>47</v>
      </c>
      <c r="AS13" s="63">
        <v>39</v>
      </c>
      <c r="AT13" s="63">
        <v>8</v>
      </c>
      <c r="AU13" s="63">
        <v>0</v>
      </c>
      <c r="AV13" s="63">
        <v>0</v>
      </c>
      <c r="AW13" s="3" t="s">
        <v>121</v>
      </c>
      <c r="AX13" s="3">
        <v>3</v>
      </c>
      <c r="AY13" s="3">
        <v>0</v>
      </c>
      <c r="AZ13" s="3">
        <v>0</v>
      </c>
      <c r="BA13" s="3">
        <v>0</v>
      </c>
      <c r="BB13" s="3">
        <v>3</v>
      </c>
      <c r="BC13" s="100">
        <v>3</v>
      </c>
      <c r="BD13" s="101">
        <v>0</v>
      </c>
      <c r="BE13" s="101">
        <v>0</v>
      </c>
      <c r="BF13" s="101">
        <v>0</v>
      </c>
      <c r="BG13" s="102">
        <v>3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4" t="s">
        <v>121</v>
      </c>
      <c r="BN13" s="10">
        <v>191</v>
      </c>
      <c r="BO13" s="10">
        <v>135</v>
      </c>
      <c r="BP13" s="10">
        <v>56</v>
      </c>
      <c r="BQ13" s="10">
        <v>0</v>
      </c>
      <c r="BR13" s="10">
        <v>0</v>
      </c>
      <c r="BS13" s="26">
        <v>96</v>
      </c>
      <c r="BT13" s="27">
        <v>67</v>
      </c>
      <c r="BU13" s="27">
        <v>28</v>
      </c>
      <c r="BV13" s="27">
        <v>0</v>
      </c>
      <c r="BW13" s="28">
        <v>0</v>
      </c>
      <c r="BX13" s="10">
        <v>96</v>
      </c>
      <c r="BY13" s="10">
        <v>67</v>
      </c>
      <c r="BZ13" s="10">
        <v>28</v>
      </c>
      <c r="CA13" s="10">
        <v>0</v>
      </c>
      <c r="CB13" s="10">
        <v>0</v>
      </c>
    </row>
    <row r="14" spans="1:80" x14ac:dyDescent="0.2">
      <c r="A14" s="4" t="s">
        <v>122</v>
      </c>
      <c r="B14" s="10">
        <f t="shared" si="45"/>
        <v>622</v>
      </c>
      <c r="C14" s="10">
        <f t="shared" si="46"/>
        <v>378</v>
      </c>
      <c r="D14" s="10">
        <f t="shared" si="47"/>
        <v>184</v>
      </c>
      <c r="E14" s="10">
        <f t="shared" si="48"/>
        <v>7</v>
      </c>
      <c r="F14" s="10">
        <f t="shared" si="49"/>
        <v>54</v>
      </c>
      <c r="G14" s="10">
        <f t="shared" si="50"/>
        <v>286</v>
      </c>
      <c r="H14" s="10">
        <f t="shared" si="51"/>
        <v>190</v>
      </c>
      <c r="I14" s="10">
        <f t="shared" si="52"/>
        <v>82</v>
      </c>
      <c r="J14" s="10">
        <f t="shared" si="53"/>
        <v>7</v>
      </c>
      <c r="K14" s="10">
        <f t="shared" si="54"/>
        <v>6</v>
      </c>
      <c r="L14" s="10">
        <f t="shared" si="55"/>
        <v>335</v>
      </c>
      <c r="M14" s="10">
        <f t="shared" si="56"/>
        <v>186</v>
      </c>
      <c r="N14" s="10">
        <f t="shared" si="57"/>
        <v>100</v>
      </c>
      <c r="O14" s="10">
        <f t="shared" si="58"/>
        <v>0</v>
      </c>
      <c r="P14" s="10">
        <f t="shared" si="59"/>
        <v>48</v>
      </c>
      <c r="Q14" s="4" t="s">
        <v>122</v>
      </c>
      <c r="R14" s="10">
        <v>169</v>
      </c>
      <c r="S14" s="10">
        <v>71</v>
      </c>
      <c r="T14" s="10">
        <v>92</v>
      </c>
      <c r="U14" s="10">
        <v>0</v>
      </c>
      <c r="V14" s="10">
        <v>6</v>
      </c>
      <c r="W14" s="26">
        <v>94</v>
      </c>
      <c r="X14" s="27">
        <v>42</v>
      </c>
      <c r="Y14" s="27">
        <v>52</v>
      </c>
      <c r="Z14" s="27">
        <v>0</v>
      </c>
      <c r="AA14" s="28">
        <v>0</v>
      </c>
      <c r="AB14" s="10">
        <v>74</v>
      </c>
      <c r="AC14" s="10">
        <v>28</v>
      </c>
      <c r="AD14" s="10">
        <v>40</v>
      </c>
      <c r="AE14" s="10">
        <v>0</v>
      </c>
      <c r="AF14" s="10">
        <v>6</v>
      </c>
      <c r="AG14" s="56" t="s">
        <v>122</v>
      </c>
      <c r="AH14" s="63">
        <v>211</v>
      </c>
      <c r="AI14" s="63">
        <v>189</v>
      </c>
      <c r="AJ14" s="63">
        <v>13</v>
      </c>
      <c r="AK14" s="63">
        <v>7</v>
      </c>
      <c r="AL14" s="63">
        <v>3</v>
      </c>
      <c r="AM14" s="64">
        <v>90</v>
      </c>
      <c r="AN14" s="65">
        <v>72</v>
      </c>
      <c r="AO14" s="65">
        <v>8</v>
      </c>
      <c r="AP14" s="65">
        <v>7</v>
      </c>
      <c r="AQ14" s="66">
        <v>3</v>
      </c>
      <c r="AR14" s="63">
        <v>121</v>
      </c>
      <c r="AS14" s="63">
        <v>117</v>
      </c>
      <c r="AT14" s="63">
        <v>4</v>
      </c>
      <c r="AU14" s="63">
        <v>0</v>
      </c>
      <c r="AV14" s="63">
        <v>0</v>
      </c>
      <c r="AW14" s="3" t="s">
        <v>122</v>
      </c>
      <c r="AX14" s="3">
        <v>39</v>
      </c>
      <c r="AY14" s="3">
        <v>28</v>
      </c>
      <c r="AZ14" s="3">
        <v>8</v>
      </c>
      <c r="BA14" s="3">
        <v>0</v>
      </c>
      <c r="BB14" s="3">
        <v>3</v>
      </c>
      <c r="BC14" s="100">
        <v>21</v>
      </c>
      <c r="BD14" s="101">
        <v>9</v>
      </c>
      <c r="BE14" s="101">
        <v>8</v>
      </c>
      <c r="BF14" s="101">
        <v>0</v>
      </c>
      <c r="BG14" s="102">
        <v>3</v>
      </c>
      <c r="BH14" s="3">
        <v>19</v>
      </c>
      <c r="BI14" s="3">
        <v>19</v>
      </c>
      <c r="BJ14" s="3">
        <v>0</v>
      </c>
      <c r="BK14" s="3">
        <v>0</v>
      </c>
      <c r="BL14" s="3">
        <v>0</v>
      </c>
      <c r="BM14" s="4" t="s">
        <v>122</v>
      </c>
      <c r="BN14" s="10">
        <v>203</v>
      </c>
      <c r="BO14" s="10">
        <v>90</v>
      </c>
      <c r="BP14" s="10">
        <v>71</v>
      </c>
      <c r="BQ14" s="10">
        <v>0</v>
      </c>
      <c r="BR14" s="10">
        <v>42</v>
      </c>
      <c r="BS14" s="26">
        <v>81</v>
      </c>
      <c r="BT14" s="27">
        <v>67</v>
      </c>
      <c r="BU14" s="27">
        <v>14</v>
      </c>
      <c r="BV14" s="27">
        <v>0</v>
      </c>
      <c r="BW14" s="28">
        <v>0</v>
      </c>
      <c r="BX14" s="10">
        <v>121</v>
      </c>
      <c r="BY14" s="10">
        <v>22</v>
      </c>
      <c r="BZ14" s="10">
        <v>56</v>
      </c>
      <c r="CA14" s="10">
        <v>0</v>
      </c>
      <c r="CB14" s="10">
        <v>42</v>
      </c>
    </row>
    <row r="15" spans="1:80" x14ac:dyDescent="0.2">
      <c r="A15" s="4" t="s">
        <v>123</v>
      </c>
      <c r="B15" s="10">
        <f t="shared" si="45"/>
        <v>405</v>
      </c>
      <c r="C15" s="10">
        <f t="shared" si="46"/>
        <v>318</v>
      </c>
      <c r="D15" s="10">
        <f t="shared" si="47"/>
        <v>73</v>
      </c>
      <c r="E15" s="10">
        <f t="shared" si="48"/>
        <v>7</v>
      </c>
      <c r="F15" s="10">
        <f t="shared" si="49"/>
        <v>6</v>
      </c>
      <c r="G15" s="10">
        <f t="shared" si="50"/>
        <v>184</v>
      </c>
      <c r="H15" s="10">
        <f t="shared" si="51"/>
        <v>139</v>
      </c>
      <c r="I15" s="10">
        <f t="shared" si="52"/>
        <v>39</v>
      </c>
      <c r="J15" s="10">
        <f t="shared" si="53"/>
        <v>5</v>
      </c>
      <c r="K15" s="10">
        <f t="shared" si="54"/>
        <v>0</v>
      </c>
      <c r="L15" s="10">
        <f t="shared" si="55"/>
        <v>221</v>
      </c>
      <c r="M15" s="10">
        <f t="shared" si="56"/>
        <v>179</v>
      </c>
      <c r="N15" s="10">
        <f t="shared" si="57"/>
        <v>34</v>
      </c>
      <c r="O15" s="10">
        <f t="shared" si="58"/>
        <v>2</v>
      </c>
      <c r="P15" s="10">
        <f t="shared" si="59"/>
        <v>6</v>
      </c>
      <c r="Q15" s="4" t="s">
        <v>123</v>
      </c>
      <c r="R15" s="10">
        <v>76</v>
      </c>
      <c r="S15" s="10">
        <v>38</v>
      </c>
      <c r="T15" s="10">
        <v>29</v>
      </c>
      <c r="U15" s="10">
        <v>4</v>
      </c>
      <c r="V15" s="10">
        <v>6</v>
      </c>
      <c r="W15" s="26">
        <v>19</v>
      </c>
      <c r="X15" s="27">
        <v>0</v>
      </c>
      <c r="Y15" s="27">
        <v>17</v>
      </c>
      <c r="Z15" s="27">
        <v>2</v>
      </c>
      <c r="AA15" s="28">
        <v>0</v>
      </c>
      <c r="AB15" s="10">
        <v>57</v>
      </c>
      <c r="AC15" s="10">
        <v>38</v>
      </c>
      <c r="AD15" s="10">
        <v>12</v>
      </c>
      <c r="AE15" s="10">
        <v>2</v>
      </c>
      <c r="AF15" s="10">
        <v>6</v>
      </c>
      <c r="AG15" s="56" t="s">
        <v>123</v>
      </c>
      <c r="AH15" s="63">
        <v>187</v>
      </c>
      <c r="AI15" s="63">
        <v>176</v>
      </c>
      <c r="AJ15" s="63">
        <v>8</v>
      </c>
      <c r="AK15" s="63">
        <v>3</v>
      </c>
      <c r="AL15" s="63">
        <v>0</v>
      </c>
      <c r="AM15" s="64">
        <v>88</v>
      </c>
      <c r="AN15" s="65">
        <v>85</v>
      </c>
      <c r="AO15" s="65">
        <v>0</v>
      </c>
      <c r="AP15" s="65">
        <v>3</v>
      </c>
      <c r="AQ15" s="66">
        <v>0</v>
      </c>
      <c r="AR15" s="63">
        <v>99</v>
      </c>
      <c r="AS15" s="63">
        <v>91</v>
      </c>
      <c r="AT15" s="63">
        <v>8</v>
      </c>
      <c r="AU15" s="63">
        <v>0</v>
      </c>
      <c r="AV15" s="63">
        <v>0</v>
      </c>
      <c r="AW15" s="3" t="s">
        <v>123</v>
      </c>
      <c r="AX15" s="3">
        <v>46</v>
      </c>
      <c r="AY15" s="3">
        <v>37</v>
      </c>
      <c r="AZ15" s="3">
        <v>8</v>
      </c>
      <c r="BA15" s="3">
        <v>0</v>
      </c>
      <c r="BB15" s="3">
        <v>0</v>
      </c>
      <c r="BC15" s="100">
        <v>18</v>
      </c>
      <c r="BD15" s="101">
        <v>9</v>
      </c>
      <c r="BE15" s="101">
        <v>8</v>
      </c>
      <c r="BF15" s="101">
        <v>0</v>
      </c>
      <c r="BG15" s="102">
        <v>0</v>
      </c>
      <c r="BH15" s="3">
        <v>28</v>
      </c>
      <c r="BI15" s="3">
        <v>28</v>
      </c>
      <c r="BJ15" s="3">
        <v>0</v>
      </c>
      <c r="BK15" s="3">
        <v>0</v>
      </c>
      <c r="BL15" s="3">
        <v>0</v>
      </c>
      <c r="BM15" s="4" t="s">
        <v>123</v>
      </c>
      <c r="BN15" s="10">
        <v>96</v>
      </c>
      <c r="BO15" s="10">
        <v>67</v>
      </c>
      <c r="BP15" s="10">
        <v>28</v>
      </c>
      <c r="BQ15" s="10">
        <v>0</v>
      </c>
      <c r="BR15" s="10">
        <v>0</v>
      </c>
      <c r="BS15" s="26">
        <v>59</v>
      </c>
      <c r="BT15" s="27">
        <v>45</v>
      </c>
      <c r="BU15" s="27">
        <v>14</v>
      </c>
      <c r="BV15" s="27">
        <v>0</v>
      </c>
      <c r="BW15" s="28">
        <v>0</v>
      </c>
      <c r="BX15" s="10">
        <v>37</v>
      </c>
      <c r="BY15" s="10">
        <v>22</v>
      </c>
      <c r="BZ15" s="10">
        <v>14</v>
      </c>
      <c r="CA15" s="10">
        <v>0</v>
      </c>
      <c r="CB15" s="10">
        <v>0</v>
      </c>
    </row>
    <row r="16" spans="1:80" x14ac:dyDescent="0.2">
      <c r="A16" s="4" t="s">
        <v>124</v>
      </c>
      <c r="B16" s="10">
        <f t="shared" si="45"/>
        <v>1722</v>
      </c>
      <c r="C16" s="10">
        <f t="shared" si="46"/>
        <v>1098</v>
      </c>
      <c r="D16" s="10">
        <f t="shared" si="47"/>
        <v>504</v>
      </c>
      <c r="E16" s="10">
        <f t="shared" si="48"/>
        <v>7</v>
      </c>
      <c r="F16" s="10">
        <f t="shared" si="49"/>
        <v>111</v>
      </c>
      <c r="G16" s="10">
        <f t="shared" si="50"/>
        <v>594</v>
      </c>
      <c r="H16" s="10">
        <f t="shared" si="51"/>
        <v>361</v>
      </c>
      <c r="I16" s="10">
        <f t="shared" si="52"/>
        <v>184</v>
      </c>
      <c r="J16" s="10">
        <f t="shared" si="53"/>
        <v>0</v>
      </c>
      <c r="K16" s="10">
        <f t="shared" si="54"/>
        <v>48</v>
      </c>
      <c r="L16" s="10">
        <f t="shared" si="55"/>
        <v>1127</v>
      </c>
      <c r="M16" s="10">
        <f t="shared" si="56"/>
        <v>738</v>
      </c>
      <c r="N16" s="10">
        <f t="shared" si="57"/>
        <v>321</v>
      </c>
      <c r="O16" s="10">
        <f t="shared" si="58"/>
        <v>7</v>
      </c>
      <c r="P16" s="10">
        <f t="shared" si="59"/>
        <v>62</v>
      </c>
      <c r="Q16" s="4" t="s">
        <v>124</v>
      </c>
      <c r="R16" s="10">
        <v>336</v>
      </c>
      <c r="S16" s="10">
        <v>217</v>
      </c>
      <c r="T16" s="10">
        <v>92</v>
      </c>
      <c r="U16" s="10">
        <v>4</v>
      </c>
      <c r="V16" s="10">
        <v>23</v>
      </c>
      <c r="W16" s="26">
        <v>122</v>
      </c>
      <c r="X16" s="27">
        <v>75</v>
      </c>
      <c r="Y16" s="27">
        <v>40</v>
      </c>
      <c r="Z16" s="27">
        <v>0</v>
      </c>
      <c r="AA16" s="28">
        <v>6</v>
      </c>
      <c r="AB16" s="10">
        <v>214</v>
      </c>
      <c r="AC16" s="10">
        <v>142</v>
      </c>
      <c r="AD16" s="10">
        <v>52</v>
      </c>
      <c r="AE16" s="10">
        <v>4</v>
      </c>
      <c r="AF16" s="10">
        <v>17</v>
      </c>
      <c r="AG16" s="56" t="s">
        <v>124</v>
      </c>
      <c r="AH16" s="63">
        <v>797</v>
      </c>
      <c r="AI16" s="63">
        <v>702</v>
      </c>
      <c r="AJ16" s="63">
        <v>88</v>
      </c>
      <c r="AK16" s="63">
        <v>3</v>
      </c>
      <c r="AL16" s="63">
        <v>3</v>
      </c>
      <c r="AM16" s="64">
        <v>255</v>
      </c>
      <c r="AN16" s="65">
        <v>221</v>
      </c>
      <c r="AO16" s="65">
        <v>34</v>
      </c>
      <c r="AP16" s="65">
        <v>0</v>
      </c>
      <c r="AQ16" s="66">
        <v>0</v>
      </c>
      <c r="AR16" s="63">
        <v>542</v>
      </c>
      <c r="AS16" s="63">
        <v>481</v>
      </c>
      <c r="AT16" s="63">
        <v>55</v>
      </c>
      <c r="AU16" s="63">
        <v>3</v>
      </c>
      <c r="AV16" s="63">
        <v>3</v>
      </c>
      <c r="AW16" s="3" t="s">
        <v>124</v>
      </c>
      <c r="AX16" s="3">
        <v>177</v>
      </c>
      <c r="AY16" s="3">
        <v>134</v>
      </c>
      <c r="AZ16" s="3">
        <v>42</v>
      </c>
      <c r="BA16" s="3">
        <v>0</v>
      </c>
      <c r="BB16" s="3">
        <v>0</v>
      </c>
      <c r="BC16" s="100">
        <v>90</v>
      </c>
      <c r="BD16" s="101">
        <v>65</v>
      </c>
      <c r="BE16" s="101">
        <v>25</v>
      </c>
      <c r="BF16" s="101">
        <v>0</v>
      </c>
      <c r="BG16" s="102">
        <v>0</v>
      </c>
      <c r="BH16" s="3">
        <v>86</v>
      </c>
      <c r="BI16" s="3">
        <v>70</v>
      </c>
      <c r="BJ16" s="3">
        <v>17</v>
      </c>
      <c r="BK16" s="3">
        <v>0</v>
      </c>
      <c r="BL16" s="3">
        <v>0</v>
      </c>
      <c r="BM16" s="4" t="s">
        <v>124</v>
      </c>
      <c r="BN16" s="10">
        <v>412</v>
      </c>
      <c r="BO16" s="10">
        <v>45</v>
      </c>
      <c r="BP16" s="10">
        <v>282</v>
      </c>
      <c r="BQ16" s="10">
        <v>0</v>
      </c>
      <c r="BR16" s="10">
        <v>85</v>
      </c>
      <c r="BS16" s="26">
        <v>127</v>
      </c>
      <c r="BT16" s="27">
        <v>0</v>
      </c>
      <c r="BU16" s="27">
        <v>85</v>
      </c>
      <c r="BV16" s="27">
        <v>0</v>
      </c>
      <c r="BW16" s="28">
        <v>42</v>
      </c>
      <c r="BX16" s="10">
        <v>285</v>
      </c>
      <c r="BY16" s="10">
        <v>45</v>
      </c>
      <c r="BZ16" s="10">
        <v>197</v>
      </c>
      <c r="CA16" s="10">
        <v>0</v>
      </c>
      <c r="CB16" s="10">
        <v>42</v>
      </c>
    </row>
    <row r="17" spans="1:80" x14ac:dyDescent="0.2">
      <c r="A17" s="4" t="s">
        <v>125</v>
      </c>
      <c r="B17" s="10">
        <f t="shared" si="45"/>
        <v>2076</v>
      </c>
      <c r="C17" s="10">
        <f t="shared" si="46"/>
        <v>1545</v>
      </c>
      <c r="D17" s="10">
        <f t="shared" si="47"/>
        <v>444</v>
      </c>
      <c r="E17" s="10">
        <f t="shared" si="48"/>
        <v>46</v>
      </c>
      <c r="F17" s="10">
        <f t="shared" si="49"/>
        <v>44</v>
      </c>
      <c r="G17" s="10">
        <f t="shared" si="50"/>
        <v>1003</v>
      </c>
      <c r="H17" s="10">
        <f t="shared" si="51"/>
        <v>723</v>
      </c>
      <c r="I17" s="10">
        <f t="shared" si="52"/>
        <v>232</v>
      </c>
      <c r="J17" s="10">
        <f t="shared" si="53"/>
        <v>35</v>
      </c>
      <c r="K17" s="10">
        <f t="shared" si="54"/>
        <v>12</v>
      </c>
      <c r="L17" s="10">
        <f t="shared" si="55"/>
        <v>1075</v>
      </c>
      <c r="M17" s="10">
        <f t="shared" si="56"/>
        <v>821</v>
      </c>
      <c r="N17" s="10">
        <f t="shared" si="57"/>
        <v>212</v>
      </c>
      <c r="O17" s="10">
        <f t="shared" si="58"/>
        <v>10</v>
      </c>
      <c r="P17" s="10">
        <f t="shared" si="59"/>
        <v>32</v>
      </c>
      <c r="Q17" s="4" t="s">
        <v>125</v>
      </c>
      <c r="R17" s="10">
        <v>664</v>
      </c>
      <c r="S17" s="10">
        <v>524</v>
      </c>
      <c r="T17" s="10">
        <v>98</v>
      </c>
      <c r="U17" s="10">
        <v>2</v>
      </c>
      <c r="V17" s="10">
        <v>41</v>
      </c>
      <c r="W17" s="26">
        <v>313</v>
      </c>
      <c r="X17" s="27">
        <v>259</v>
      </c>
      <c r="Y17" s="27">
        <v>40</v>
      </c>
      <c r="Z17" s="27">
        <v>2</v>
      </c>
      <c r="AA17" s="28">
        <v>12</v>
      </c>
      <c r="AB17" s="10">
        <v>351</v>
      </c>
      <c r="AC17" s="10">
        <v>264</v>
      </c>
      <c r="AD17" s="10">
        <v>58</v>
      </c>
      <c r="AE17" s="10">
        <v>0</v>
      </c>
      <c r="AF17" s="10">
        <v>29</v>
      </c>
      <c r="AG17" s="56" t="s">
        <v>125</v>
      </c>
      <c r="AH17" s="63">
        <v>712</v>
      </c>
      <c r="AI17" s="63">
        <v>624</v>
      </c>
      <c r="AJ17" s="63">
        <v>72</v>
      </c>
      <c r="AK17" s="63">
        <v>14</v>
      </c>
      <c r="AL17" s="63">
        <v>3</v>
      </c>
      <c r="AM17" s="64">
        <v>369</v>
      </c>
      <c r="AN17" s="65">
        <v>332</v>
      </c>
      <c r="AO17" s="65">
        <v>34</v>
      </c>
      <c r="AP17" s="65">
        <v>3</v>
      </c>
      <c r="AQ17" s="66">
        <v>0</v>
      </c>
      <c r="AR17" s="63">
        <v>344</v>
      </c>
      <c r="AS17" s="63">
        <v>293</v>
      </c>
      <c r="AT17" s="63">
        <v>38</v>
      </c>
      <c r="AU17" s="63">
        <v>10</v>
      </c>
      <c r="AV17" s="63">
        <v>3</v>
      </c>
      <c r="AW17" s="3" t="s">
        <v>125</v>
      </c>
      <c r="AX17" s="3">
        <v>205</v>
      </c>
      <c r="AY17" s="3">
        <v>172</v>
      </c>
      <c r="AZ17" s="3">
        <v>34</v>
      </c>
      <c r="BA17" s="3">
        <v>0</v>
      </c>
      <c r="BB17" s="3">
        <v>0</v>
      </c>
      <c r="BC17" s="100">
        <v>82</v>
      </c>
      <c r="BD17" s="101">
        <v>65</v>
      </c>
      <c r="BE17" s="101">
        <v>17</v>
      </c>
      <c r="BF17" s="101">
        <v>0</v>
      </c>
      <c r="BG17" s="102">
        <v>0</v>
      </c>
      <c r="BH17" s="3">
        <v>124</v>
      </c>
      <c r="BI17" s="3">
        <v>107</v>
      </c>
      <c r="BJ17" s="3">
        <v>17</v>
      </c>
      <c r="BK17" s="3">
        <v>0</v>
      </c>
      <c r="BL17" s="3">
        <v>0</v>
      </c>
      <c r="BM17" s="4" t="s">
        <v>125</v>
      </c>
      <c r="BN17" s="10">
        <v>495</v>
      </c>
      <c r="BO17" s="10">
        <v>225</v>
      </c>
      <c r="BP17" s="10">
        <v>240</v>
      </c>
      <c r="BQ17" s="10">
        <v>30</v>
      </c>
      <c r="BR17" s="10">
        <v>0</v>
      </c>
      <c r="BS17" s="26">
        <v>239</v>
      </c>
      <c r="BT17" s="27">
        <v>67</v>
      </c>
      <c r="BU17" s="27">
        <v>141</v>
      </c>
      <c r="BV17" s="27">
        <v>30</v>
      </c>
      <c r="BW17" s="28">
        <v>0</v>
      </c>
      <c r="BX17" s="10">
        <v>256</v>
      </c>
      <c r="BY17" s="10">
        <v>157</v>
      </c>
      <c r="BZ17" s="10">
        <v>99</v>
      </c>
      <c r="CA17" s="10">
        <v>0</v>
      </c>
      <c r="CB17" s="10">
        <v>0</v>
      </c>
    </row>
    <row r="18" spans="1:80" x14ac:dyDescent="0.2">
      <c r="A18" s="4" t="s">
        <v>126</v>
      </c>
      <c r="B18" s="10">
        <f t="shared" si="45"/>
        <v>2545</v>
      </c>
      <c r="C18" s="10">
        <f t="shared" si="46"/>
        <v>1840</v>
      </c>
      <c r="D18" s="10">
        <f t="shared" si="47"/>
        <v>402</v>
      </c>
      <c r="E18" s="10">
        <f t="shared" si="48"/>
        <v>153</v>
      </c>
      <c r="F18" s="10">
        <f t="shared" si="49"/>
        <v>151</v>
      </c>
      <c r="G18" s="10">
        <f t="shared" si="50"/>
        <v>1218</v>
      </c>
      <c r="H18" s="10">
        <f t="shared" si="51"/>
        <v>866</v>
      </c>
      <c r="I18" s="10">
        <f t="shared" si="52"/>
        <v>202</v>
      </c>
      <c r="J18" s="10">
        <f t="shared" si="53"/>
        <v>72</v>
      </c>
      <c r="K18" s="10">
        <f t="shared" si="54"/>
        <v>77</v>
      </c>
      <c r="L18" s="10">
        <f t="shared" si="55"/>
        <v>1327</v>
      </c>
      <c r="M18" s="10">
        <f t="shared" si="56"/>
        <v>973</v>
      </c>
      <c r="N18" s="10">
        <f t="shared" si="57"/>
        <v>199</v>
      </c>
      <c r="O18" s="10">
        <f t="shared" si="58"/>
        <v>79</v>
      </c>
      <c r="P18" s="10">
        <f t="shared" si="59"/>
        <v>74</v>
      </c>
      <c r="Q18" s="4" t="s">
        <v>126</v>
      </c>
      <c r="R18" s="10">
        <v>490</v>
      </c>
      <c r="S18" s="10">
        <v>283</v>
      </c>
      <c r="T18" s="10">
        <v>144</v>
      </c>
      <c r="U18" s="10">
        <v>11</v>
      </c>
      <c r="V18" s="10">
        <v>52</v>
      </c>
      <c r="W18" s="26">
        <v>279</v>
      </c>
      <c r="X18" s="27">
        <v>146</v>
      </c>
      <c r="Y18" s="27">
        <v>98</v>
      </c>
      <c r="Z18" s="27">
        <v>5</v>
      </c>
      <c r="AA18" s="28">
        <v>29</v>
      </c>
      <c r="AB18" s="10">
        <v>212</v>
      </c>
      <c r="AC18" s="10">
        <v>137</v>
      </c>
      <c r="AD18" s="10">
        <v>46</v>
      </c>
      <c r="AE18" s="10">
        <v>5</v>
      </c>
      <c r="AF18" s="10">
        <v>23</v>
      </c>
      <c r="AG18" s="56" t="s">
        <v>126</v>
      </c>
      <c r="AH18" s="63">
        <v>788</v>
      </c>
      <c r="AI18" s="63">
        <v>722</v>
      </c>
      <c r="AJ18" s="63">
        <v>38</v>
      </c>
      <c r="AK18" s="63">
        <v>14</v>
      </c>
      <c r="AL18" s="63">
        <v>14</v>
      </c>
      <c r="AM18" s="64">
        <v>336</v>
      </c>
      <c r="AN18" s="65">
        <v>319</v>
      </c>
      <c r="AO18" s="65">
        <v>8</v>
      </c>
      <c r="AP18" s="65">
        <v>3</v>
      </c>
      <c r="AQ18" s="66">
        <v>6</v>
      </c>
      <c r="AR18" s="63">
        <v>451</v>
      </c>
      <c r="AS18" s="63">
        <v>403</v>
      </c>
      <c r="AT18" s="63">
        <v>29</v>
      </c>
      <c r="AU18" s="63">
        <v>10</v>
      </c>
      <c r="AV18" s="63">
        <v>9</v>
      </c>
      <c r="AW18" s="3" t="s">
        <v>126</v>
      </c>
      <c r="AX18" s="3">
        <v>234</v>
      </c>
      <c r="AY18" s="3">
        <v>116</v>
      </c>
      <c r="AZ18" s="3">
        <v>51</v>
      </c>
      <c r="BA18" s="3">
        <v>68</v>
      </c>
      <c r="BB18" s="3">
        <v>0</v>
      </c>
      <c r="BC18" s="100">
        <v>101</v>
      </c>
      <c r="BD18" s="101">
        <v>42</v>
      </c>
      <c r="BE18" s="101">
        <v>25</v>
      </c>
      <c r="BF18" s="101">
        <v>34</v>
      </c>
      <c r="BG18" s="102">
        <v>0</v>
      </c>
      <c r="BH18" s="3">
        <v>133</v>
      </c>
      <c r="BI18" s="3">
        <v>74</v>
      </c>
      <c r="BJ18" s="3">
        <v>25</v>
      </c>
      <c r="BK18" s="3">
        <v>34</v>
      </c>
      <c r="BL18" s="3">
        <v>0</v>
      </c>
      <c r="BM18" s="4" t="s">
        <v>126</v>
      </c>
      <c r="BN18" s="10">
        <v>1033</v>
      </c>
      <c r="BO18" s="10">
        <v>719</v>
      </c>
      <c r="BP18" s="10">
        <v>169</v>
      </c>
      <c r="BQ18" s="10">
        <v>60</v>
      </c>
      <c r="BR18" s="10">
        <v>85</v>
      </c>
      <c r="BS18" s="26">
        <v>502</v>
      </c>
      <c r="BT18" s="27">
        <v>359</v>
      </c>
      <c r="BU18" s="27">
        <v>71</v>
      </c>
      <c r="BV18" s="27">
        <v>30</v>
      </c>
      <c r="BW18" s="28">
        <v>42</v>
      </c>
      <c r="BX18" s="10">
        <v>531</v>
      </c>
      <c r="BY18" s="10">
        <v>359</v>
      </c>
      <c r="BZ18" s="10">
        <v>99</v>
      </c>
      <c r="CA18" s="10">
        <v>30</v>
      </c>
      <c r="CB18" s="10">
        <v>42</v>
      </c>
    </row>
    <row r="19" spans="1:80" x14ac:dyDescent="0.2">
      <c r="A19" s="4" t="s">
        <v>127</v>
      </c>
      <c r="B19" s="10">
        <f t="shared" si="45"/>
        <v>3499</v>
      </c>
      <c r="C19" s="10">
        <f t="shared" si="46"/>
        <v>2510</v>
      </c>
      <c r="D19" s="10">
        <f t="shared" si="47"/>
        <v>584</v>
      </c>
      <c r="E19" s="10">
        <f t="shared" si="48"/>
        <v>140</v>
      </c>
      <c r="F19" s="10">
        <f t="shared" si="49"/>
        <v>265</v>
      </c>
      <c r="G19" s="10">
        <f t="shared" si="50"/>
        <v>1657</v>
      </c>
      <c r="H19" s="10">
        <f t="shared" si="51"/>
        <v>1264</v>
      </c>
      <c r="I19" s="10">
        <f t="shared" si="52"/>
        <v>296</v>
      </c>
      <c r="J19" s="10">
        <f t="shared" si="53"/>
        <v>37</v>
      </c>
      <c r="K19" s="10">
        <f t="shared" si="54"/>
        <v>61</v>
      </c>
      <c r="L19" s="10">
        <f t="shared" si="55"/>
        <v>1843</v>
      </c>
      <c r="M19" s="10">
        <f t="shared" si="56"/>
        <v>1245</v>
      </c>
      <c r="N19" s="10">
        <f t="shared" si="57"/>
        <v>289</v>
      </c>
      <c r="O19" s="10">
        <f t="shared" si="58"/>
        <v>103</v>
      </c>
      <c r="P19" s="10">
        <f t="shared" si="59"/>
        <v>204</v>
      </c>
      <c r="Q19" s="4" t="s">
        <v>127</v>
      </c>
      <c r="R19" s="10">
        <v>1635</v>
      </c>
      <c r="S19" s="10">
        <v>1156</v>
      </c>
      <c r="T19" s="10">
        <v>225</v>
      </c>
      <c r="U19" s="10">
        <v>40</v>
      </c>
      <c r="V19" s="10">
        <v>214</v>
      </c>
      <c r="W19" s="26">
        <v>802</v>
      </c>
      <c r="X19" s="27">
        <v>609</v>
      </c>
      <c r="Y19" s="27">
        <v>115</v>
      </c>
      <c r="Z19" s="27">
        <v>20</v>
      </c>
      <c r="AA19" s="28">
        <v>58</v>
      </c>
      <c r="AB19" s="10">
        <v>833</v>
      </c>
      <c r="AC19" s="10">
        <v>547</v>
      </c>
      <c r="AD19" s="10">
        <v>110</v>
      </c>
      <c r="AE19" s="10">
        <v>20</v>
      </c>
      <c r="AF19" s="10">
        <v>156</v>
      </c>
      <c r="AG19" s="56" t="s">
        <v>127</v>
      </c>
      <c r="AH19" s="63">
        <v>1047</v>
      </c>
      <c r="AI19" s="63">
        <v>936</v>
      </c>
      <c r="AJ19" s="63">
        <v>80</v>
      </c>
      <c r="AK19" s="63">
        <v>31</v>
      </c>
      <c r="AL19" s="63">
        <v>0</v>
      </c>
      <c r="AM19" s="64">
        <v>519</v>
      </c>
      <c r="AN19" s="65">
        <v>455</v>
      </c>
      <c r="AO19" s="65">
        <v>51</v>
      </c>
      <c r="AP19" s="65">
        <v>14</v>
      </c>
      <c r="AQ19" s="66">
        <v>0</v>
      </c>
      <c r="AR19" s="63">
        <v>528</v>
      </c>
      <c r="AS19" s="63">
        <v>481</v>
      </c>
      <c r="AT19" s="63">
        <v>29</v>
      </c>
      <c r="AU19" s="63">
        <v>17</v>
      </c>
      <c r="AV19" s="63">
        <v>0</v>
      </c>
      <c r="AW19" s="3" t="s">
        <v>127</v>
      </c>
      <c r="AX19" s="3">
        <v>276</v>
      </c>
      <c r="AY19" s="3">
        <v>148</v>
      </c>
      <c r="AZ19" s="3">
        <v>110</v>
      </c>
      <c r="BA19" s="3">
        <v>9</v>
      </c>
      <c r="BB19" s="3">
        <v>9</v>
      </c>
      <c r="BC19" s="100">
        <v>153</v>
      </c>
      <c r="BD19" s="101">
        <v>88</v>
      </c>
      <c r="BE19" s="101">
        <v>59</v>
      </c>
      <c r="BF19" s="101">
        <v>3</v>
      </c>
      <c r="BG19" s="102">
        <v>3</v>
      </c>
      <c r="BH19" s="3">
        <v>123</v>
      </c>
      <c r="BI19" s="3">
        <v>60</v>
      </c>
      <c r="BJ19" s="3">
        <v>51</v>
      </c>
      <c r="BK19" s="3">
        <v>6</v>
      </c>
      <c r="BL19" s="3">
        <v>6</v>
      </c>
      <c r="BM19" s="4" t="s">
        <v>127</v>
      </c>
      <c r="BN19" s="10">
        <v>541</v>
      </c>
      <c r="BO19" s="10">
        <v>270</v>
      </c>
      <c r="BP19" s="10">
        <v>169</v>
      </c>
      <c r="BQ19" s="10">
        <v>60</v>
      </c>
      <c r="BR19" s="10">
        <v>42</v>
      </c>
      <c r="BS19" s="26">
        <v>183</v>
      </c>
      <c r="BT19" s="27">
        <v>112</v>
      </c>
      <c r="BU19" s="27">
        <v>71</v>
      </c>
      <c r="BV19" s="27">
        <v>0</v>
      </c>
      <c r="BW19" s="28">
        <v>0</v>
      </c>
      <c r="BX19" s="10">
        <v>359</v>
      </c>
      <c r="BY19" s="10">
        <v>157</v>
      </c>
      <c r="BZ19" s="10">
        <v>99</v>
      </c>
      <c r="CA19" s="10">
        <v>60</v>
      </c>
      <c r="CB19" s="10">
        <v>42</v>
      </c>
    </row>
    <row r="20" spans="1:80" x14ac:dyDescent="0.2">
      <c r="A20" s="4" t="s">
        <v>128</v>
      </c>
      <c r="B20" s="10">
        <f t="shared" si="45"/>
        <v>7457</v>
      </c>
      <c r="C20" s="10">
        <f t="shared" si="46"/>
        <v>4477</v>
      </c>
      <c r="D20" s="10">
        <f t="shared" si="47"/>
        <v>2150</v>
      </c>
      <c r="E20" s="10">
        <f t="shared" si="48"/>
        <v>469</v>
      </c>
      <c r="F20" s="10">
        <f t="shared" si="49"/>
        <v>361</v>
      </c>
      <c r="G20" s="10">
        <f t="shared" si="50"/>
        <v>3408</v>
      </c>
      <c r="H20" s="10">
        <f t="shared" si="51"/>
        <v>2033</v>
      </c>
      <c r="I20" s="10">
        <f t="shared" si="52"/>
        <v>1042</v>
      </c>
      <c r="J20" s="10">
        <f t="shared" si="53"/>
        <v>165</v>
      </c>
      <c r="K20" s="10">
        <f t="shared" si="54"/>
        <v>170</v>
      </c>
      <c r="L20" s="10">
        <f t="shared" si="55"/>
        <v>4048</v>
      </c>
      <c r="M20" s="10">
        <f t="shared" si="56"/>
        <v>2444</v>
      </c>
      <c r="N20" s="10">
        <f t="shared" si="57"/>
        <v>1109</v>
      </c>
      <c r="O20" s="10">
        <f t="shared" si="58"/>
        <v>305</v>
      </c>
      <c r="P20" s="10">
        <f t="shared" si="59"/>
        <v>191</v>
      </c>
      <c r="Q20" s="4" t="s">
        <v>128</v>
      </c>
      <c r="R20" s="10">
        <v>365</v>
      </c>
      <c r="S20" s="10">
        <v>85</v>
      </c>
      <c r="T20" s="10">
        <v>167</v>
      </c>
      <c r="U20" s="10">
        <v>25</v>
      </c>
      <c r="V20" s="10">
        <v>87</v>
      </c>
      <c r="W20" s="26">
        <v>247</v>
      </c>
      <c r="X20" s="27">
        <v>71</v>
      </c>
      <c r="Y20" s="27">
        <v>98</v>
      </c>
      <c r="Z20" s="27">
        <v>15</v>
      </c>
      <c r="AA20" s="28">
        <v>64</v>
      </c>
      <c r="AB20" s="10">
        <v>117</v>
      </c>
      <c r="AC20" s="10">
        <v>14</v>
      </c>
      <c r="AD20" s="10">
        <v>69</v>
      </c>
      <c r="AE20" s="10">
        <v>11</v>
      </c>
      <c r="AF20" s="10">
        <v>23</v>
      </c>
      <c r="AG20" s="56" t="s">
        <v>128</v>
      </c>
      <c r="AH20" s="63">
        <v>1479</v>
      </c>
      <c r="AI20" s="63">
        <v>1099</v>
      </c>
      <c r="AJ20" s="63">
        <v>316</v>
      </c>
      <c r="AK20" s="63">
        <v>45</v>
      </c>
      <c r="AL20" s="63">
        <v>20</v>
      </c>
      <c r="AM20" s="64">
        <v>664</v>
      </c>
      <c r="AN20" s="65">
        <v>514</v>
      </c>
      <c r="AO20" s="65">
        <v>131</v>
      </c>
      <c r="AP20" s="65">
        <v>17</v>
      </c>
      <c r="AQ20" s="66">
        <v>3</v>
      </c>
      <c r="AR20" s="63">
        <v>815</v>
      </c>
      <c r="AS20" s="63">
        <v>585</v>
      </c>
      <c r="AT20" s="63">
        <v>185</v>
      </c>
      <c r="AU20" s="63">
        <v>28</v>
      </c>
      <c r="AV20" s="63">
        <v>17</v>
      </c>
      <c r="AW20" s="3" t="s">
        <v>128</v>
      </c>
      <c r="AX20" s="3">
        <v>724</v>
      </c>
      <c r="AY20" s="3">
        <v>440</v>
      </c>
      <c r="AZ20" s="3">
        <v>144</v>
      </c>
      <c r="BA20" s="3">
        <v>98</v>
      </c>
      <c r="BB20" s="3">
        <v>42</v>
      </c>
      <c r="BC20" s="100">
        <v>302</v>
      </c>
      <c r="BD20" s="101">
        <v>190</v>
      </c>
      <c r="BE20" s="101">
        <v>51</v>
      </c>
      <c r="BF20" s="101">
        <v>43</v>
      </c>
      <c r="BG20" s="102">
        <v>18</v>
      </c>
      <c r="BH20" s="3">
        <v>422</v>
      </c>
      <c r="BI20" s="3">
        <v>250</v>
      </c>
      <c r="BJ20" s="3">
        <v>93</v>
      </c>
      <c r="BK20" s="3">
        <v>55</v>
      </c>
      <c r="BL20" s="3">
        <v>24</v>
      </c>
      <c r="BM20" s="4" t="s">
        <v>128</v>
      </c>
      <c r="BN20" s="10">
        <v>4889</v>
      </c>
      <c r="BO20" s="10">
        <v>2853</v>
      </c>
      <c r="BP20" s="10">
        <v>1523</v>
      </c>
      <c r="BQ20" s="10">
        <v>301</v>
      </c>
      <c r="BR20" s="10">
        <v>212</v>
      </c>
      <c r="BS20" s="26">
        <v>2195</v>
      </c>
      <c r="BT20" s="27">
        <v>1258</v>
      </c>
      <c r="BU20" s="27">
        <v>762</v>
      </c>
      <c r="BV20" s="27">
        <v>90</v>
      </c>
      <c r="BW20" s="28">
        <v>85</v>
      </c>
      <c r="BX20" s="10">
        <v>2694</v>
      </c>
      <c r="BY20" s="10">
        <v>1595</v>
      </c>
      <c r="BZ20" s="10">
        <v>762</v>
      </c>
      <c r="CA20" s="10">
        <v>211</v>
      </c>
      <c r="CB20" s="10">
        <v>127</v>
      </c>
    </row>
    <row r="21" spans="1:80" x14ac:dyDescent="0.2">
      <c r="A21" s="4" t="s">
        <v>129</v>
      </c>
      <c r="B21" s="10">
        <f t="shared" si="45"/>
        <v>6236</v>
      </c>
      <c r="C21" s="10">
        <f t="shared" si="46"/>
        <v>3072</v>
      </c>
      <c r="D21" s="10">
        <f t="shared" si="47"/>
        <v>1508</v>
      </c>
      <c r="E21" s="10">
        <f t="shared" si="48"/>
        <v>1161</v>
      </c>
      <c r="F21" s="10">
        <f t="shared" si="49"/>
        <v>497</v>
      </c>
      <c r="G21" s="10">
        <f t="shared" si="50"/>
        <v>3129</v>
      </c>
      <c r="H21" s="10">
        <f t="shared" si="51"/>
        <v>1417</v>
      </c>
      <c r="I21" s="10">
        <f t="shared" si="52"/>
        <v>776</v>
      </c>
      <c r="J21" s="10">
        <f t="shared" si="53"/>
        <v>634</v>
      </c>
      <c r="K21" s="10">
        <f t="shared" si="54"/>
        <v>302</v>
      </c>
      <c r="L21" s="10">
        <f t="shared" si="55"/>
        <v>3108</v>
      </c>
      <c r="M21" s="10">
        <f t="shared" si="56"/>
        <v>1656</v>
      </c>
      <c r="N21" s="10">
        <f t="shared" si="57"/>
        <v>732</v>
      </c>
      <c r="O21" s="10">
        <f t="shared" si="58"/>
        <v>527</v>
      </c>
      <c r="P21" s="10">
        <f t="shared" si="59"/>
        <v>194</v>
      </c>
      <c r="Q21" s="4" t="s">
        <v>129</v>
      </c>
      <c r="R21" s="10">
        <v>561</v>
      </c>
      <c r="S21" s="10">
        <v>208</v>
      </c>
      <c r="T21" s="10">
        <v>190</v>
      </c>
      <c r="U21" s="10">
        <v>42</v>
      </c>
      <c r="V21" s="10">
        <v>122</v>
      </c>
      <c r="W21" s="26">
        <v>286</v>
      </c>
      <c r="X21" s="27">
        <v>85</v>
      </c>
      <c r="Y21" s="27">
        <v>115</v>
      </c>
      <c r="Z21" s="27">
        <v>22</v>
      </c>
      <c r="AA21" s="28">
        <v>64</v>
      </c>
      <c r="AB21" s="10">
        <v>276</v>
      </c>
      <c r="AC21" s="10">
        <v>123</v>
      </c>
      <c r="AD21" s="10">
        <v>75</v>
      </c>
      <c r="AE21" s="10">
        <v>20</v>
      </c>
      <c r="AF21" s="10">
        <v>58</v>
      </c>
      <c r="AG21" s="56" t="s">
        <v>129</v>
      </c>
      <c r="AH21" s="63">
        <v>1063</v>
      </c>
      <c r="AI21" s="63">
        <v>741</v>
      </c>
      <c r="AJ21" s="63">
        <v>232</v>
      </c>
      <c r="AK21" s="63">
        <v>62</v>
      </c>
      <c r="AL21" s="63">
        <v>29</v>
      </c>
      <c r="AM21" s="64">
        <v>532</v>
      </c>
      <c r="AN21" s="65">
        <v>351</v>
      </c>
      <c r="AO21" s="65">
        <v>131</v>
      </c>
      <c r="AP21" s="65">
        <v>28</v>
      </c>
      <c r="AQ21" s="66">
        <v>23</v>
      </c>
      <c r="AR21" s="63">
        <v>531</v>
      </c>
      <c r="AS21" s="63">
        <v>390</v>
      </c>
      <c r="AT21" s="63">
        <v>101</v>
      </c>
      <c r="AU21" s="63">
        <v>34</v>
      </c>
      <c r="AV21" s="63">
        <v>6</v>
      </c>
      <c r="AW21" s="3" t="s">
        <v>129</v>
      </c>
      <c r="AX21" s="3">
        <v>184</v>
      </c>
      <c r="AY21" s="3">
        <v>102</v>
      </c>
      <c r="AZ21" s="3">
        <v>42</v>
      </c>
      <c r="BA21" s="3">
        <v>34</v>
      </c>
      <c r="BB21" s="3">
        <v>6</v>
      </c>
      <c r="BC21" s="100">
        <v>84</v>
      </c>
      <c r="BD21" s="101">
        <v>60</v>
      </c>
      <c r="BE21" s="101">
        <v>8</v>
      </c>
      <c r="BF21" s="101">
        <v>12</v>
      </c>
      <c r="BG21" s="102">
        <v>3</v>
      </c>
      <c r="BH21" s="3">
        <v>100</v>
      </c>
      <c r="BI21" s="3">
        <v>42</v>
      </c>
      <c r="BJ21" s="3">
        <v>34</v>
      </c>
      <c r="BK21" s="3">
        <v>22</v>
      </c>
      <c r="BL21" s="3">
        <v>3</v>
      </c>
      <c r="BM21" s="4" t="s">
        <v>129</v>
      </c>
      <c r="BN21" s="10">
        <v>4428</v>
      </c>
      <c r="BO21" s="10">
        <v>2021</v>
      </c>
      <c r="BP21" s="10">
        <v>1044</v>
      </c>
      <c r="BQ21" s="10">
        <v>1023</v>
      </c>
      <c r="BR21" s="10">
        <v>340</v>
      </c>
      <c r="BS21" s="26">
        <v>2227</v>
      </c>
      <c r="BT21" s="27">
        <v>921</v>
      </c>
      <c r="BU21" s="27">
        <v>522</v>
      </c>
      <c r="BV21" s="27">
        <v>572</v>
      </c>
      <c r="BW21" s="28">
        <v>212</v>
      </c>
      <c r="BX21" s="10">
        <v>2201</v>
      </c>
      <c r="BY21" s="10">
        <v>1101</v>
      </c>
      <c r="BZ21" s="10">
        <v>522</v>
      </c>
      <c r="CA21" s="10">
        <v>451</v>
      </c>
      <c r="CB21" s="10">
        <v>127</v>
      </c>
    </row>
    <row r="22" spans="1:80" x14ac:dyDescent="0.2">
      <c r="A22" s="4" t="s">
        <v>130</v>
      </c>
      <c r="B22" s="10">
        <f t="shared" si="45"/>
        <v>694</v>
      </c>
      <c r="C22" s="10">
        <f t="shared" si="46"/>
        <v>217</v>
      </c>
      <c r="D22" s="10">
        <f t="shared" si="47"/>
        <v>121</v>
      </c>
      <c r="E22" s="10">
        <f t="shared" si="48"/>
        <v>221</v>
      </c>
      <c r="F22" s="10">
        <f t="shared" si="49"/>
        <v>137</v>
      </c>
      <c r="G22" s="10">
        <f t="shared" si="50"/>
        <v>376</v>
      </c>
      <c r="H22" s="10">
        <f t="shared" si="51"/>
        <v>134</v>
      </c>
      <c r="I22" s="10">
        <f t="shared" si="52"/>
        <v>96</v>
      </c>
      <c r="J22" s="10">
        <f t="shared" si="53"/>
        <v>108</v>
      </c>
      <c r="K22" s="10">
        <f t="shared" si="54"/>
        <v>38</v>
      </c>
      <c r="L22" s="10">
        <f t="shared" si="55"/>
        <v>318</v>
      </c>
      <c r="M22" s="10">
        <f t="shared" si="56"/>
        <v>81</v>
      </c>
      <c r="N22" s="10">
        <f t="shared" si="57"/>
        <v>26</v>
      </c>
      <c r="O22" s="10">
        <f t="shared" si="58"/>
        <v>111</v>
      </c>
      <c r="P22" s="10">
        <f t="shared" si="59"/>
        <v>100</v>
      </c>
      <c r="Q22" s="4" t="s">
        <v>130</v>
      </c>
      <c r="R22" s="10">
        <v>100</v>
      </c>
      <c r="S22" s="10">
        <v>24</v>
      </c>
      <c r="T22" s="10">
        <v>23</v>
      </c>
      <c r="U22" s="10">
        <v>7</v>
      </c>
      <c r="V22" s="10">
        <v>46</v>
      </c>
      <c r="W22" s="26">
        <v>58</v>
      </c>
      <c r="X22" s="27">
        <v>9</v>
      </c>
      <c r="Y22" s="27">
        <v>12</v>
      </c>
      <c r="Z22" s="27">
        <v>2</v>
      </c>
      <c r="AA22" s="28">
        <v>35</v>
      </c>
      <c r="AB22" s="10">
        <v>43</v>
      </c>
      <c r="AC22" s="10">
        <v>14</v>
      </c>
      <c r="AD22" s="10">
        <v>12</v>
      </c>
      <c r="AE22" s="10">
        <v>5</v>
      </c>
      <c r="AF22" s="10">
        <v>12</v>
      </c>
      <c r="AG22" s="56" t="s">
        <v>130</v>
      </c>
      <c r="AH22" s="63">
        <v>78</v>
      </c>
      <c r="AI22" s="63">
        <v>39</v>
      </c>
      <c r="AJ22" s="63">
        <v>13</v>
      </c>
      <c r="AK22" s="63">
        <v>21</v>
      </c>
      <c r="AL22" s="63">
        <v>6</v>
      </c>
      <c r="AM22" s="64">
        <v>52</v>
      </c>
      <c r="AN22" s="65">
        <v>26</v>
      </c>
      <c r="AO22" s="65">
        <v>13</v>
      </c>
      <c r="AP22" s="65">
        <v>10</v>
      </c>
      <c r="AQ22" s="66">
        <v>3</v>
      </c>
      <c r="AR22" s="63">
        <v>26</v>
      </c>
      <c r="AS22" s="63">
        <v>13</v>
      </c>
      <c r="AT22" s="63">
        <v>0</v>
      </c>
      <c r="AU22" s="63">
        <v>10</v>
      </c>
      <c r="AV22" s="63">
        <v>3</v>
      </c>
      <c r="AW22" s="3" t="s">
        <v>130</v>
      </c>
      <c r="AX22" s="3">
        <v>31</v>
      </c>
      <c r="AY22" s="3">
        <v>19</v>
      </c>
      <c r="AZ22" s="3">
        <v>0</v>
      </c>
      <c r="BA22" s="3">
        <v>12</v>
      </c>
      <c r="BB22" s="3">
        <v>0</v>
      </c>
      <c r="BC22" s="100">
        <v>15</v>
      </c>
      <c r="BD22" s="101">
        <v>9</v>
      </c>
      <c r="BE22" s="101">
        <v>0</v>
      </c>
      <c r="BF22" s="101">
        <v>6</v>
      </c>
      <c r="BG22" s="102">
        <v>0</v>
      </c>
      <c r="BH22" s="3">
        <v>15</v>
      </c>
      <c r="BI22" s="3">
        <v>9</v>
      </c>
      <c r="BJ22" s="3">
        <v>0</v>
      </c>
      <c r="BK22" s="3">
        <v>6</v>
      </c>
      <c r="BL22" s="3">
        <v>0</v>
      </c>
      <c r="BM22" s="4" t="s">
        <v>130</v>
      </c>
      <c r="BN22" s="10">
        <v>485</v>
      </c>
      <c r="BO22" s="10">
        <v>135</v>
      </c>
      <c r="BP22" s="10">
        <v>85</v>
      </c>
      <c r="BQ22" s="10">
        <v>181</v>
      </c>
      <c r="BR22" s="10">
        <v>85</v>
      </c>
      <c r="BS22" s="26">
        <v>251</v>
      </c>
      <c r="BT22" s="27">
        <v>90</v>
      </c>
      <c r="BU22" s="27">
        <v>71</v>
      </c>
      <c r="BV22" s="27">
        <v>90</v>
      </c>
      <c r="BW22" s="28">
        <v>0</v>
      </c>
      <c r="BX22" s="10">
        <v>234</v>
      </c>
      <c r="BY22" s="10">
        <v>45</v>
      </c>
      <c r="BZ22" s="10">
        <v>14</v>
      </c>
      <c r="CA22" s="10">
        <v>90</v>
      </c>
      <c r="CB22" s="10">
        <v>85</v>
      </c>
    </row>
    <row r="23" spans="1:80" x14ac:dyDescent="0.2">
      <c r="A23" s="4" t="s">
        <v>131</v>
      </c>
      <c r="B23" s="10">
        <f t="shared" si="45"/>
        <v>707</v>
      </c>
      <c r="C23" s="10">
        <f t="shared" si="46"/>
        <v>246</v>
      </c>
      <c r="D23" s="10">
        <f t="shared" si="47"/>
        <v>178</v>
      </c>
      <c r="E23" s="10">
        <f t="shared" si="48"/>
        <v>219</v>
      </c>
      <c r="F23" s="10">
        <f t="shared" si="49"/>
        <v>65</v>
      </c>
      <c r="G23" s="10">
        <f t="shared" si="50"/>
        <v>351</v>
      </c>
      <c r="H23" s="10">
        <f t="shared" si="51"/>
        <v>117</v>
      </c>
      <c r="I23" s="10">
        <f t="shared" si="52"/>
        <v>47</v>
      </c>
      <c r="J23" s="10">
        <f t="shared" si="53"/>
        <v>174</v>
      </c>
      <c r="K23" s="10">
        <f t="shared" si="54"/>
        <v>12</v>
      </c>
      <c r="L23" s="10">
        <f t="shared" si="55"/>
        <v>356</v>
      </c>
      <c r="M23" s="10">
        <f t="shared" si="56"/>
        <v>128</v>
      </c>
      <c r="N23" s="10">
        <f t="shared" si="57"/>
        <v>131</v>
      </c>
      <c r="O23" s="10">
        <f t="shared" si="58"/>
        <v>44</v>
      </c>
      <c r="P23" s="10">
        <f t="shared" si="59"/>
        <v>54</v>
      </c>
      <c r="Q23" s="4" t="s">
        <v>131</v>
      </c>
      <c r="R23" s="10">
        <v>100</v>
      </c>
      <c r="S23" s="10">
        <v>5</v>
      </c>
      <c r="T23" s="10">
        <v>63</v>
      </c>
      <c r="U23" s="10">
        <v>9</v>
      </c>
      <c r="V23" s="10">
        <v>23</v>
      </c>
      <c r="W23" s="26">
        <v>51</v>
      </c>
      <c r="X23" s="27">
        <v>5</v>
      </c>
      <c r="Y23" s="27">
        <v>29</v>
      </c>
      <c r="Z23" s="27">
        <v>5</v>
      </c>
      <c r="AA23" s="28">
        <v>12</v>
      </c>
      <c r="AB23" s="10">
        <v>50</v>
      </c>
      <c r="AC23" s="10">
        <v>0</v>
      </c>
      <c r="AD23" s="10">
        <v>35</v>
      </c>
      <c r="AE23" s="10">
        <v>4</v>
      </c>
      <c r="AF23" s="10">
        <v>12</v>
      </c>
      <c r="AG23" s="56" t="s">
        <v>131</v>
      </c>
      <c r="AH23" s="63">
        <v>49</v>
      </c>
      <c r="AI23" s="63">
        <v>20</v>
      </c>
      <c r="AJ23" s="63">
        <v>13</v>
      </c>
      <c r="AK23" s="63">
        <v>17</v>
      </c>
      <c r="AL23" s="63">
        <v>0</v>
      </c>
      <c r="AM23" s="64">
        <v>28</v>
      </c>
      <c r="AN23" s="65">
        <v>13</v>
      </c>
      <c r="AO23" s="65">
        <v>4</v>
      </c>
      <c r="AP23" s="65">
        <v>10</v>
      </c>
      <c r="AQ23" s="66">
        <v>0</v>
      </c>
      <c r="AR23" s="63">
        <v>22</v>
      </c>
      <c r="AS23" s="63">
        <v>7</v>
      </c>
      <c r="AT23" s="63">
        <v>8</v>
      </c>
      <c r="AU23" s="63">
        <v>7</v>
      </c>
      <c r="AV23" s="63">
        <v>0</v>
      </c>
      <c r="AW23" s="3" t="s">
        <v>131</v>
      </c>
      <c r="AX23" s="3">
        <v>48</v>
      </c>
      <c r="AY23" s="3">
        <v>19</v>
      </c>
      <c r="AZ23" s="3">
        <v>17</v>
      </c>
      <c r="BA23" s="3">
        <v>12</v>
      </c>
      <c r="BB23" s="3">
        <v>0</v>
      </c>
      <c r="BC23" s="100">
        <v>18</v>
      </c>
      <c r="BD23" s="101">
        <v>9</v>
      </c>
      <c r="BE23" s="101">
        <v>0</v>
      </c>
      <c r="BF23" s="101">
        <v>9</v>
      </c>
      <c r="BG23" s="102">
        <v>0</v>
      </c>
      <c r="BH23" s="3">
        <v>29</v>
      </c>
      <c r="BI23" s="3">
        <v>9</v>
      </c>
      <c r="BJ23" s="3">
        <v>17</v>
      </c>
      <c r="BK23" s="3">
        <v>3</v>
      </c>
      <c r="BL23" s="3">
        <v>0</v>
      </c>
      <c r="BM23" s="4" t="s">
        <v>131</v>
      </c>
      <c r="BN23" s="10">
        <v>510</v>
      </c>
      <c r="BO23" s="10">
        <v>202</v>
      </c>
      <c r="BP23" s="10">
        <v>85</v>
      </c>
      <c r="BQ23" s="10">
        <v>181</v>
      </c>
      <c r="BR23" s="10">
        <v>42</v>
      </c>
      <c r="BS23" s="26">
        <v>254</v>
      </c>
      <c r="BT23" s="27">
        <v>90</v>
      </c>
      <c r="BU23" s="27">
        <v>14</v>
      </c>
      <c r="BV23" s="27">
        <v>150</v>
      </c>
      <c r="BW23" s="28">
        <v>0</v>
      </c>
      <c r="BX23" s="10">
        <v>255</v>
      </c>
      <c r="BY23" s="10">
        <v>112</v>
      </c>
      <c r="BZ23" s="10">
        <v>71</v>
      </c>
      <c r="CA23" s="10">
        <v>30</v>
      </c>
      <c r="CB23" s="10">
        <v>42</v>
      </c>
    </row>
    <row r="24" spans="1:80" x14ac:dyDescent="0.2">
      <c r="A24" s="4" t="s">
        <v>132</v>
      </c>
      <c r="B24" s="10">
        <f t="shared" si="45"/>
        <v>686</v>
      </c>
      <c r="C24" s="10">
        <f t="shared" si="46"/>
        <v>201</v>
      </c>
      <c r="D24" s="10">
        <f t="shared" si="47"/>
        <v>209</v>
      </c>
      <c r="E24" s="10">
        <f t="shared" si="48"/>
        <v>231</v>
      </c>
      <c r="F24" s="10">
        <f t="shared" si="49"/>
        <v>45</v>
      </c>
      <c r="G24" s="10">
        <f t="shared" si="50"/>
        <v>418</v>
      </c>
      <c r="H24" s="10">
        <f t="shared" si="51"/>
        <v>89</v>
      </c>
      <c r="I24" s="10">
        <f t="shared" si="52"/>
        <v>129</v>
      </c>
      <c r="J24" s="10">
        <f t="shared" si="53"/>
        <v>157</v>
      </c>
      <c r="K24" s="10">
        <f t="shared" si="54"/>
        <v>42</v>
      </c>
      <c r="L24" s="10">
        <f t="shared" si="55"/>
        <v>269</v>
      </c>
      <c r="M24" s="10">
        <f t="shared" si="56"/>
        <v>111</v>
      </c>
      <c r="N24" s="10">
        <f t="shared" si="57"/>
        <v>80</v>
      </c>
      <c r="O24" s="10">
        <f t="shared" si="58"/>
        <v>73</v>
      </c>
      <c r="P24" s="10">
        <f t="shared" si="59"/>
        <v>3</v>
      </c>
      <c r="Q24" s="4" t="s">
        <v>132</v>
      </c>
      <c r="R24" s="10">
        <v>96</v>
      </c>
      <c r="S24" s="10">
        <v>52</v>
      </c>
      <c r="T24" s="10">
        <v>40</v>
      </c>
      <c r="U24" s="10">
        <v>4</v>
      </c>
      <c r="V24" s="10">
        <v>0</v>
      </c>
      <c r="W24" s="26">
        <v>37</v>
      </c>
      <c r="X24" s="27">
        <v>5</v>
      </c>
      <c r="Y24" s="27">
        <v>29</v>
      </c>
      <c r="Z24" s="27">
        <v>4</v>
      </c>
      <c r="AA24" s="28">
        <v>0</v>
      </c>
      <c r="AB24" s="10">
        <v>59</v>
      </c>
      <c r="AC24" s="10">
        <v>47</v>
      </c>
      <c r="AD24" s="10">
        <v>12</v>
      </c>
      <c r="AE24" s="10">
        <v>0</v>
      </c>
      <c r="AF24" s="10">
        <v>0</v>
      </c>
      <c r="AG24" s="56" t="s">
        <v>132</v>
      </c>
      <c r="AH24" s="63">
        <v>93</v>
      </c>
      <c r="AI24" s="63">
        <v>72</v>
      </c>
      <c r="AJ24" s="63">
        <v>8</v>
      </c>
      <c r="AK24" s="63">
        <v>10</v>
      </c>
      <c r="AL24" s="63">
        <v>3</v>
      </c>
      <c r="AM24" s="64">
        <v>43</v>
      </c>
      <c r="AN24" s="65">
        <v>39</v>
      </c>
      <c r="AO24" s="65">
        <v>4</v>
      </c>
      <c r="AP24" s="65">
        <v>0</v>
      </c>
      <c r="AQ24" s="66">
        <v>0</v>
      </c>
      <c r="AR24" s="63">
        <v>50</v>
      </c>
      <c r="AS24" s="63">
        <v>33</v>
      </c>
      <c r="AT24" s="63">
        <v>4</v>
      </c>
      <c r="AU24" s="63">
        <v>10</v>
      </c>
      <c r="AV24" s="63">
        <v>3</v>
      </c>
      <c r="AW24" s="3" t="s">
        <v>132</v>
      </c>
      <c r="AX24" s="3">
        <v>72</v>
      </c>
      <c r="AY24" s="3">
        <v>32</v>
      </c>
      <c r="AZ24" s="3">
        <v>34</v>
      </c>
      <c r="BA24" s="3">
        <v>6</v>
      </c>
      <c r="BB24" s="3">
        <v>0</v>
      </c>
      <c r="BC24" s="100">
        <v>52</v>
      </c>
      <c r="BD24" s="101">
        <v>23</v>
      </c>
      <c r="BE24" s="101">
        <v>25</v>
      </c>
      <c r="BF24" s="101">
        <v>3</v>
      </c>
      <c r="BG24" s="102">
        <v>0</v>
      </c>
      <c r="BH24" s="3">
        <v>21</v>
      </c>
      <c r="BI24" s="3">
        <v>9</v>
      </c>
      <c r="BJ24" s="3">
        <v>8</v>
      </c>
      <c r="BK24" s="3">
        <v>3</v>
      </c>
      <c r="BL24" s="3">
        <v>0</v>
      </c>
      <c r="BM24" s="4" t="s">
        <v>132</v>
      </c>
      <c r="BN24" s="10">
        <v>425</v>
      </c>
      <c r="BO24" s="10">
        <v>45</v>
      </c>
      <c r="BP24" s="10">
        <v>127</v>
      </c>
      <c r="BQ24" s="10">
        <v>211</v>
      </c>
      <c r="BR24" s="10">
        <v>42</v>
      </c>
      <c r="BS24" s="26">
        <v>286</v>
      </c>
      <c r="BT24" s="27">
        <v>22</v>
      </c>
      <c r="BU24" s="27">
        <v>71</v>
      </c>
      <c r="BV24" s="27">
        <v>150</v>
      </c>
      <c r="BW24" s="28">
        <v>42</v>
      </c>
      <c r="BX24" s="10">
        <v>139</v>
      </c>
      <c r="BY24" s="10">
        <v>22</v>
      </c>
      <c r="BZ24" s="10">
        <v>56</v>
      </c>
      <c r="CA24" s="10">
        <v>60</v>
      </c>
      <c r="CB24" s="10">
        <v>0</v>
      </c>
    </row>
    <row r="25" spans="1:80" x14ac:dyDescent="0.2">
      <c r="A25" s="4" t="s">
        <v>133</v>
      </c>
      <c r="B25" s="10">
        <f t="shared" si="45"/>
        <v>358</v>
      </c>
      <c r="C25" s="10">
        <f t="shared" si="46"/>
        <v>140</v>
      </c>
      <c r="D25" s="10">
        <f t="shared" si="47"/>
        <v>79</v>
      </c>
      <c r="E25" s="10">
        <f t="shared" si="48"/>
        <v>137</v>
      </c>
      <c r="F25" s="10">
        <f t="shared" si="49"/>
        <v>0</v>
      </c>
      <c r="G25" s="10">
        <f t="shared" si="50"/>
        <v>159</v>
      </c>
      <c r="H25" s="10">
        <f t="shared" si="51"/>
        <v>104</v>
      </c>
      <c r="I25" s="10">
        <f t="shared" si="52"/>
        <v>45</v>
      </c>
      <c r="J25" s="10">
        <f t="shared" si="53"/>
        <v>10</v>
      </c>
      <c r="K25" s="10">
        <f t="shared" si="54"/>
        <v>0</v>
      </c>
      <c r="L25" s="10">
        <f t="shared" si="55"/>
        <v>198</v>
      </c>
      <c r="M25" s="10">
        <f t="shared" si="56"/>
        <v>36</v>
      </c>
      <c r="N25" s="10">
        <f t="shared" si="57"/>
        <v>34</v>
      </c>
      <c r="O25" s="10">
        <f t="shared" si="58"/>
        <v>127</v>
      </c>
      <c r="P25" s="10">
        <f t="shared" si="59"/>
        <v>0</v>
      </c>
      <c r="Q25" s="4" t="s">
        <v>133</v>
      </c>
      <c r="R25" s="10">
        <v>68</v>
      </c>
      <c r="S25" s="10">
        <v>28</v>
      </c>
      <c r="T25" s="10">
        <v>29</v>
      </c>
      <c r="U25" s="10">
        <v>11</v>
      </c>
      <c r="V25" s="10">
        <v>0</v>
      </c>
      <c r="W25" s="26">
        <v>49</v>
      </c>
      <c r="X25" s="27">
        <v>19</v>
      </c>
      <c r="Y25" s="27">
        <v>23</v>
      </c>
      <c r="Z25" s="27">
        <v>7</v>
      </c>
      <c r="AA25" s="28">
        <v>0</v>
      </c>
      <c r="AB25" s="10">
        <v>19</v>
      </c>
      <c r="AC25" s="10">
        <v>9</v>
      </c>
      <c r="AD25" s="10">
        <v>6</v>
      </c>
      <c r="AE25" s="10">
        <v>4</v>
      </c>
      <c r="AF25" s="10">
        <v>0</v>
      </c>
      <c r="AG25" s="56" t="s">
        <v>133</v>
      </c>
      <c r="AH25" s="63">
        <v>13</v>
      </c>
      <c r="AI25" s="63">
        <v>13</v>
      </c>
      <c r="AJ25" s="63">
        <v>0</v>
      </c>
      <c r="AK25" s="63">
        <v>0</v>
      </c>
      <c r="AL25" s="63">
        <v>0</v>
      </c>
      <c r="AM25" s="64">
        <v>13</v>
      </c>
      <c r="AN25" s="65">
        <v>13</v>
      </c>
      <c r="AO25" s="65">
        <v>0</v>
      </c>
      <c r="AP25" s="65">
        <v>0</v>
      </c>
      <c r="AQ25" s="66">
        <v>0</v>
      </c>
      <c r="AR25" s="63">
        <v>0</v>
      </c>
      <c r="AS25" s="63">
        <v>0</v>
      </c>
      <c r="AT25" s="63">
        <v>0</v>
      </c>
      <c r="AU25" s="63">
        <v>0</v>
      </c>
      <c r="AV25" s="63">
        <v>0</v>
      </c>
      <c r="AW25" s="3" t="s">
        <v>133</v>
      </c>
      <c r="AX25" s="3">
        <v>24</v>
      </c>
      <c r="AY25" s="3">
        <v>9</v>
      </c>
      <c r="AZ25" s="3">
        <v>8</v>
      </c>
      <c r="BA25" s="3">
        <v>6</v>
      </c>
      <c r="BB25" s="3">
        <v>0</v>
      </c>
      <c r="BC25" s="100">
        <v>16</v>
      </c>
      <c r="BD25" s="101">
        <v>5</v>
      </c>
      <c r="BE25" s="101">
        <v>8</v>
      </c>
      <c r="BF25" s="101">
        <v>3</v>
      </c>
      <c r="BG25" s="102">
        <v>0</v>
      </c>
      <c r="BH25" s="3">
        <v>8</v>
      </c>
      <c r="BI25" s="3">
        <v>5</v>
      </c>
      <c r="BJ25" s="3">
        <v>0</v>
      </c>
      <c r="BK25" s="3">
        <v>3</v>
      </c>
      <c r="BL25" s="3">
        <v>0</v>
      </c>
      <c r="BM25" s="4" t="s">
        <v>133</v>
      </c>
      <c r="BN25" s="10">
        <v>253</v>
      </c>
      <c r="BO25" s="10">
        <v>90</v>
      </c>
      <c r="BP25" s="10">
        <v>42</v>
      </c>
      <c r="BQ25" s="10">
        <v>120</v>
      </c>
      <c r="BR25" s="10">
        <v>0</v>
      </c>
      <c r="BS25" s="26">
        <v>81</v>
      </c>
      <c r="BT25" s="27">
        <v>67</v>
      </c>
      <c r="BU25" s="27">
        <v>14</v>
      </c>
      <c r="BV25" s="27">
        <v>0</v>
      </c>
      <c r="BW25" s="28">
        <v>0</v>
      </c>
      <c r="BX25" s="10">
        <v>171</v>
      </c>
      <c r="BY25" s="10">
        <v>22</v>
      </c>
      <c r="BZ25" s="10">
        <v>28</v>
      </c>
      <c r="CA25" s="10">
        <v>120</v>
      </c>
      <c r="CB25" s="10">
        <v>0</v>
      </c>
    </row>
    <row r="26" spans="1:80" x14ac:dyDescent="0.2">
      <c r="A26" s="4" t="s">
        <v>24</v>
      </c>
      <c r="G26" s="29"/>
      <c r="H26" s="16"/>
      <c r="I26" s="16"/>
      <c r="J26" s="16"/>
      <c r="K26" s="30"/>
      <c r="Q26" s="4" t="s">
        <v>24</v>
      </c>
      <c r="R26" s="4">
        <v>12.2</v>
      </c>
      <c r="S26" s="4">
        <v>12.1</v>
      </c>
      <c r="T26" s="4">
        <v>12.1</v>
      </c>
      <c r="U26" s="4">
        <v>13.3</v>
      </c>
      <c r="V26" s="4">
        <v>12.5</v>
      </c>
      <c r="W26" s="29">
        <v>12.2</v>
      </c>
      <c r="X26" s="16">
        <v>12.1</v>
      </c>
      <c r="Y26" s="16">
        <v>12.1</v>
      </c>
      <c r="Z26" s="16">
        <v>13.5</v>
      </c>
      <c r="AA26" s="30">
        <v>12.9</v>
      </c>
      <c r="AB26" s="4">
        <v>12.1</v>
      </c>
      <c r="AC26" s="4">
        <v>11.9</v>
      </c>
      <c r="AD26" s="4">
        <v>12.1</v>
      </c>
      <c r="AE26" s="4">
        <v>13</v>
      </c>
      <c r="AF26" s="4">
        <v>12.3</v>
      </c>
      <c r="AG26" s="56" t="s">
        <v>24</v>
      </c>
      <c r="AH26" s="63">
        <v>11.2</v>
      </c>
      <c r="AI26" s="63">
        <v>11</v>
      </c>
      <c r="AJ26" s="63">
        <v>12.4</v>
      </c>
      <c r="AK26" s="63">
        <v>13.1</v>
      </c>
      <c r="AL26" s="63">
        <v>11</v>
      </c>
      <c r="AM26" s="64">
        <v>11.1</v>
      </c>
      <c r="AN26" s="65">
        <v>10.9</v>
      </c>
      <c r="AO26" s="65">
        <v>12.6</v>
      </c>
      <c r="AP26" s="65">
        <v>12.5</v>
      </c>
      <c r="AQ26" s="66">
        <v>11.8</v>
      </c>
      <c r="AR26" s="63">
        <v>11.2</v>
      </c>
      <c r="AS26" s="63">
        <v>11.1</v>
      </c>
      <c r="AT26" s="63">
        <v>12.1</v>
      </c>
      <c r="AU26" s="63">
        <v>13.4</v>
      </c>
      <c r="AV26" s="63">
        <v>8</v>
      </c>
      <c r="AW26" s="3" t="s">
        <v>24</v>
      </c>
      <c r="AX26" s="129">
        <v>12.2</v>
      </c>
      <c r="AY26" s="129">
        <v>11.6</v>
      </c>
      <c r="AZ26" s="129">
        <v>12.4</v>
      </c>
      <c r="BA26" s="129">
        <v>13.2</v>
      </c>
      <c r="BB26" s="129">
        <v>13.1</v>
      </c>
      <c r="BC26" s="130">
        <v>12.3</v>
      </c>
      <c r="BD26" s="131">
        <v>12.2</v>
      </c>
      <c r="BE26" s="131">
        <v>12.2</v>
      </c>
      <c r="BF26" s="131">
        <v>13.3</v>
      </c>
      <c r="BG26" s="132">
        <v>13.1</v>
      </c>
      <c r="BH26" s="129">
        <v>12</v>
      </c>
      <c r="BI26" s="129">
        <v>11.2</v>
      </c>
      <c r="BJ26" s="129">
        <v>12.7</v>
      </c>
      <c r="BK26" s="129">
        <v>13.2</v>
      </c>
      <c r="BL26" s="129">
        <v>13.1</v>
      </c>
      <c r="BM26" s="4" t="s">
        <v>24</v>
      </c>
      <c r="BN26" s="110">
        <v>13.4</v>
      </c>
      <c r="BO26" s="110">
        <v>13.3</v>
      </c>
      <c r="BP26" s="110">
        <v>13.3</v>
      </c>
      <c r="BQ26" s="110">
        <v>14.4</v>
      </c>
      <c r="BR26" s="110">
        <v>11.3</v>
      </c>
      <c r="BS26" s="123">
        <v>13.5</v>
      </c>
      <c r="BT26" s="124">
        <v>13.4</v>
      </c>
      <c r="BU26" s="124">
        <v>13.4</v>
      </c>
      <c r="BV26" s="124">
        <v>14.6</v>
      </c>
      <c r="BW26" s="125">
        <v>8</v>
      </c>
      <c r="BX26" s="110">
        <v>13.3</v>
      </c>
      <c r="BY26" s="110">
        <v>13.3</v>
      </c>
      <c r="BZ26" s="110">
        <v>13.2</v>
      </c>
      <c r="CA26" s="110">
        <v>14.2</v>
      </c>
      <c r="CB26" s="110">
        <v>12</v>
      </c>
    </row>
    <row r="27" spans="1:80" x14ac:dyDescent="0.2">
      <c r="G27" s="29"/>
      <c r="H27" s="16"/>
      <c r="I27" s="16"/>
      <c r="J27" s="16"/>
      <c r="K27" s="30"/>
      <c r="W27" s="29"/>
      <c r="X27" s="16"/>
      <c r="Y27" s="16"/>
      <c r="Z27" s="16"/>
      <c r="AA27" s="30"/>
      <c r="AG27" s="56"/>
      <c r="AH27" s="63"/>
      <c r="AI27" s="63"/>
      <c r="AJ27" s="63"/>
      <c r="AK27" s="63"/>
      <c r="AL27" s="63"/>
      <c r="AM27" s="64"/>
      <c r="AN27" s="65"/>
      <c r="AO27" s="65"/>
      <c r="AP27" s="65"/>
      <c r="AQ27" s="66"/>
      <c r="AR27" s="63"/>
      <c r="AS27" s="63"/>
      <c r="AT27" s="63"/>
      <c r="AU27" s="63"/>
      <c r="AV27" s="63"/>
      <c r="AW27" s="3"/>
      <c r="AX27" s="129"/>
      <c r="AY27" s="129"/>
      <c r="AZ27" s="129"/>
      <c r="BA27" s="129"/>
      <c r="BB27" s="129"/>
      <c r="BC27" s="130"/>
      <c r="BD27" s="131"/>
      <c r="BE27" s="131"/>
      <c r="BF27" s="131"/>
      <c r="BG27" s="132"/>
      <c r="BH27" s="129"/>
      <c r="BI27" s="129"/>
      <c r="BJ27" s="129"/>
      <c r="BK27" s="129"/>
      <c r="BL27" s="129"/>
      <c r="BN27" s="110"/>
      <c r="BO27" s="110"/>
      <c r="BP27" s="110"/>
      <c r="BQ27" s="110"/>
      <c r="BR27" s="110"/>
      <c r="BS27" s="123"/>
      <c r="BT27" s="124"/>
      <c r="BU27" s="124"/>
      <c r="BV27" s="124"/>
      <c r="BW27" s="125"/>
      <c r="BX27" s="110"/>
      <c r="BY27" s="110"/>
      <c r="BZ27" s="110"/>
      <c r="CA27" s="110"/>
      <c r="CB27" s="110"/>
    </row>
    <row r="28" spans="1:80" x14ac:dyDescent="0.2">
      <c r="A28" s="15" t="s">
        <v>557</v>
      </c>
      <c r="G28" s="29"/>
      <c r="H28" s="16"/>
      <c r="I28" s="16"/>
      <c r="J28" s="16"/>
      <c r="K28" s="30"/>
      <c r="Q28" s="15" t="s">
        <v>557</v>
      </c>
      <c r="W28" s="29"/>
      <c r="X28" s="16"/>
      <c r="Y28" s="16"/>
      <c r="Z28" s="16"/>
      <c r="AA28" s="30"/>
      <c r="AG28" s="60" t="s">
        <v>661</v>
      </c>
      <c r="AH28" s="63"/>
      <c r="AI28" s="63"/>
      <c r="AJ28" s="63"/>
      <c r="AK28" s="63"/>
      <c r="AL28" s="63"/>
      <c r="AM28" s="64"/>
      <c r="AN28" s="65"/>
      <c r="AO28" s="65"/>
      <c r="AP28" s="65"/>
      <c r="AQ28" s="66"/>
      <c r="AR28" s="63"/>
      <c r="AS28" s="63"/>
      <c r="AT28" s="63"/>
      <c r="AU28" s="63"/>
      <c r="AV28" s="63"/>
      <c r="AW28" s="98" t="s">
        <v>665</v>
      </c>
      <c r="AX28" s="3"/>
      <c r="AY28" s="3"/>
      <c r="AZ28" s="3"/>
      <c r="BA28" s="3"/>
      <c r="BB28" s="3"/>
      <c r="BC28" s="100"/>
      <c r="BD28" s="101"/>
      <c r="BE28" s="101"/>
      <c r="BF28" s="101"/>
      <c r="BG28" s="102"/>
      <c r="BH28" s="3"/>
      <c r="BI28" s="3"/>
      <c r="BJ28" s="3"/>
      <c r="BK28" s="3"/>
      <c r="BL28" s="3"/>
      <c r="BM28" s="15" t="s">
        <v>657</v>
      </c>
      <c r="BN28" s="10"/>
      <c r="BO28" s="10"/>
      <c r="BP28" s="10"/>
      <c r="BQ28" s="10"/>
      <c r="BR28" s="10"/>
      <c r="BS28" s="26"/>
      <c r="BT28" s="27"/>
      <c r="BU28" s="27"/>
      <c r="BV28" s="27"/>
      <c r="BW28" s="28"/>
      <c r="BX28" s="10"/>
      <c r="BY28" s="10"/>
      <c r="BZ28" s="10"/>
      <c r="CA28" s="10"/>
      <c r="CB28" s="10"/>
    </row>
    <row r="29" spans="1:80" x14ac:dyDescent="0.2">
      <c r="A29" s="4" t="s">
        <v>1</v>
      </c>
      <c r="B29" s="10">
        <f t="shared" ref="B29:B43" si="60">R29+AH29+AX29+BN29</f>
        <v>14961</v>
      </c>
      <c r="C29" s="10">
        <f t="shared" ref="C29:C43" si="61">S29+AI29+AY29+BO29</f>
        <v>8664</v>
      </c>
      <c r="D29" s="10">
        <f t="shared" ref="D29:D43" si="62">T29+AJ29+AZ29+BP29</f>
        <v>3519</v>
      </c>
      <c r="E29" s="10">
        <f t="shared" ref="E29:E43" si="63">U29+AK29+BA29+BQ29</f>
        <v>1348</v>
      </c>
      <c r="F29" s="10">
        <f t="shared" ref="F29:F43" si="64">V29+AL29+BB29+BR29</f>
        <v>1430</v>
      </c>
      <c r="G29" s="10">
        <f t="shared" ref="G29:G43" si="65">W29+AM29+BC29+BS29</f>
        <v>7035</v>
      </c>
      <c r="H29" s="10">
        <f t="shared" ref="H29:H43" si="66">X29+AN29+BD29+BT29</f>
        <v>4012</v>
      </c>
      <c r="I29" s="10">
        <f t="shared" ref="I29:I43" si="67">Y29+AO29+BE29+BU29</f>
        <v>1664</v>
      </c>
      <c r="J29" s="10">
        <f t="shared" ref="J29:J43" si="68">Z29+AP29+BF29+BV29</f>
        <v>656</v>
      </c>
      <c r="K29" s="10">
        <f t="shared" ref="K29:K43" si="69">AA29+AQ29+BG29+BW29</f>
        <v>705</v>
      </c>
      <c r="L29" s="10">
        <f t="shared" ref="L29:L43" si="70">AB29+AR29+BH29+BX29</f>
        <v>7925</v>
      </c>
      <c r="M29" s="10">
        <f t="shared" ref="M29:M43" si="71">AC29+AS29+BI29+BY29</f>
        <v>4652</v>
      </c>
      <c r="N29" s="10">
        <f t="shared" ref="N29:N43" si="72">AD29+AT29+BJ29+BZ29</f>
        <v>1856</v>
      </c>
      <c r="O29" s="10">
        <f t="shared" ref="O29:O43" si="73">AE29+AU29+BK29+CA29</f>
        <v>690</v>
      </c>
      <c r="P29" s="10">
        <f t="shared" ref="P29:P43" si="74">AF29+AV29+BL29+CB29</f>
        <v>725</v>
      </c>
      <c r="Q29" s="4" t="s">
        <v>1</v>
      </c>
      <c r="R29" s="10">
        <v>2608</v>
      </c>
      <c r="S29" s="10">
        <v>1241</v>
      </c>
      <c r="T29" s="10">
        <v>773</v>
      </c>
      <c r="U29" s="10">
        <v>73</v>
      </c>
      <c r="V29" s="10">
        <v>521</v>
      </c>
      <c r="W29" s="26">
        <v>1260</v>
      </c>
      <c r="X29" s="27">
        <v>576</v>
      </c>
      <c r="Y29" s="27">
        <v>375</v>
      </c>
      <c r="Z29" s="27">
        <v>20</v>
      </c>
      <c r="AA29" s="28">
        <v>289</v>
      </c>
      <c r="AB29" s="10">
        <v>1348</v>
      </c>
      <c r="AC29" s="10">
        <v>665</v>
      </c>
      <c r="AD29" s="10">
        <v>398</v>
      </c>
      <c r="AE29" s="10">
        <v>53</v>
      </c>
      <c r="AF29" s="10">
        <v>231</v>
      </c>
      <c r="AG29" s="56" t="s">
        <v>1</v>
      </c>
      <c r="AH29" s="63">
        <v>4674</v>
      </c>
      <c r="AI29" s="63">
        <v>3726</v>
      </c>
      <c r="AJ29" s="63">
        <v>657</v>
      </c>
      <c r="AK29" s="63">
        <v>200</v>
      </c>
      <c r="AL29" s="63">
        <v>91</v>
      </c>
      <c r="AM29" s="64">
        <v>2248</v>
      </c>
      <c r="AN29" s="65">
        <v>1762</v>
      </c>
      <c r="AO29" s="65">
        <v>341</v>
      </c>
      <c r="AP29" s="65">
        <v>96</v>
      </c>
      <c r="AQ29" s="66">
        <v>49</v>
      </c>
      <c r="AR29" s="63">
        <v>2426</v>
      </c>
      <c r="AS29" s="63">
        <v>1964</v>
      </c>
      <c r="AT29" s="63">
        <v>316</v>
      </c>
      <c r="AU29" s="63">
        <v>103</v>
      </c>
      <c r="AV29" s="63">
        <v>43</v>
      </c>
      <c r="AW29" s="3" t="s">
        <v>1</v>
      </c>
      <c r="AX29" s="3">
        <v>1659</v>
      </c>
      <c r="AY29" s="3">
        <v>1024</v>
      </c>
      <c r="AZ29" s="3">
        <v>439</v>
      </c>
      <c r="BA29" s="3">
        <v>142</v>
      </c>
      <c r="BB29" s="3">
        <v>54</v>
      </c>
      <c r="BC29" s="100">
        <v>799</v>
      </c>
      <c r="BD29" s="101">
        <v>528</v>
      </c>
      <c r="BE29" s="101">
        <v>186</v>
      </c>
      <c r="BF29" s="101">
        <v>58</v>
      </c>
      <c r="BG29" s="102">
        <v>27</v>
      </c>
      <c r="BH29" s="3">
        <v>859</v>
      </c>
      <c r="BI29" s="3">
        <v>496</v>
      </c>
      <c r="BJ29" s="3">
        <v>253</v>
      </c>
      <c r="BK29" s="3">
        <v>83</v>
      </c>
      <c r="BL29" s="3">
        <v>27</v>
      </c>
      <c r="BM29" s="4" t="s">
        <v>1</v>
      </c>
      <c r="BN29" s="10">
        <v>6020</v>
      </c>
      <c r="BO29" s="10">
        <v>2673</v>
      </c>
      <c r="BP29" s="10">
        <v>1650</v>
      </c>
      <c r="BQ29" s="10">
        <v>933</v>
      </c>
      <c r="BR29" s="10">
        <v>764</v>
      </c>
      <c r="BS29" s="26">
        <v>2728</v>
      </c>
      <c r="BT29" s="27">
        <v>1146</v>
      </c>
      <c r="BU29" s="27">
        <v>762</v>
      </c>
      <c r="BV29" s="27">
        <v>482</v>
      </c>
      <c r="BW29" s="28">
        <v>340</v>
      </c>
      <c r="BX29" s="10">
        <v>3292</v>
      </c>
      <c r="BY29" s="10">
        <v>1527</v>
      </c>
      <c r="BZ29" s="10">
        <v>889</v>
      </c>
      <c r="CA29" s="10">
        <v>451</v>
      </c>
      <c r="CB29" s="10">
        <v>424</v>
      </c>
    </row>
    <row r="30" spans="1:80" x14ac:dyDescent="0.2">
      <c r="A30" s="4" t="s">
        <v>32</v>
      </c>
      <c r="B30" s="10">
        <f t="shared" si="60"/>
        <v>385</v>
      </c>
      <c r="C30" s="10">
        <f t="shared" si="61"/>
        <v>254</v>
      </c>
      <c r="D30" s="10">
        <f t="shared" si="62"/>
        <v>44</v>
      </c>
      <c r="E30" s="10">
        <f t="shared" si="63"/>
        <v>3</v>
      </c>
      <c r="F30" s="10">
        <f t="shared" si="64"/>
        <v>85</v>
      </c>
      <c r="G30" s="10">
        <f t="shared" si="65"/>
        <v>186</v>
      </c>
      <c r="H30" s="10">
        <f t="shared" si="66"/>
        <v>99</v>
      </c>
      <c r="I30" s="10">
        <f t="shared" si="67"/>
        <v>44</v>
      </c>
      <c r="J30" s="10">
        <f t="shared" si="68"/>
        <v>0</v>
      </c>
      <c r="K30" s="10">
        <f t="shared" si="69"/>
        <v>42</v>
      </c>
      <c r="L30" s="10">
        <f t="shared" si="70"/>
        <v>200</v>
      </c>
      <c r="M30" s="10">
        <f t="shared" si="71"/>
        <v>154</v>
      </c>
      <c r="N30" s="10">
        <f t="shared" si="72"/>
        <v>0</v>
      </c>
      <c r="O30" s="10">
        <f t="shared" si="73"/>
        <v>3</v>
      </c>
      <c r="P30" s="10">
        <f t="shared" si="74"/>
        <v>42</v>
      </c>
      <c r="Q30" s="4" t="s">
        <v>32</v>
      </c>
      <c r="R30" s="10">
        <v>74</v>
      </c>
      <c r="S30" s="10">
        <v>57</v>
      </c>
      <c r="T30" s="10">
        <v>17</v>
      </c>
      <c r="U30" s="10">
        <v>0</v>
      </c>
      <c r="V30" s="10">
        <v>0</v>
      </c>
      <c r="W30" s="26">
        <v>55</v>
      </c>
      <c r="X30" s="27">
        <v>38</v>
      </c>
      <c r="Y30" s="27">
        <v>17</v>
      </c>
      <c r="Z30" s="27">
        <v>0</v>
      </c>
      <c r="AA30" s="28">
        <v>0</v>
      </c>
      <c r="AB30" s="10">
        <v>19</v>
      </c>
      <c r="AC30" s="10">
        <v>19</v>
      </c>
      <c r="AD30" s="10">
        <v>0</v>
      </c>
      <c r="AE30" s="10">
        <v>0</v>
      </c>
      <c r="AF30" s="10">
        <v>0</v>
      </c>
      <c r="AG30" s="56" t="s">
        <v>32</v>
      </c>
      <c r="AH30" s="63">
        <v>110</v>
      </c>
      <c r="AI30" s="63">
        <v>98</v>
      </c>
      <c r="AJ30" s="63">
        <v>13</v>
      </c>
      <c r="AK30" s="63">
        <v>0</v>
      </c>
      <c r="AL30" s="63">
        <v>0</v>
      </c>
      <c r="AM30" s="64">
        <v>52</v>
      </c>
      <c r="AN30" s="65">
        <v>39</v>
      </c>
      <c r="AO30" s="65">
        <v>13</v>
      </c>
      <c r="AP30" s="65">
        <v>0</v>
      </c>
      <c r="AQ30" s="66">
        <v>0</v>
      </c>
      <c r="AR30" s="63">
        <v>59</v>
      </c>
      <c r="AS30" s="63">
        <v>59</v>
      </c>
      <c r="AT30" s="63">
        <v>0</v>
      </c>
      <c r="AU30" s="63">
        <v>0</v>
      </c>
      <c r="AV30" s="63">
        <v>0</v>
      </c>
      <c r="AW30" s="3" t="s">
        <v>32</v>
      </c>
      <c r="AX30" s="3">
        <v>12</v>
      </c>
      <c r="AY30" s="3">
        <v>9</v>
      </c>
      <c r="AZ30" s="3">
        <v>0</v>
      </c>
      <c r="BA30" s="3">
        <v>3</v>
      </c>
      <c r="BB30" s="3">
        <v>0</v>
      </c>
      <c r="BC30" s="100">
        <v>0</v>
      </c>
      <c r="BD30" s="101">
        <v>0</v>
      </c>
      <c r="BE30" s="101">
        <v>0</v>
      </c>
      <c r="BF30" s="101">
        <v>0</v>
      </c>
      <c r="BG30" s="102">
        <v>0</v>
      </c>
      <c r="BH30" s="3">
        <v>12</v>
      </c>
      <c r="BI30" s="3">
        <v>9</v>
      </c>
      <c r="BJ30" s="3">
        <v>0</v>
      </c>
      <c r="BK30" s="3">
        <v>3</v>
      </c>
      <c r="BL30" s="3">
        <v>0</v>
      </c>
      <c r="BM30" s="4" t="s">
        <v>32</v>
      </c>
      <c r="BN30" s="10">
        <v>189</v>
      </c>
      <c r="BO30" s="10">
        <v>90</v>
      </c>
      <c r="BP30" s="10">
        <v>14</v>
      </c>
      <c r="BQ30" s="10">
        <v>0</v>
      </c>
      <c r="BR30" s="10">
        <v>85</v>
      </c>
      <c r="BS30" s="26">
        <v>79</v>
      </c>
      <c r="BT30" s="27">
        <v>22</v>
      </c>
      <c r="BU30" s="27">
        <v>14</v>
      </c>
      <c r="BV30" s="27">
        <v>0</v>
      </c>
      <c r="BW30" s="28">
        <v>42</v>
      </c>
      <c r="BX30" s="10">
        <v>110</v>
      </c>
      <c r="BY30" s="10">
        <v>67</v>
      </c>
      <c r="BZ30" s="10">
        <v>0</v>
      </c>
      <c r="CA30" s="10">
        <v>0</v>
      </c>
      <c r="CB30" s="10">
        <v>42</v>
      </c>
    </row>
    <row r="31" spans="1:80" x14ac:dyDescent="0.2">
      <c r="A31" s="4" t="s">
        <v>121</v>
      </c>
      <c r="B31" s="10">
        <f t="shared" si="60"/>
        <v>1342</v>
      </c>
      <c r="C31" s="10">
        <f t="shared" si="61"/>
        <v>914</v>
      </c>
      <c r="D31" s="10">
        <f t="shared" si="62"/>
        <v>208</v>
      </c>
      <c r="E31" s="10">
        <f t="shared" si="63"/>
        <v>164</v>
      </c>
      <c r="F31" s="10">
        <f t="shared" si="64"/>
        <v>55</v>
      </c>
      <c r="G31" s="10">
        <f t="shared" si="65"/>
        <v>569</v>
      </c>
      <c r="H31" s="10">
        <f t="shared" si="66"/>
        <v>421</v>
      </c>
      <c r="I31" s="10">
        <f t="shared" si="67"/>
        <v>63</v>
      </c>
      <c r="J31" s="10">
        <f t="shared" si="68"/>
        <v>61</v>
      </c>
      <c r="K31" s="10">
        <f t="shared" si="69"/>
        <v>23</v>
      </c>
      <c r="L31" s="10">
        <f t="shared" si="70"/>
        <v>773</v>
      </c>
      <c r="M31" s="10">
        <f t="shared" si="71"/>
        <v>493</v>
      </c>
      <c r="N31" s="10">
        <f t="shared" si="72"/>
        <v>145</v>
      </c>
      <c r="O31" s="10">
        <f t="shared" si="73"/>
        <v>103</v>
      </c>
      <c r="P31" s="10">
        <f t="shared" si="74"/>
        <v>32</v>
      </c>
      <c r="Q31" s="4" t="s">
        <v>121</v>
      </c>
      <c r="R31" s="10">
        <v>120</v>
      </c>
      <c r="S31" s="10">
        <v>28</v>
      </c>
      <c r="T31" s="10">
        <v>40</v>
      </c>
      <c r="U31" s="10">
        <v>5</v>
      </c>
      <c r="V31" s="10">
        <v>46</v>
      </c>
      <c r="W31" s="26">
        <v>56</v>
      </c>
      <c r="X31" s="27">
        <v>14</v>
      </c>
      <c r="Y31" s="27">
        <v>17</v>
      </c>
      <c r="Z31" s="27">
        <v>2</v>
      </c>
      <c r="AA31" s="28">
        <v>23</v>
      </c>
      <c r="AB31" s="10">
        <v>64</v>
      </c>
      <c r="AC31" s="10">
        <v>14</v>
      </c>
      <c r="AD31" s="10">
        <v>23</v>
      </c>
      <c r="AE31" s="10">
        <v>4</v>
      </c>
      <c r="AF31" s="10">
        <v>23</v>
      </c>
      <c r="AG31" s="56" t="s">
        <v>121</v>
      </c>
      <c r="AH31" s="63">
        <v>509</v>
      </c>
      <c r="AI31" s="63">
        <v>462</v>
      </c>
      <c r="AJ31" s="63">
        <v>21</v>
      </c>
      <c r="AK31" s="63">
        <v>21</v>
      </c>
      <c r="AL31" s="63">
        <v>6</v>
      </c>
      <c r="AM31" s="64">
        <v>288</v>
      </c>
      <c r="AN31" s="65">
        <v>267</v>
      </c>
      <c r="AO31" s="65">
        <v>4</v>
      </c>
      <c r="AP31" s="65">
        <v>17</v>
      </c>
      <c r="AQ31" s="66">
        <v>0</v>
      </c>
      <c r="AR31" s="63">
        <v>221</v>
      </c>
      <c r="AS31" s="63">
        <v>195</v>
      </c>
      <c r="AT31" s="63">
        <v>17</v>
      </c>
      <c r="AU31" s="63">
        <v>3</v>
      </c>
      <c r="AV31" s="63">
        <v>6</v>
      </c>
      <c r="AW31" s="3" t="s">
        <v>121</v>
      </c>
      <c r="AX31" s="3">
        <v>120</v>
      </c>
      <c r="AY31" s="3">
        <v>65</v>
      </c>
      <c r="AZ31" s="3">
        <v>34</v>
      </c>
      <c r="BA31" s="3">
        <v>18</v>
      </c>
      <c r="BB31" s="3">
        <v>3</v>
      </c>
      <c r="BC31" s="100">
        <v>40</v>
      </c>
      <c r="BD31" s="101">
        <v>28</v>
      </c>
      <c r="BE31" s="101">
        <v>0</v>
      </c>
      <c r="BF31" s="101">
        <v>12</v>
      </c>
      <c r="BG31" s="102">
        <v>0</v>
      </c>
      <c r="BH31" s="3">
        <v>80</v>
      </c>
      <c r="BI31" s="3">
        <v>37</v>
      </c>
      <c r="BJ31" s="3">
        <v>34</v>
      </c>
      <c r="BK31" s="3">
        <v>6</v>
      </c>
      <c r="BL31" s="3">
        <v>3</v>
      </c>
      <c r="BM31" s="4" t="s">
        <v>121</v>
      </c>
      <c r="BN31" s="10">
        <v>593</v>
      </c>
      <c r="BO31" s="10">
        <v>359</v>
      </c>
      <c r="BP31" s="10">
        <v>113</v>
      </c>
      <c r="BQ31" s="10">
        <v>120</v>
      </c>
      <c r="BR31" s="10">
        <v>0</v>
      </c>
      <c r="BS31" s="26">
        <v>185</v>
      </c>
      <c r="BT31" s="27">
        <v>112</v>
      </c>
      <c r="BU31" s="27">
        <v>42</v>
      </c>
      <c r="BV31" s="27">
        <v>30</v>
      </c>
      <c r="BW31" s="28">
        <v>0</v>
      </c>
      <c r="BX31" s="10">
        <v>408</v>
      </c>
      <c r="BY31" s="10">
        <v>247</v>
      </c>
      <c r="BZ31" s="10">
        <v>71</v>
      </c>
      <c r="CA31" s="10">
        <v>90</v>
      </c>
      <c r="CB31" s="10">
        <v>0</v>
      </c>
    </row>
    <row r="32" spans="1:80" x14ac:dyDescent="0.2">
      <c r="A32" s="4" t="s">
        <v>122</v>
      </c>
      <c r="B32" s="10">
        <f t="shared" si="60"/>
        <v>4373</v>
      </c>
      <c r="C32" s="10">
        <f t="shared" si="61"/>
        <v>2337</v>
      </c>
      <c r="D32" s="10">
        <f t="shared" si="62"/>
        <v>1052</v>
      </c>
      <c r="E32" s="10">
        <f t="shared" si="63"/>
        <v>381</v>
      </c>
      <c r="F32" s="10">
        <f t="shared" si="64"/>
        <v>605</v>
      </c>
      <c r="G32" s="10">
        <f t="shared" si="65"/>
        <v>2129</v>
      </c>
      <c r="H32" s="10">
        <f t="shared" si="66"/>
        <v>1159</v>
      </c>
      <c r="I32" s="10">
        <f t="shared" si="67"/>
        <v>464</v>
      </c>
      <c r="J32" s="10">
        <f t="shared" si="68"/>
        <v>237</v>
      </c>
      <c r="K32" s="10">
        <f t="shared" si="69"/>
        <v>269</v>
      </c>
      <c r="L32" s="10">
        <f t="shared" si="70"/>
        <v>2243</v>
      </c>
      <c r="M32" s="10">
        <f t="shared" si="71"/>
        <v>1177</v>
      </c>
      <c r="N32" s="10">
        <f t="shared" si="72"/>
        <v>588</v>
      </c>
      <c r="O32" s="10">
        <f t="shared" si="73"/>
        <v>143</v>
      </c>
      <c r="P32" s="10">
        <f t="shared" si="74"/>
        <v>336</v>
      </c>
      <c r="Q32" s="4" t="s">
        <v>122</v>
      </c>
      <c r="R32" s="10">
        <v>791</v>
      </c>
      <c r="S32" s="10">
        <v>373</v>
      </c>
      <c r="T32" s="10">
        <v>214</v>
      </c>
      <c r="U32" s="10">
        <v>20</v>
      </c>
      <c r="V32" s="10">
        <v>185</v>
      </c>
      <c r="W32" s="26">
        <v>401</v>
      </c>
      <c r="X32" s="27">
        <v>175</v>
      </c>
      <c r="Y32" s="27">
        <v>104</v>
      </c>
      <c r="Z32" s="27">
        <v>7</v>
      </c>
      <c r="AA32" s="28">
        <v>116</v>
      </c>
      <c r="AB32" s="10">
        <v>390</v>
      </c>
      <c r="AC32" s="10">
        <v>198</v>
      </c>
      <c r="AD32" s="10">
        <v>110</v>
      </c>
      <c r="AE32" s="10">
        <v>13</v>
      </c>
      <c r="AF32" s="10">
        <v>69</v>
      </c>
      <c r="AG32" s="56" t="s">
        <v>122</v>
      </c>
      <c r="AH32" s="63">
        <v>1265</v>
      </c>
      <c r="AI32" s="63">
        <v>1021</v>
      </c>
      <c r="AJ32" s="63">
        <v>189</v>
      </c>
      <c r="AK32" s="63">
        <v>38</v>
      </c>
      <c r="AL32" s="63">
        <v>17</v>
      </c>
      <c r="AM32" s="64">
        <v>587</v>
      </c>
      <c r="AN32" s="65">
        <v>481</v>
      </c>
      <c r="AO32" s="65">
        <v>84</v>
      </c>
      <c r="AP32" s="65">
        <v>10</v>
      </c>
      <c r="AQ32" s="66">
        <v>11</v>
      </c>
      <c r="AR32" s="63">
        <v>678</v>
      </c>
      <c r="AS32" s="63">
        <v>540</v>
      </c>
      <c r="AT32" s="63">
        <v>105</v>
      </c>
      <c r="AU32" s="63">
        <v>28</v>
      </c>
      <c r="AV32" s="63">
        <v>6</v>
      </c>
      <c r="AW32" s="3" t="s">
        <v>122</v>
      </c>
      <c r="AX32" s="3">
        <v>354</v>
      </c>
      <c r="AY32" s="3">
        <v>269</v>
      </c>
      <c r="AZ32" s="3">
        <v>42</v>
      </c>
      <c r="BA32" s="3">
        <v>22</v>
      </c>
      <c r="BB32" s="3">
        <v>21</v>
      </c>
      <c r="BC32" s="100">
        <v>176</v>
      </c>
      <c r="BD32" s="101">
        <v>144</v>
      </c>
      <c r="BE32" s="101">
        <v>8</v>
      </c>
      <c r="BF32" s="101">
        <v>9</v>
      </c>
      <c r="BG32" s="102">
        <v>15</v>
      </c>
      <c r="BH32" s="3">
        <v>177</v>
      </c>
      <c r="BI32" s="3">
        <v>125</v>
      </c>
      <c r="BJ32" s="3">
        <v>34</v>
      </c>
      <c r="BK32" s="3">
        <v>12</v>
      </c>
      <c r="BL32" s="3">
        <v>6</v>
      </c>
      <c r="BM32" s="4" t="s">
        <v>122</v>
      </c>
      <c r="BN32" s="10">
        <v>1963</v>
      </c>
      <c r="BO32" s="10">
        <v>674</v>
      </c>
      <c r="BP32" s="10">
        <v>607</v>
      </c>
      <c r="BQ32" s="10">
        <v>301</v>
      </c>
      <c r="BR32" s="10">
        <v>382</v>
      </c>
      <c r="BS32" s="26">
        <v>965</v>
      </c>
      <c r="BT32" s="27">
        <v>359</v>
      </c>
      <c r="BU32" s="27">
        <v>268</v>
      </c>
      <c r="BV32" s="27">
        <v>211</v>
      </c>
      <c r="BW32" s="28">
        <v>127</v>
      </c>
      <c r="BX32" s="10">
        <v>998</v>
      </c>
      <c r="BY32" s="10">
        <v>314</v>
      </c>
      <c r="BZ32" s="10">
        <v>339</v>
      </c>
      <c r="CA32" s="10">
        <v>90</v>
      </c>
      <c r="CB32" s="10">
        <v>255</v>
      </c>
    </row>
    <row r="33" spans="1:80" x14ac:dyDescent="0.2">
      <c r="A33" s="4" t="s">
        <v>123</v>
      </c>
      <c r="B33" s="10">
        <f t="shared" si="60"/>
        <v>1838</v>
      </c>
      <c r="C33" s="10">
        <f t="shared" si="61"/>
        <v>1134</v>
      </c>
      <c r="D33" s="10">
        <f t="shared" si="62"/>
        <v>441</v>
      </c>
      <c r="E33" s="10">
        <f t="shared" si="63"/>
        <v>121</v>
      </c>
      <c r="F33" s="10">
        <f t="shared" si="64"/>
        <v>141</v>
      </c>
      <c r="G33" s="10">
        <f t="shared" si="65"/>
        <v>814</v>
      </c>
      <c r="H33" s="10">
        <f t="shared" si="66"/>
        <v>480</v>
      </c>
      <c r="I33" s="10">
        <f t="shared" si="67"/>
        <v>205</v>
      </c>
      <c r="J33" s="10">
        <f t="shared" si="68"/>
        <v>51</v>
      </c>
      <c r="K33" s="10">
        <f t="shared" si="69"/>
        <v>80</v>
      </c>
      <c r="L33" s="10">
        <f t="shared" si="70"/>
        <v>1023</v>
      </c>
      <c r="M33" s="10">
        <f t="shared" si="71"/>
        <v>654</v>
      </c>
      <c r="N33" s="10">
        <f t="shared" si="72"/>
        <v>237</v>
      </c>
      <c r="O33" s="10">
        <f t="shared" si="73"/>
        <v>71</v>
      </c>
      <c r="P33" s="10">
        <f t="shared" si="74"/>
        <v>61</v>
      </c>
      <c r="Q33" s="4" t="s">
        <v>123</v>
      </c>
      <c r="R33" s="10">
        <v>343</v>
      </c>
      <c r="S33" s="10">
        <v>170</v>
      </c>
      <c r="T33" s="10">
        <v>92</v>
      </c>
      <c r="U33" s="10">
        <v>5</v>
      </c>
      <c r="V33" s="10">
        <v>75</v>
      </c>
      <c r="W33" s="26">
        <v>126</v>
      </c>
      <c r="X33" s="27">
        <v>71</v>
      </c>
      <c r="Y33" s="27">
        <v>23</v>
      </c>
      <c r="Z33" s="27">
        <v>4</v>
      </c>
      <c r="AA33" s="28">
        <v>29</v>
      </c>
      <c r="AB33" s="10">
        <v>216</v>
      </c>
      <c r="AC33" s="10">
        <v>99</v>
      </c>
      <c r="AD33" s="10">
        <v>69</v>
      </c>
      <c r="AE33" s="10">
        <v>2</v>
      </c>
      <c r="AF33" s="10">
        <v>46</v>
      </c>
      <c r="AG33" s="56" t="s">
        <v>123</v>
      </c>
      <c r="AH33" s="63">
        <v>680</v>
      </c>
      <c r="AI33" s="63">
        <v>553</v>
      </c>
      <c r="AJ33" s="63">
        <v>101</v>
      </c>
      <c r="AK33" s="63">
        <v>17</v>
      </c>
      <c r="AL33" s="63">
        <v>9</v>
      </c>
      <c r="AM33" s="64">
        <v>359</v>
      </c>
      <c r="AN33" s="65">
        <v>280</v>
      </c>
      <c r="AO33" s="65">
        <v>63</v>
      </c>
      <c r="AP33" s="65">
        <v>14</v>
      </c>
      <c r="AQ33" s="66">
        <v>3</v>
      </c>
      <c r="AR33" s="63">
        <v>320</v>
      </c>
      <c r="AS33" s="63">
        <v>273</v>
      </c>
      <c r="AT33" s="63">
        <v>38</v>
      </c>
      <c r="AU33" s="63">
        <v>3</v>
      </c>
      <c r="AV33" s="63">
        <v>6</v>
      </c>
      <c r="AW33" s="3" t="s">
        <v>123</v>
      </c>
      <c r="AX33" s="3">
        <v>283</v>
      </c>
      <c r="AY33" s="3">
        <v>209</v>
      </c>
      <c r="AZ33" s="3">
        <v>51</v>
      </c>
      <c r="BA33" s="3">
        <v>9</v>
      </c>
      <c r="BB33" s="3">
        <v>15</v>
      </c>
      <c r="BC33" s="100">
        <v>149</v>
      </c>
      <c r="BD33" s="101">
        <v>107</v>
      </c>
      <c r="BE33" s="101">
        <v>34</v>
      </c>
      <c r="BF33" s="101">
        <v>3</v>
      </c>
      <c r="BG33" s="102">
        <v>6</v>
      </c>
      <c r="BH33" s="3">
        <v>134</v>
      </c>
      <c r="BI33" s="3">
        <v>102</v>
      </c>
      <c r="BJ33" s="3">
        <v>17</v>
      </c>
      <c r="BK33" s="3">
        <v>6</v>
      </c>
      <c r="BL33" s="3">
        <v>9</v>
      </c>
      <c r="BM33" s="4" t="s">
        <v>123</v>
      </c>
      <c r="BN33" s="10">
        <v>532</v>
      </c>
      <c r="BO33" s="10">
        <v>202</v>
      </c>
      <c r="BP33" s="10">
        <v>197</v>
      </c>
      <c r="BQ33" s="10">
        <v>90</v>
      </c>
      <c r="BR33" s="10">
        <v>42</v>
      </c>
      <c r="BS33" s="26">
        <v>180</v>
      </c>
      <c r="BT33" s="27">
        <v>22</v>
      </c>
      <c r="BU33" s="27">
        <v>85</v>
      </c>
      <c r="BV33" s="27">
        <v>30</v>
      </c>
      <c r="BW33" s="28">
        <v>42</v>
      </c>
      <c r="BX33" s="10">
        <v>353</v>
      </c>
      <c r="BY33" s="10">
        <v>180</v>
      </c>
      <c r="BZ33" s="10">
        <v>113</v>
      </c>
      <c r="CA33" s="10">
        <v>60</v>
      </c>
      <c r="CB33" s="10">
        <v>0</v>
      </c>
    </row>
    <row r="34" spans="1:80" x14ac:dyDescent="0.2">
      <c r="A34" s="4" t="s">
        <v>124</v>
      </c>
      <c r="B34" s="10">
        <f t="shared" si="60"/>
        <v>1657</v>
      </c>
      <c r="C34" s="10">
        <f t="shared" si="61"/>
        <v>994</v>
      </c>
      <c r="D34" s="10">
        <f t="shared" si="62"/>
        <v>346</v>
      </c>
      <c r="E34" s="10">
        <f t="shared" si="63"/>
        <v>178</v>
      </c>
      <c r="F34" s="10">
        <f t="shared" si="64"/>
        <v>141</v>
      </c>
      <c r="G34" s="10">
        <f t="shared" si="65"/>
        <v>712</v>
      </c>
      <c r="H34" s="10">
        <f t="shared" si="66"/>
        <v>449</v>
      </c>
      <c r="I34" s="10">
        <f t="shared" si="67"/>
        <v>173</v>
      </c>
      <c r="J34" s="10">
        <f t="shared" si="68"/>
        <v>39</v>
      </c>
      <c r="K34" s="10">
        <f t="shared" si="69"/>
        <v>52</v>
      </c>
      <c r="L34" s="10">
        <f t="shared" si="70"/>
        <v>945</v>
      </c>
      <c r="M34" s="10">
        <f t="shared" si="71"/>
        <v>545</v>
      </c>
      <c r="N34" s="10">
        <f t="shared" si="72"/>
        <v>173</v>
      </c>
      <c r="O34" s="10">
        <f t="shared" si="73"/>
        <v>139</v>
      </c>
      <c r="P34" s="10">
        <f t="shared" si="74"/>
        <v>89</v>
      </c>
      <c r="Q34" s="4" t="s">
        <v>124</v>
      </c>
      <c r="R34" s="10">
        <v>320</v>
      </c>
      <c r="S34" s="10">
        <v>142</v>
      </c>
      <c r="T34" s="10">
        <v>81</v>
      </c>
      <c r="U34" s="10">
        <v>11</v>
      </c>
      <c r="V34" s="10">
        <v>87</v>
      </c>
      <c r="W34" s="26">
        <v>129</v>
      </c>
      <c r="X34" s="27">
        <v>52</v>
      </c>
      <c r="Y34" s="27">
        <v>29</v>
      </c>
      <c r="Z34" s="27">
        <v>2</v>
      </c>
      <c r="AA34" s="28">
        <v>46</v>
      </c>
      <c r="AB34" s="10">
        <v>191</v>
      </c>
      <c r="AC34" s="10">
        <v>90</v>
      </c>
      <c r="AD34" s="10">
        <v>52</v>
      </c>
      <c r="AE34" s="10">
        <v>9</v>
      </c>
      <c r="AF34" s="10">
        <v>41</v>
      </c>
      <c r="AG34" s="56" t="s">
        <v>124</v>
      </c>
      <c r="AH34" s="63">
        <v>601</v>
      </c>
      <c r="AI34" s="63">
        <v>520</v>
      </c>
      <c r="AJ34" s="63">
        <v>59</v>
      </c>
      <c r="AK34" s="63">
        <v>14</v>
      </c>
      <c r="AL34" s="63">
        <v>9</v>
      </c>
      <c r="AM34" s="64">
        <v>250</v>
      </c>
      <c r="AN34" s="65">
        <v>215</v>
      </c>
      <c r="AO34" s="65">
        <v>25</v>
      </c>
      <c r="AP34" s="65">
        <v>7</v>
      </c>
      <c r="AQ34" s="66">
        <v>3</v>
      </c>
      <c r="AR34" s="63">
        <v>352</v>
      </c>
      <c r="AS34" s="63">
        <v>306</v>
      </c>
      <c r="AT34" s="63">
        <v>34</v>
      </c>
      <c r="AU34" s="63">
        <v>7</v>
      </c>
      <c r="AV34" s="63">
        <v>6</v>
      </c>
      <c r="AW34" s="3" t="s">
        <v>124</v>
      </c>
      <c r="AX34" s="3">
        <v>206</v>
      </c>
      <c r="AY34" s="3">
        <v>107</v>
      </c>
      <c r="AZ34" s="3">
        <v>93</v>
      </c>
      <c r="BA34" s="3">
        <v>3</v>
      </c>
      <c r="BB34" s="3">
        <v>3</v>
      </c>
      <c r="BC34" s="100">
        <v>106</v>
      </c>
      <c r="BD34" s="101">
        <v>70</v>
      </c>
      <c r="BE34" s="101">
        <v>34</v>
      </c>
      <c r="BF34" s="101">
        <v>0</v>
      </c>
      <c r="BG34" s="102">
        <v>3</v>
      </c>
      <c r="BH34" s="3">
        <v>99</v>
      </c>
      <c r="BI34" s="3">
        <v>37</v>
      </c>
      <c r="BJ34" s="3">
        <v>59</v>
      </c>
      <c r="BK34" s="3">
        <v>3</v>
      </c>
      <c r="BL34" s="3">
        <v>0</v>
      </c>
      <c r="BM34" s="4" t="s">
        <v>124</v>
      </c>
      <c r="BN34" s="10">
        <v>530</v>
      </c>
      <c r="BO34" s="10">
        <v>225</v>
      </c>
      <c r="BP34" s="10">
        <v>113</v>
      </c>
      <c r="BQ34" s="10">
        <v>150</v>
      </c>
      <c r="BR34" s="10">
        <v>42</v>
      </c>
      <c r="BS34" s="26">
        <v>227</v>
      </c>
      <c r="BT34" s="27">
        <v>112</v>
      </c>
      <c r="BU34" s="27">
        <v>85</v>
      </c>
      <c r="BV34" s="27">
        <v>30</v>
      </c>
      <c r="BW34" s="28">
        <v>0</v>
      </c>
      <c r="BX34" s="10">
        <v>303</v>
      </c>
      <c r="BY34" s="10">
        <v>112</v>
      </c>
      <c r="BZ34" s="10">
        <v>28</v>
      </c>
      <c r="CA34" s="10">
        <v>120</v>
      </c>
      <c r="CB34" s="10">
        <v>42</v>
      </c>
    </row>
    <row r="35" spans="1:80" x14ac:dyDescent="0.2">
      <c r="A35" s="4" t="s">
        <v>125</v>
      </c>
      <c r="B35" s="10">
        <f t="shared" si="60"/>
        <v>1519</v>
      </c>
      <c r="C35" s="10">
        <f t="shared" si="61"/>
        <v>1031</v>
      </c>
      <c r="D35" s="10">
        <f t="shared" si="62"/>
        <v>378</v>
      </c>
      <c r="E35" s="10">
        <f t="shared" si="63"/>
        <v>22</v>
      </c>
      <c r="F35" s="10">
        <f t="shared" si="64"/>
        <v>87</v>
      </c>
      <c r="G35" s="10">
        <f t="shared" si="65"/>
        <v>713</v>
      </c>
      <c r="H35" s="10">
        <f t="shared" si="66"/>
        <v>439</v>
      </c>
      <c r="I35" s="10">
        <f t="shared" si="67"/>
        <v>225</v>
      </c>
      <c r="J35" s="10">
        <f t="shared" si="68"/>
        <v>10</v>
      </c>
      <c r="K35" s="10">
        <f t="shared" si="69"/>
        <v>38</v>
      </c>
      <c r="L35" s="10">
        <f t="shared" si="70"/>
        <v>807</v>
      </c>
      <c r="M35" s="10">
        <f t="shared" si="71"/>
        <v>592</v>
      </c>
      <c r="N35" s="10">
        <f t="shared" si="72"/>
        <v>154</v>
      </c>
      <c r="O35" s="10">
        <f t="shared" si="73"/>
        <v>12</v>
      </c>
      <c r="P35" s="10">
        <f t="shared" si="74"/>
        <v>49</v>
      </c>
      <c r="Q35" s="4" t="s">
        <v>125</v>
      </c>
      <c r="R35" s="10">
        <v>335</v>
      </c>
      <c r="S35" s="10">
        <v>156</v>
      </c>
      <c r="T35" s="10">
        <v>98</v>
      </c>
      <c r="U35" s="10">
        <v>5</v>
      </c>
      <c r="V35" s="10">
        <v>75</v>
      </c>
      <c r="W35" s="26">
        <v>158</v>
      </c>
      <c r="X35" s="27">
        <v>66</v>
      </c>
      <c r="Y35" s="27">
        <v>63</v>
      </c>
      <c r="Z35" s="27">
        <v>0</v>
      </c>
      <c r="AA35" s="28">
        <v>29</v>
      </c>
      <c r="AB35" s="10">
        <v>176</v>
      </c>
      <c r="AC35" s="10">
        <v>90</v>
      </c>
      <c r="AD35" s="10">
        <v>35</v>
      </c>
      <c r="AE35" s="10">
        <v>5</v>
      </c>
      <c r="AF35" s="10">
        <v>46</v>
      </c>
      <c r="AG35" s="56" t="s">
        <v>125</v>
      </c>
      <c r="AH35" s="63">
        <v>476</v>
      </c>
      <c r="AI35" s="63">
        <v>390</v>
      </c>
      <c r="AJ35" s="63">
        <v>63</v>
      </c>
      <c r="AK35" s="63">
        <v>17</v>
      </c>
      <c r="AL35" s="63">
        <v>6</v>
      </c>
      <c r="AM35" s="64">
        <v>241</v>
      </c>
      <c r="AN35" s="65">
        <v>195</v>
      </c>
      <c r="AO35" s="65">
        <v>29</v>
      </c>
      <c r="AP35" s="65">
        <v>10</v>
      </c>
      <c r="AQ35" s="66">
        <v>6</v>
      </c>
      <c r="AR35" s="63">
        <v>236</v>
      </c>
      <c r="AS35" s="63">
        <v>195</v>
      </c>
      <c r="AT35" s="63">
        <v>34</v>
      </c>
      <c r="AU35" s="63">
        <v>7</v>
      </c>
      <c r="AV35" s="63">
        <v>0</v>
      </c>
      <c r="AW35" s="3" t="s">
        <v>125</v>
      </c>
      <c r="AX35" s="3">
        <v>188</v>
      </c>
      <c r="AY35" s="3">
        <v>148</v>
      </c>
      <c r="AZ35" s="3">
        <v>34</v>
      </c>
      <c r="BA35" s="3">
        <v>0</v>
      </c>
      <c r="BB35" s="3">
        <v>6</v>
      </c>
      <c r="BC35" s="100">
        <v>125</v>
      </c>
      <c r="BD35" s="101">
        <v>88</v>
      </c>
      <c r="BE35" s="101">
        <v>34</v>
      </c>
      <c r="BF35" s="101">
        <v>0</v>
      </c>
      <c r="BG35" s="102">
        <v>3</v>
      </c>
      <c r="BH35" s="3">
        <v>63</v>
      </c>
      <c r="BI35" s="3">
        <v>60</v>
      </c>
      <c r="BJ35" s="3">
        <v>0</v>
      </c>
      <c r="BK35" s="3">
        <v>0</v>
      </c>
      <c r="BL35" s="3">
        <v>3</v>
      </c>
      <c r="BM35" s="4" t="s">
        <v>125</v>
      </c>
      <c r="BN35" s="10">
        <v>520</v>
      </c>
      <c r="BO35" s="10">
        <v>337</v>
      </c>
      <c r="BP35" s="10">
        <v>183</v>
      </c>
      <c r="BQ35" s="10">
        <v>0</v>
      </c>
      <c r="BR35" s="10">
        <v>0</v>
      </c>
      <c r="BS35" s="26">
        <v>189</v>
      </c>
      <c r="BT35" s="27">
        <v>90</v>
      </c>
      <c r="BU35" s="27">
        <v>99</v>
      </c>
      <c r="BV35" s="27">
        <v>0</v>
      </c>
      <c r="BW35" s="28">
        <v>0</v>
      </c>
      <c r="BX35" s="10">
        <v>332</v>
      </c>
      <c r="BY35" s="10">
        <v>247</v>
      </c>
      <c r="BZ35" s="10">
        <v>85</v>
      </c>
      <c r="CA35" s="10">
        <v>0</v>
      </c>
      <c r="CB35" s="10">
        <v>0</v>
      </c>
    </row>
    <row r="36" spans="1:80" x14ac:dyDescent="0.2">
      <c r="A36" s="4" t="s">
        <v>126</v>
      </c>
      <c r="B36" s="10">
        <f t="shared" si="60"/>
        <v>984</v>
      </c>
      <c r="C36" s="10">
        <f t="shared" si="61"/>
        <v>470</v>
      </c>
      <c r="D36" s="10">
        <f t="shared" si="62"/>
        <v>231</v>
      </c>
      <c r="E36" s="10">
        <f t="shared" si="63"/>
        <v>133</v>
      </c>
      <c r="F36" s="10">
        <f t="shared" si="64"/>
        <v>149</v>
      </c>
      <c r="G36" s="10">
        <f t="shared" si="65"/>
        <v>496</v>
      </c>
      <c r="H36" s="10">
        <f t="shared" si="66"/>
        <v>213</v>
      </c>
      <c r="I36" s="10">
        <f t="shared" si="67"/>
        <v>102</v>
      </c>
      <c r="J36" s="10">
        <f t="shared" si="68"/>
        <v>50</v>
      </c>
      <c r="K36" s="10">
        <f t="shared" si="69"/>
        <v>131</v>
      </c>
      <c r="L36" s="10">
        <f t="shared" si="70"/>
        <v>488</v>
      </c>
      <c r="M36" s="10">
        <f t="shared" si="71"/>
        <v>258</v>
      </c>
      <c r="N36" s="10">
        <f t="shared" si="72"/>
        <v>130</v>
      </c>
      <c r="O36" s="10">
        <f t="shared" si="73"/>
        <v>83</v>
      </c>
      <c r="P36" s="10">
        <f t="shared" si="74"/>
        <v>18</v>
      </c>
      <c r="Q36" s="4" t="s">
        <v>126</v>
      </c>
      <c r="R36" s="10">
        <v>164</v>
      </c>
      <c r="S36" s="10">
        <v>75</v>
      </c>
      <c r="T36" s="10">
        <v>40</v>
      </c>
      <c r="U36" s="10">
        <v>7</v>
      </c>
      <c r="V36" s="10">
        <v>41</v>
      </c>
      <c r="W36" s="26">
        <v>88</v>
      </c>
      <c r="X36" s="27">
        <v>28</v>
      </c>
      <c r="Y36" s="27">
        <v>23</v>
      </c>
      <c r="Z36" s="27">
        <v>2</v>
      </c>
      <c r="AA36" s="28">
        <v>35</v>
      </c>
      <c r="AB36" s="10">
        <v>76</v>
      </c>
      <c r="AC36" s="10">
        <v>47</v>
      </c>
      <c r="AD36" s="10">
        <v>17</v>
      </c>
      <c r="AE36" s="10">
        <v>5</v>
      </c>
      <c r="AF36" s="10">
        <v>6</v>
      </c>
      <c r="AG36" s="56" t="s">
        <v>126</v>
      </c>
      <c r="AH36" s="63">
        <v>283</v>
      </c>
      <c r="AI36" s="63">
        <v>195</v>
      </c>
      <c r="AJ36" s="63">
        <v>34</v>
      </c>
      <c r="AK36" s="63">
        <v>34</v>
      </c>
      <c r="AL36" s="63">
        <v>20</v>
      </c>
      <c r="AM36" s="64">
        <v>117</v>
      </c>
      <c r="AN36" s="65">
        <v>72</v>
      </c>
      <c r="AO36" s="65">
        <v>17</v>
      </c>
      <c r="AP36" s="65">
        <v>17</v>
      </c>
      <c r="AQ36" s="66">
        <v>11</v>
      </c>
      <c r="AR36" s="63">
        <v>166</v>
      </c>
      <c r="AS36" s="63">
        <v>124</v>
      </c>
      <c r="AT36" s="63">
        <v>17</v>
      </c>
      <c r="AU36" s="63">
        <v>17</v>
      </c>
      <c r="AV36" s="63">
        <v>9</v>
      </c>
      <c r="AW36" s="3" t="s">
        <v>126</v>
      </c>
      <c r="AX36" s="3">
        <v>231</v>
      </c>
      <c r="AY36" s="3">
        <v>65</v>
      </c>
      <c r="AZ36" s="3">
        <v>101</v>
      </c>
      <c r="BA36" s="3">
        <v>62</v>
      </c>
      <c r="BB36" s="3">
        <v>3</v>
      </c>
      <c r="BC36" s="100">
        <v>88</v>
      </c>
      <c r="BD36" s="101">
        <v>23</v>
      </c>
      <c r="BE36" s="101">
        <v>34</v>
      </c>
      <c r="BF36" s="101">
        <v>31</v>
      </c>
      <c r="BG36" s="102">
        <v>0</v>
      </c>
      <c r="BH36" s="3">
        <v>143</v>
      </c>
      <c r="BI36" s="3">
        <v>42</v>
      </c>
      <c r="BJ36" s="3">
        <v>68</v>
      </c>
      <c r="BK36" s="3">
        <v>31</v>
      </c>
      <c r="BL36" s="3">
        <v>3</v>
      </c>
      <c r="BM36" s="4" t="s">
        <v>126</v>
      </c>
      <c r="BN36" s="10">
        <v>306</v>
      </c>
      <c r="BO36" s="10">
        <v>135</v>
      </c>
      <c r="BP36" s="10">
        <v>56</v>
      </c>
      <c r="BQ36" s="10">
        <v>30</v>
      </c>
      <c r="BR36" s="10">
        <v>85</v>
      </c>
      <c r="BS36" s="26">
        <v>203</v>
      </c>
      <c r="BT36" s="27">
        <v>90</v>
      </c>
      <c r="BU36" s="27">
        <v>28</v>
      </c>
      <c r="BV36" s="27">
        <v>0</v>
      </c>
      <c r="BW36" s="28">
        <v>85</v>
      </c>
      <c r="BX36" s="10">
        <v>103</v>
      </c>
      <c r="BY36" s="10">
        <v>45</v>
      </c>
      <c r="BZ36" s="10">
        <v>28</v>
      </c>
      <c r="CA36" s="10">
        <v>30</v>
      </c>
      <c r="CB36" s="10">
        <v>0</v>
      </c>
    </row>
    <row r="37" spans="1:80" x14ac:dyDescent="0.2">
      <c r="A37" s="4" t="s">
        <v>127</v>
      </c>
      <c r="B37" s="10">
        <f t="shared" si="60"/>
        <v>680</v>
      </c>
      <c r="C37" s="10">
        <f t="shared" si="61"/>
        <v>390</v>
      </c>
      <c r="D37" s="10">
        <f t="shared" si="62"/>
        <v>207</v>
      </c>
      <c r="E37" s="10">
        <f t="shared" si="63"/>
        <v>33</v>
      </c>
      <c r="F37" s="10">
        <f t="shared" si="64"/>
        <v>51</v>
      </c>
      <c r="G37" s="10">
        <f t="shared" si="65"/>
        <v>354</v>
      </c>
      <c r="H37" s="10">
        <f t="shared" si="66"/>
        <v>226</v>
      </c>
      <c r="I37" s="10">
        <f t="shared" si="67"/>
        <v>107</v>
      </c>
      <c r="J37" s="10">
        <f t="shared" si="68"/>
        <v>15</v>
      </c>
      <c r="K37" s="10">
        <f t="shared" si="69"/>
        <v>6</v>
      </c>
      <c r="L37" s="10">
        <f t="shared" si="70"/>
        <v>326</v>
      </c>
      <c r="M37" s="10">
        <f t="shared" si="71"/>
        <v>164</v>
      </c>
      <c r="N37" s="10">
        <f t="shared" si="72"/>
        <v>99</v>
      </c>
      <c r="O37" s="10">
        <f t="shared" si="73"/>
        <v>17</v>
      </c>
      <c r="P37" s="10">
        <f t="shared" si="74"/>
        <v>45</v>
      </c>
      <c r="Q37" s="4" t="s">
        <v>127</v>
      </c>
      <c r="R37" s="10">
        <v>214</v>
      </c>
      <c r="S37" s="10">
        <v>118</v>
      </c>
      <c r="T37" s="10">
        <v>87</v>
      </c>
      <c r="U37" s="10">
        <v>4</v>
      </c>
      <c r="V37" s="10">
        <v>6</v>
      </c>
      <c r="W37" s="26">
        <v>134</v>
      </c>
      <c r="X37" s="27">
        <v>80</v>
      </c>
      <c r="Y37" s="27">
        <v>46</v>
      </c>
      <c r="Z37" s="27">
        <v>2</v>
      </c>
      <c r="AA37" s="28">
        <v>6</v>
      </c>
      <c r="AB37" s="10">
        <v>80</v>
      </c>
      <c r="AC37" s="10">
        <v>38</v>
      </c>
      <c r="AD37" s="10">
        <v>40</v>
      </c>
      <c r="AE37" s="10">
        <v>2</v>
      </c>
      <c r="AF37" s="10">
        <v>0</v>
      </c>
      <c r="AG37" s="56" t="s">
        <v>127</v>
      </c>
      <c r="AH37" s="63">
        <v>143</v>
      </c>
      <c r="AI37" s="63">
        <v>117</v>
      </c>
      <c r="AJ37" s="63">
        <v>13</v>
      </c>
      <c r="AK37" s="63">
        <v>14</v>
      </c>
      <c r="AL37" s="63">
        <v>0</v>
      </c>
      <c r="AM37" s="64">
        <v>101</v>
      </c>
      <c r="AN37" s="65">
        <v>78</v>
      </c>
      <c r="AO37" s="65">
        <v>13</v>
      </c>
      <c r="AP37" s="65">
        <v>10</v>
      </c>
      <c r="AQ37" s="66">
        <v>0</v>
      </c>
      <c r="AR37" s="63">
        <v>42</v>
      </c>
      <c r="AS37" s="63">
        <v>39</v>
      </c>
      <c r="AT37" s="63">
        <v>0</v>
      </c>
      <c r="AU37" s="63">
        <v>3</v>
      </c>
      <c r="AV37" s="63">
        <v>0</v>
      </c>
      <c r="AW37" s="3" t="s">
        <v>127</v>
      </c>
      <c r="AX37" s="3">
        <v>134</v>
      </c>
      <c r="AY37" s="3">
        <v>65</v>
      </c>
      <c r="AZ37" s="3">
        <v>51</v>
      </c>
      <c r="BA37" s="3">
        <v>15</v>
      </c>
      <c r="BB37" s="3">
        <v>3</v>
      </c>
      <c r="BC37" s="100">
        <v>60</v>
      </c>
      <c r="BD37" s="101">
        <v>23</v>
      </c>
      <c r="BE37" s="101">
        <v>34</v>
      </c>
      <c r="BF37" s="101">
        <v>3</v>
      </c>
      <c r="BG37" s="102">
        <v>0</v>
      </c>
      <c r="BH37" s="3">
        <v>74</v>
      </c>
      <c r="BI37" s="3">
        <v>42</v>
      </c>
      <c r="BJ37" s="3">
        <v>17</v>
      </c>
      <c r="BK37" s="3">
        <v>12</v>
      </c>
      <c r="BL37" s="3">
        <v>3</v>
      </c>
      <c r="BM37" s="4" t="s">
        <v>127</v>
      </c>
      <c r="BN37" s="10">
        <v>189</v>
      </c>
      <c r="BO37" s="10">
        <v>90</v>
      </c>
      <c r="BP37" s="10">
        <v>56</v>
      </c>
      <c r="BQ37" s="10">
        <v>0</v>
      </c>
      <c r="BR37" s="10">
        <v>42</v>
      </c>
      <c r="BS37" s="26">
        <v>59</v>
      </c>
      <c r="BT37" s="27">
        <v>45</v>
      </c>
      <c r="BU37" s="27">
        <v>14</v>
      </c>
      <c r="BV37" s="27">
        <v>0</v>
      </c>
      <c r="BW37" s="28">
        <v>0</v>
      </c>
      <c r="BX37" s="10">
        <v>130</v>
      </c>
      <c r="BY37" s="10">
        <v>45</v>
      </c>
      <c r="BZ37" s="10">
        <v>42</v>
      </c>
      <c r="CA37" s="10">
        <v>0</v>
      </c>
      <c r="CB37" s="10">
        <v>42</v>
      </c>
    </row>
    <row r="38" spans="1:80" x14ac:dyDescent="0.2">
      <c r="A38" s="4" t="s">
        <v>128</v>
      </c>
      <c r="B38" s="10">
        <f t="shared" si="60"/>
        <v>718</v>
      </c>
      <c r="C38" s="10">
        <f t="shared" si="61"/>
        <v>408</v>
      </c>
      <c r="D38" s="10">
        <f t="shared" si="62"/>
        <v>226</v>
      </c>
      <c r="E38" s="10">
        <f t="shared" si="63"/>
        <v>69</v>
      </c>
      <c r="F38" s="10">
        <f t="shared" si="64"/>
        <v>12</v>
      </c>
      <c r="G38" s="10">
        <f t="shared" si="65"/>
        <v>316</v>
      </c>
      <c r="H38" s="10">
        <f t="shared" si="66"/>
        <v>156</v>
      </c>
      <c r="I38" s="10">
        <f t="shared" si="67"/>
        <v>88</v>
      </c>
      <c r="J38" s="10">
        <f t="shared" si="68"/>
        <v>60</v>
      </c>
      <c r="K38" s="10">
        <f t="shared" si="69"/>
        <v>12</v>
      </c>
      <c r="L38" s="10">
        <f t="shared" si="70"/>
        <v>401</v>
      </c>
      <c r="M38" s="10">
        <f t="shared" si="71"/>
        <v>254</v>
      </c>
      <c r="N38" s="10">
        <f t="shared" si="72"/>
        <v>138</v>
      </c>
      <c r="O38" s="10">
        <f t="shared" si="73"/>
        <v>9</v>
      </c>
      <c r="P38" s="10">
        <f t="shared" si="74"/>
        <v>0</v>
      </c>
      <c r="Q38" s="4" t="s">
        <v>128</v>
      </c>
      <c r="R38" s="10">
        <v>66</v>
      </c>
      <c r="S38" s="10">
        <v>42</v>
      </c>
      <c r="T38" s="10">
        <v>17</v>
      </c>
      <c r="U38" s="10">
        <v>0</v>
      </c>
      <c r="V38" s="10">
        <v>6</v>
      </c>
      <c r="W38" s="26">
        <v>25</v>
      </c>
      <c r="X38" s="27">
        <v>19</v>
      </c>
      <c r="Y38" s="27">
        <v>0</v>
      </c>
      <c r="Z38" s="27">
        <v>0</v>
      </c>
      <c r="AA38" s="28">
        <v>6</v>
      </c>
      <c r="AB38" s="10">
        <v>41</v>
      </c>
      <c r="AC38" s="10">
        <v>24</v>
      </c>
      <c r="AD38" s="10">
        <v>17</v>
      </c>
      <c r="AE38" s="10">
        <v>0</v>
      </c>
      <c r="AF38" s="10">
        <v>0</v>
      </c>
      <c r="AG38" s="56" t="s">
        <v>128</v>
      </c>
      <c r="AH38" s="63">
        <v>202</v>
      </c>
      <c r="AI38" s="63">
        <v>104</v>
      </c>
      <c r="AJ38" s="63">
        <v>88</v>
      </c>
      <c r="AK38" s="63">
        <v>3</v>
      </c>
      <c r="AL38" s="63">
        <v>6</v>
      </c>
      <c r="AM38" s="64">
        <v>85</v>
      </c>
      <c r="AN38" s="65">
        <v>33</v>
      </c>
      <c r="AO38" s="65">
        <v>46</v>
      </c>
      <c r="AP38" s="65">
        <v>0</v>
      </c>
      <c r="AQ38" s="66">
        <v>6</v>
      </c>
      <c r="AR38" s="63">
        <v>117</v>
      </c>
      <c r="AS38" s="63">
        <v>72</v>
      </c>
      <c r="AT38" s="63">
        <v>42</v>
      </c>
      <c r="AU38" s="63">
        <v>3</v>
      </c>
      <c r="AV38" s="63">
        <v>0</v>
      </c>
      <c r="AW38" s="3" t="s">
        <v>128</v>
      </c>
      <c r="AX38" s="3">
        <v>52</v>
      </c>
      <c r="AY38" s="3">
        <v>37</v>
      </c>
      <c r="AZ38" s="3">
        <v>8</v>
      </c>
      <c r="BA38" s="3">
        <v>6</v>
      </c>
      <c r="BB38" s="3">
        <v>0</v>
      </c>
      <c r="BC38" s="100">
        <v>14</v>
      </c>
      <c r="BD38" s="101">
        <v>14</v>
      </c>
      <c r="BE38" s="101">
        <v>0</v>
      </c>
      <c r="BF38" s="101">
        <v>0</v>
      </c>
      <c r="BG38" s="102">
        <v>0</v>
      </c>
      <c r="BH38" s="3">
        <v>38</v>
      </c>
      <c r="BI38" s="3">
        <v>23</v>
      </c>
      <c r="BJ38" s="3">
        <v>8</v>
      </c>
      <c r="BK38" s="3">
        <v>6</v>
      </c>
      <c r="BL38" s="3">
        <v>0</v>
      </c>
      <c r="BM38" s="4" t="s">
        <v>128</v>
      </c>
      <c r="BN38" s="10">
        <v>398</v>
      </c>
      <c r="BO38" s="10">
        <v>225</v>
      </c>
      <c r="BP38" s="10">
        <v>113</v>
      </c>
      <c r="BQ38" s="10">
        <v>60</v>
      </c>
      <c r="BR38" s="10">
        <v>0</v>
      </c>
      <c r="BS38" s="26">
        <v>192</v>
      </c>
      <c r="BT38" s="27">
        <v>90</v>
      </c>
      <c r="BU38" s="27">
        <v>42</v>
      </c>
      <c r="BV38" s="27">
        <v>60</v>
      </c>
      <c r="BW38" s="28">
        <v>0</v>
      </c>
      <c r="BX38" s="10">
        <v>205</v>
      </c>
      <c r="BY38" s="10">
        <v>135</v>
      </c>
      <c r="BZ38" s="10">
        <v>71</v>
      </c>
      <c r="CA38" s="10">
        <v>0</v>
      </c>
      <c r="CB38" s="10">
        <v>0</v>
      </c>
    </row>
    <row r="39" spans="1:80" x14ac:dyDescent="0.2">
      <c r="A39" s="4" t="s">
        <v>129</v>
      </c>
      <c r="B39" s="10">
        <f t="shared" si="60"/>
        <v>940</v>
      </c>
      <c r="C39" s="10">
        <f t="shared" si="61"/>
        <v>546</v>
      </c>
      <c r="D39" s="10">
        <f t="shared" si="62"/>
        <v>197</v>
      </c>
      <c r="E39" s="10">
        <f t="shared" si="63"/>
        <v>182</v>
      </c>
      <c r="F39" s="10">
        <f t="shared" si="64"/>
        <v>14</v>
      </c>
      <c r="G39" s="10">
        <f t="shared" si="65"/>
        <v>479</v>
      </c>
      <c r="H39" s="10">
        <f t="shared" si="66"/>
        <v>270</v>
      </c>
      <c r="I39" s="10">
        <f t="shared" si="67"/>
        <v>108</v>
      </c>
      <c r="J39" s="10">
        <f t="shared" si="68"/>
        <v>95</v>
      </c>
      <c r="K39" s="10">
        <f t="shared" si="69"/>
        <v>6</v>
      </c>
      <c r="L39" s="10">
        <f t="shared" si="70"/>
        <v>459</v>
      </c>
      <c r="M39" s="10">
        <f t="shared" si="71"/>
        <v>275</v>
      </c>
      <c r="N39" s="10">
        <f t="shared" si="72"/>
        <v>87</v>
      </c>
      <c r="O39" s="10">
        <f t="shared" si="73"/>
        <v>88</v>
      </c>
      <c r="P39" s="10">
        <f t="shared" si="74"/>
        <v>9</v>
      </c>
      <c r="Q39" s="4" t="s">
        <v>129</v>
      </c>
      <c r="R39" s="10">
        <v>71</v>
      </c>
      <c r="S39" s="10">
        <v>19</v>
      </c>
      <c r="T39" s="10">
        <v>46</v>
      </c>
      <c r="U39" s="10">
        <v>5</v>
      </c>
      <c r="V39" s="10">
        <v>0</v>
      </c>
      <c r="W39" s="26">
        <v>40</v>
      </c>
      <c r="X39" s="27">
        <v>9</v>
      </c>
      <c r="Y39" s="27">
        <v>29</v>
      </c>
      <c r="Z39" s="27">
        <v>2</v>
      </c>
      <c r="AA39" s="28">
        <v>0</v>
      </c>
      <c r="AB39" s="10">
        <v>30</v>
      </c>
      <c r="AC39" s="10">
        <v>9</v>
      </c>
      <c r="AD39" s="10">
        <v>17</v>
      </c>
      <c r="AE39" s="10">
        <v>4</v>
      </c>
      <c r="AF39" s="10">
        <v>0</v>
      </c>
      <c r="AG39" s="56" t="s">
        <v>129</v>
      </c>
      <c r="AH39" s="63">
        <v>308</v>
      </c>
      <c r="AI39" s="63">
        <v>215</v>
      </c>
      <c r="AJ39" s="63">
        <v>55</v>
      </c>
      <c r="AK39" s="63">
        <v>24</v>
      </c>
      <c r="AL39" s="63">
        <v>14</v>
      </c>
      <c r="AM39" s="64">
        <v>136</v>
      </c>
      <c r="AN39" s="65">
        <v>98</v>
      </c>
      <c r="AO39" s="65">
        <v>29</v>
      </c>
      <c r="AP39" s="65">
        <v>3</v>
      </c>
      <c r="AQ39" s="66">
        <v>6</v>
      </c>
      <c r="AR39" s="63">
        <v>172</v>
      </c>
      <c r="AS39" s="63">
        <v>117</v>
      </c>
      <c r="AT39" s="63">
        <v>25</v>
      </c>
      <c r="AU39" s="63">
        <v>21</v>
      </c>
      <c r="AV39" s="63">
        <v>9</v>
      </c>
      <c r="AW39" s="3" t="s">
        <v>129</v>
      </c>
      <c r="AX39" s="3">
        <v>70</v>
      </c>
      <c r="AY39" s="3">
        <v>42</v>
      </c>
      <c r="AZ39" s="3">
        <v>25</v>
      </c>
      <c r="BA39" s="3">
        <v>3</v>
      </c>
      <c r="BB39" s="3">
        <v>0</v>
      </c>
      <c r="BC39" s="100">
        <v>36</v>
      </c>
      <c r="BD39" s="101">
        <v>28</v>
      </c>
      <c r="BE39" s="101">
        <v>8</v>
      </c>
      <c r="BF39" s="101">
        <v>0</v>
      </c>
      <c r="BG39" s="102">
        <v>0</v>
      </c>
      <c r="BH39" s="3">
        <v>34</v>
      </c>
      <c r="BI39" s="3">
        <v>14</v>
      </c>
      <c r="BJ39" s="3">
        <v>17</v>
      </c>
      <c r="BK39" s="3">
        <v>3</v>
      </c>
      <c r="BL39" s="3">
        <v>0</v>
      </c>
      <c r="BM39" s="4" t="s">
        <v>129</v>
      </c>
      <c r="BN39" s="10">
        <v>491</v>
      </c>
      <c r="BO39" s="10">
        <v>270</v>
      </c>
      <c r="BP39" s="10">
        <v>71</v>
      </c>
      <c r="BQ39" s="10">
        <v>150</v>
      </c>
      <c r="BR39" s="10">
        <v>0</v>
      </c>
      <c r="BS39" s="26">
        <v>267</v>
      </c>
      <c r="BT39" s="27">
        <v>135</v>
      </c>
      <c r="BU39" s="27">
        <v>42</v>
      </c>
      <c r="BV39" s="27">
        <v>90</v>
      </c>
      <c r="BW39" s="28">
        <v>0</v>
      </c>
      <c r="BX39" s="10">
        <v>223</v>
      </c>
      <c r="BY39" s="10">
        <v>135</v>
      </c>
      <c r="BZ39" s="10">
        <v>28</v>
      </c>
      <c r="CA39" s="10">
        <v>60</v>
      </c>
      <c r="CB39" s="10">
        <v>0</v>
      </c>
    </row>
    <row r="40" spans="1:80" x14ac:dyDescent="0.2">
      <c r="A40" s="4" t="s">
        <v>130</v>
      </c>
      <c r="B40" s="10">
        <f t="shared" si="60"/>
        <v>140</v>
      </c>
      <c r="C40" s="10">
        <f t="shared" si="61"/>
        <v>40</v>
      </c>
      <c r="D40" s="10">
        <f t="shared" si="62"/>
        <v>96</v>
      </c>
      <c r="E40" s="10">
        <f t="shared" si="63"/>
        <v>3</v>
      </c>
      <c r="F40" s="10">
        <f t="shared" si="64"/>
        <v>0</v>
      </c>
      <c r="G40" s="10">
        <f t="shared" si="65"/>
        <v>26</v>
      </c>
      <c r="H40" s="10">
        <f t="shared" si="66"/>
        <v>12</v>
      </c>
      <c r="I40" s="10">
        <f t="shared" si="67"/>
        <v>14</v>
      </c>
      <c r="J40" s="10">
        <f t="shared" si="68"/>
        <v>0</v>
      </c>
      <c r="K40" s="10">
        <f t="shared" si="69"/>
        <v>0</v>
      </c>
      <c r="L40" s="10">
        <f t="shared" si="70"/>
        <v>115</v>
      </c>
      <c r="M40" s="10">
        <f t="shared" si="71"/>
        <v>30</v>
      </c>
      <c r="N40" s="10">
        <f t="shared" si="72"/>
        <v>83</v>
      </c>
      <c r="O40" s="10">
        <f t="shared" si="73"/>
        <v>3</v>
      </c>
      <c r="P40" s="10">
        <f t="shared" si="74"/>
        <v>0</v>
      </c>
      <c r="Q40" s="4" t="s">
        <v>130</v>
      </c>
      <c r="R40" s="10">
        <v>22</v>
      </c>
      <c r="S40" s="10">
        <v>5</v>
      </c>
      <c r="T40" s="10">
        <v>17</v>
      </c>
      <c r="U40" s="10">
        <v>0</v>
      </c>
      <c r="V40" s="10">
        <v>0</v>
      </c>
      <c r="W40" s="26">
        <v>6</v>
      </c>
      <c r="X40" s="27">
        <v>0</v>
      </c>
      <c r="Y40" s="27">
        <v>6</v>
      </c>
      <c r="Z40" s="27">
        <v>0</v>
      </c>
      <c r="AA40" s="28">
        <v>0</v>
      </c>
      <c r="AB40" s="10">
        <v>16</v>
      </c>
      <c r="AC40" s="10">
        <v>5</v>
      </c>
      <c r="AD40" s="10">
        <v>12</v>
      </c>
      <c r="AE40" s="10">
        <v>0</v>
      </c>
      <c r="AF40" s="10">
        <v>0</v>
      </c>
      <c r="AG40" s="56" t="s">
        <v>130</v>
      </c>
      <c r="AH40" s="63">
        <v>38</v>
      </c>
      <c r="AI40" s="63">
        <v>26</v>
      </c>
      <c r="AJ40" s="63">
        <v>8</v>
      </c>
      <c r="AK40" s="63">
        <v>3</v>
      </c>
      <c r="AL40" s="63">
        <v>0</v>
      </c>
      <c r="AM40" s="64">
        <v>15</v>
      </c>
      <c r="AN40" s="65">
        <v>7</v>
      </c>
      <c r="AO40" s="65">
        <v>8</v>
      </c>
      <c r="AP40" s="65">
        <v>0</v>
      </c>
      <c r="AQ40" s="66">
        <v>0</v>
      </c>
      <c r="AR40" s="63">
        <v>23</v>
      </c>
      <c r="AS40" s="63">
        <v>20</v>
      </c>
      <c r="AT40" s="63">
        <v>0</v>
      </c>
      <c r="AU40" s="63">
        <v>3</v>
      </c>
      <c r="AV40" s="63">
        <v>0</v>
      </c>
      <c r="AW40" s="3" t="s">
        <v>130</v>
      </c>
      <c r="AX40" s="3">
        <v>9</v>
      </c>
      <c r="AY40" s="3">
        <v>9</v>
      </c>
      <c r="AZ40" s="3">
        <v>0</v>
      </c>
      <c r="BA40" s="3">
        <v>0</v>
      </c>
      <c r="BB40" s="3">
        <v>0</v>
      </c>
      <c r="BC40" s="100">
        <v>5</v>
      </c>
      <c r="BD40" s="101">
        <v>5</v>
      </c>
      <c r="BE40" s="101">
        <v>0</v>
      </c>
      <c r="BF40" s="101">
        <v>0</v>
      </c>
      <c r="BG40" s="102">
        <v>0</v>
      </c>
      <c r="BH40" s="3">
        <v>5</v>
      </c>
      <c r="BI40" s="3">
        <v>5</v>
      </c>
      <c r="BJ40" s="3">
        <v>0</v>
      </c>
      <c r="BK40" s="3">
        <v>0</v>
      </c>
      <c r="BL40" s="3">
        <v>0</v>
      </c>
      <c r="BM40" s="4" t="s">
        <v>130</v>
      </c>
      <c r="BN40" s="10">
        <v>71</v>
      </c>
      <c r="BO40" s="10">
        <v>0</v>
      </c>
      <c r="BP40" s="10">
        <v>71</v>
      </c>
      <c r="BQ40" s="10">
        <v>0</v>
      </c>
      <c r="BR40" s="10">
        <v>0</v>
      </c>
      <c r="BS40" s="26">
        <v>0</v>
      </c>
      <c r="BT40" s="27">
        <v>0</v>
      </c>
      <c r="BU40" s="27">
        <v>0</v>
      </c>
      <c r="BV40" s="27">
        <v>0</v>
      </c>
      <c r="BW40" s="28">
        <v>0</v>
      </c>
      <c r="BX40" s="10">
        <v>71</v>
      </c>
      <c r="BY40" s="10">
        <v>0</v>
      </c>
      <c r="BZ40" s="10">
        <v>71</v>
      </c>
      <c r="CA40" s="10">
        <v>0</v>
      </c>
      <c r="CB40" s="10">
        <v>0</v>
      </c>
    </row>
    <row r="41" spans="1:80" x14ac:dyDescent="0.2">
      <c r="A41" s="4" t="s">
        <v>131</v>
      </c>
      <c r="B41" s="10">
        <f t="shared" si="60"/>
        <v>176</v>
      </c>
      <c r="C41" s="10">
        <f t="shared" si="61"/>
        <v>29</v>
      </c>
      <c r="D41" s="10">
        <f t="shared" si="62"/>
        <v>53</v>
      </c>
      <c r="E41" s="10">
        <f t="shared" si="63"/>
        <v>5</v>
      </c>
      <c r="F41" s="10">
        <f t="shared" si="64"/>
        <v>88</v>
      </c>
      <c r="G41" s="10">
        <f t="shared" si="65"/>
        <v>98</v>
      </c>
      <c r="H41" s="10">
        <f t="shared" si="66"/>
        <v>22</v>
      </c>
      <c r="I41" s="10">
        <f t="shared" si="67"/>
        <v>30</v>
      </c>
      <c r="J41" s="10">
        <f t="shared" si="68"/>
        <v>0</v>
      </c>
      <c r="K41" s="10">
        <f t="shared" si="69"/>
        <v>45</v>
      </c>
      <c r="L41" s="10">
        <f t="shared" si="70"/>
        <v>79</v>
      </c>
      <c r="M41" s="10">
        <f t="shared" si="71"/>
        <v>7</v>
      </c>
      <c r="N41" s="10">
        <f t="shared" si="72"/>
        <v>24</v>
      </c>
      <c r="O41" s="10">
        <f t="shared" si="73"/>
        <v>5</v>
      </c>
      <c r="P41" s="10">
        <f t="shared" si="74"/>
        <v>42</v>
      </c>
      <c r="Q41" s="4" t="s">
        <v>131</v>
      </c>
      <c r="R41" s="10">
        <v>19</v>
      </c>
      <c r="S41" s="10">
        <v>0</v>
      </c>
      <c r="T41" s="10">
        <v>17</v>
      </c>
      <c r="U41" s="10">
        <v>2</v>
      </c>
      <c r="V41" s="10">
        <v>0</v>
      </c>
      <c r="W41" s="26">
        <v>12</v>
      </c>
      <c r="X41" s="27">
        <v>0</v>
      </c>
      <c r="Y41" s="27">
        <v>12</v>
      </c>
      <c r="Z41" s="27">
        <v>0</v>
      </c>
      <c r="AA41" s="28">
        <v>0</v>
      </c>
      <c r="AB41" s="10">
        <v>8</v>
      </c>
      <c r="AC41" s="10">
        <v>0</v>
      </c>
      <c r="AD41" s="10">
        <v>6</v>
      </c>
      <c r="AE41" s="10">
        <v>2</v>
      </c>
      <c r="AF41" s="10">
        <v>0</v>
      </c>
      <c r="AG41" s="56" t="s">
        <v>131</v>
      </c>
      <c r="AH41" s="63">
        <v>21</v>
      </c>
      <c r="AI41" s="63">
        <v>7</v>
      </c>
      <c r="AJ41" s="63">
        <v>8</v>
      </c>
      <c r="AK41" s="63">
        <v>3</v>
      </c>
      <c r="AL41" s="63">
        <v>3</v>
      </c>
      <c r="AM41" s="64">
        <v>7</v>
      </c>
      <c r="AN41" s="65">
        <v>0</v>
      </c>
      <c r="AO41" s="65">
        <v>4</v>
      </c>
      <c r="AP41" s="65">
        <v>0</v>
      </c>
      <c r="AQ41" s="66">
        <v>3</v>
      </c>
      <c r="AR41" s="63">
        <v>14</v>
      </c>
      <c r="AS41" s="63">
        <v>7</v>
      </c>
      <c r="AT41" s="63">
        <v>4</v>
      </c>
      <c r="AU41" s="63">
        <v>3</v>
      </c>
      <c r="AV41" s="63">
        <v>0</v>
      </c>
      <c r="AW41" s="3" t="s">
        <v>131</v>
      </c>
      <c r="AX41" s="3">
        <v>0</v>
      </c>
      <c r="AY41" s="3">
        <v>0</v>
      </c>
      <c r="AZ41" s="3">
        <v>0</v>
      </c>
      <c r="BA41" s="3">
        <v>0</v>
      </c>
      <c r="BB41" s="3">
        <v>0</v>
      </c>
      <c r="BC41" s="100">
        <v>0</v>
      </c>
      <c r="BD41" s="101">
        <v>0</v>
      </c>
      <c r="BE41" s="101">
        <v>0</v>
      </c>
      <c r="BF41" s="101">
        <v>0</v>
      </c>
      <c r="BG41" s="102">
        <v>0</v>
      </c>
      <c r="BH41" s="3">
        <v>0</v>
      </c>
      <c r="BI41" s="3">
        <v>0</v>
      </c>
      <c r="BJ41" s="3">
        <v>0</v>
      </c>
      <c r="BK41" s="3">
        <v>0</v>
      </c>
      <c r="BL41" s="3">
        <v>0</v>
      </c>
      <c r="BM41" s="4" t="s">
        <v>131</v>
      </c>
      <c r="BN41" s="10">
        <v>136</v>
      </c>
      <c r="BO41" s="10">
        <v>22</v>
      </c>
      <c r="BP41" s="10">
        <v>28</v>
      </c>
      <c r="BQ41" s="10">
        <v>0</v>
      </c>
      <c r="BR41" s="10">
        <v>85</v>
      </c>
      <c r="BS41" s="26">
        <v>79</v>
      </c>
      <c r="BT41" s="27">
        <v>22</v>
      </c>
      <c r="BU41" s="27">
        <v>14</v>
      </c>
      <c r="BV41" s="27">
        <v>0</v>
      </c>
      <c r="BW41" s="28">
        <v>42</v>
      </c>
      <c r="BX41" s="10">
        <v>57</v>
      </c>
      <c r="BY41" s="10">
        <v>0</v>
      </c>
      <c r="BZ41" s="10">
        <v>14</v>
      </c>
      <c r="CA41" s="10">
        <v>0</v>
      </c>
      <c r="CB41" s="10">
        <v>42</v>
      </c>
    </row>
    <row r="42" spans="1:80" x14ac:dyDescent="0.2">
      <c r="A42" s="4" t="s">
        <v>132</v>
      </c>
      <c r="B42" s="10">
        <f t="shared" si="60"/>
        <v>127</v>
      </c>
      <c r="C42" s="10">
        <f t="shared" si="61"/>
        <v>44</v>
      </c>
      <c r="D42" s="10">
        <f t="shared" si="62"/>
        <v>38</v>
      </c>
      <c r="E42" s="10">
        <f t="shared" si="63"/>
        <v>41</v>
      </c>
      <c r="F42" s="10">
        <f t="shared" si="64"/>
        <v>3</v>
      </c>
      <c r="G42" s="10">
        <f t="shared" si="65"/>
        <v>95</v>
      </c>
      <c r="H42" s="10">
        <f t="shared" si="66"/>
        <v>22</v>
      </c>
      <c r="I42" s="10">
        <f t="shared" si="67"/>
        <v>38</v>
      </c>
      <c r="J42" s="10">
        <f t="shared" si="68"/>
        <v>33</v>
      </c>
      <c r="K42" s="10">
        <f t="shared" si="69"/>
        <v>0</v>
      </c>
      <c r="L42" s="10">
        <f t="shared" si="70"/>
        <v>32</v>
      </c>
      <c r="M42" s="10">
        <f t="shared" si="71"/>
        <v>22</v>
      </c>
      <c r="N42" s="10">
        <f t="shared" si="72"/>
        <v>0</v>
      </c>
      <c r="O42" s="10">
        <f t="shared" si="73"/>
        <v>7</v>
      </c>
      <c r="P42" s="10">
        <f t="shared" si="74"/>
        <v>3</v>
      </c>
      <c r="Q42" s="4" t="s">
        <v>132</v>
      </c>
      <c r="R42" s="10">
        <v>19</v>
      </c>
      <c r="S42" s="10">
        <v>9</v>
      </c>
      <c r="T42" s="10">
        <v>6</v>
      </c>
      <c r="U42" s="10">
        <v>4</v>
      </c>
      <c r="V42" s="10">
        <v>0</v>
      </c>
      <c r="W42" s="26">
        <v>6</v>
      </c>
      <c r="X42" s="27">
        <v>0</v>
      </c>
      <c r="Y42" s="27">
        <v>6</v>
      </c>
      <c r="Z42" s="27">
        <v>0</v>
      </c>
      <c r="AA42" s="28">
        <v>0</v>
      </c>
      <c r="AB42" s="10">
        <v>13</v>
      </c>
      <c r="AC42" s="10">
        <v>9</v>
      </c>
      <c r="AD42" s="10">
        <v>0</v>
      </c>
      <c r="AE42" s="10">
        <v>4</v>
      </c>
      <c r="AF42" s="10">
        <v>0</v>
      </c>
      <c r="AG42" s="56" t="s">
        <v>132</v>
      </c>
      <c r="AH42" s="63">
        <v>27</v>
      </c>
      <c r="AI42" s="63">
        <v>13</v>
      </c>
      <c r="AJ42" s="63">
        <v>4</v>
      </c>
      <c r="AK42" s="63">
        <v>7</v>
      </c>
      <c r="AL42" s="63">
        <v>3</v>
      </c>
      <c r="AM42" s="64">
        <v>8</v>
      </c>
      <c r="AN42" s="65">
        <v>0</v>
      </c>
      <c r="AO42" s="65">
        <v>4</v>
      </c>
      <c r="AP42" s="65">
        <v>3</v>
      </c>
      <c r="AQ42" s="66">
        <v>0</v>
      </c>
      <c r="AR42" s="63">
        <v>19</v>
      </c>
      <c r="AS42" s="63">
        <v>13</v>
      </c>
      <c r="AT42" s="63">
        <v>0</v>
      </c>
      <c r="AU42" s="63">
        <v>3</v>
      </c>
      <c r="AV42" s="63">
        <v>3</v>
      </c>
      <c r="AW42" s="3" t="s">
        <v>132</v>
      </c>
      <c r="AX42" s="3">
        <v>0</v>
      </c>
      <c r="AY42" s="3">
        <v>0</v>
      </c>
      <c r="AZ42" s="3">
        <v>0</v>
      </c>
      <c r="BA42" s="3">
        <v>0</v>
      </c>
      <c r="BB42" s="3">
        <v>0</v>
      </c>
      <c r="BC42" s="100">
        <v>0</v>
      </c>
      <c r="BD42" s="101">
        <v>0</v>
      </c>
      <c r="BE42" s="101">
        <v>0</v>
      </c>
      <c r="BF42" s="101">
        <v>0</v>
      </c>
      <c r="BG42" s="102">
        <v>0</v>
      </c>
      <c r="BH42" s="3">
        <v>0</v>
      </c>
      <c r="BI42" s="3">
        <v>0</v>
      </c>
      <c r="BJ42" s="3">
        <v>0</v>
      </c>
      <c r="BK42" s="3">
        <v>0</v>
      </c>
      <c r="BL42" s="3">
        <v>0</v>
      </c>
      <c r="BM42" s="4" t="s">
        <v>132</v>
      </c>
      <c r="BN42" s="10">
        <v>81</v>
      </c>
      <c r="BO42" s="10">
        <v>22</v>
      </c>
      <c r="BP42" s="10">
        <v>28</v>
      </c>
      <c r="BQ42" s="10">
        <v>30</v>
      </c>
      <c r="BR42" s="10">
        <v>0</v>
      </c>
      <c r="BS42" s="26">
        <v>81</v>
      </c>
      <c r="BT42" s="27">
        <v>22</v>
      </c>
      <c r="BU42" s="27">
        <v>28</v>
      </c>
      <c r="BV42" s="27">
        <v>30</v>
      </c>
      <c r="BW42" s="28">
        <v>0</v>
      </c>
      <c r="BX42" s="10">
        <v>0</v>
      </c>
      <c r="BY42" s="10">
        <v>0</v>
      </c>
      <c r="BZ42" s="10">
        <v>0</v>
      </c>
      <c r="CA42" s="10">
        <v>0</v>
      </c>
      <c r="CB42" s="10">
        <v>0</v>
      </c>
    </row>
    <row r="43" spans="1:80" x14ac:dyDescent="0.2">
      <c r="A43" s="4" t="s">
        <v>133</v>
      </c>
      <c r="B43" s="10">
        <f t="shared" si="60"/>
        <v>83</v>
      </c>
      <c r="C43" s="10">
        <f t="shared" si="61"/>
        <v>76</v>
      </c>
      <c r="D43" s="10">
        <f t="shared" si="62"/>
        <v>0</v>
      </c>
      <c r="E43" s="10">
        <f t="shared" si="63"/>
        <v>7</v>
      </c>
      <c r="F43" s="10">
        <f t="shared" si="64"/>
        <v>0</v>
      </c>
      <c r="G43" s="10">
        <f t="shared" si="65"/>
        <v>49</v>
      </c>
      <c r="H43" s="10">
        <f t="shared" si="66"/>
        <v>46</v>
      </c>
      <c r="I43" s="10">
        <f t="shared" si="67"/>
        <v>0</v>
      </c>
      <c r="J43" s="10">
        <f t="shared" si="68"/>
        <v>3</v>
      </c>
      <c r="K43" s="10">
        <f t="shared" si="69"/>
        <v>0</v>
      </c>
      <c r="L43" s="10">
        <f t="shared" si="70"/>
        <v>34</v>
      </c>
      <c r="M43" s="10">
        <f t="shared" si="71"/>
        <v>31</v>
      </c>
      <c r="N43" s="10">
        <f t="shared" si="72"/>
        <v>0</v>
      </c>
      <c r="O43" s="10">
        <f t="shared" si="73"/>
        <v>4</v>
      </c>
      <c r="P43" s="10">
        <f t="shared" si="74"/>
        <v>0</v>
      </c>
      <c r="Q43" s="4" t="s">
        <v>133</v>
      </c>
      <c r="R43" s="10">
        <v>51</v>
      </c>
      <c r="S43" s="10">
        <v>47</v>
      </c>
      <c r="T43" s="10">
        <v>0</v>
      </c>
      <c r="U43" s="10">
        <v>4</v>
      </c>
      <c r="V43" s="10">
        <v>0</v>
      </c>
      <c r="W43" s="26">
        <v>24</v>
      </c>
      <c r="X43" s="27">
        <v>24</v>
      </c>
      <c r="Y43" s="27">
        <v>0</v>
      </c>
      <c r="Z43" s="27">
        <v>0</v>
      </c>
      <c r="AA43" s="28">
        <v>0</v>
      </c>
      <c r="AB43" s="10">
        <v>27</v>
      </c>
      <c r="AC43" s="10">
        <v>24</v>
      </c>
      <c r="AD43" s="10">
        <v>0</v>
      </c>
      <c r="AE43" s="10">
        <v>4</v>
      </c>
      <c r="AF43" s="10">
        <v>0</v>
      </c>
      <c r="AG43" s="56" t="s">
        <v>133</v>
      </c>
      <c r="AH43" s="63">
        <v>10</v>
      </c>
      <c r="AI43" s="63">
        <v>7</v>
      </c>
      <c r="AJ43" s="63">
        <v>0</v>
      </c>
      <c r="AK43" s="63">
        <v>3</v>
      </c>
      <c r="AL43" s="63">
        <v>0</v>
      </c>
      <c r="AM43" s="64">
        <v>3</v>
      </c>
      <c r="AN43" s="65">
        <v>0</v>
      </c>
      <c r="AO43" s="65">
        <v>0</v>
      </c>
      <c r="AP43" s="65">
        <v>3</v>
      </c>
      <c r="AQ43" s="66">
        <v>0</v>
      </c>
      <c r="AR43" s="63">
        <v>7</v>
      </c>
      <c r="AS43" s="63">
        <v>7</v>
      </c>
      <c r="AT43" s="63">
        <v>0</v>
      </c>
      <c r="AU43" s="63">
        <v>0</v>
      </c>
      <c r="AV43" s="63">
        <v>0</v>
      </c>
      <c r="AW43" s="3" t="s">
        <v>133</v>
      </c>
      <c r="AX43" s="3">
        <v>0</v>
      </c>
      <c r="AY43" s="3">
        <v>0</v>
      </c>
      <c r="AZ43" s="3">
        <v>0</v>
      </c>
      <c r="BA43" s="3">
        <v>0</v>
      </c>
      <c r="BB43" s="3">
        <v>0</v>
      </c>
      <c r="BC43" s="100">
        <v>0</v>
      </c>
      <c r="BD43" s="101">
        <v>0</v>
      </c>
      <c r="BE43" s="101">
        <v>0</v>
      </c>
      <c r="BF43" s="101">
        <v>0</v>
      </c>
      <c r="BG43" s="102">
        <v>0</v>
      </c>
      <c r="BH43" s="3">
        <v>0</v>
      </c>
      <c r="BI43" s="3">
        <v>0</v>
      </c>
      <c r="BJ43" s="3">
        <v>0</v>
      </c>
      <c r="BK43" s="3">
        <v>0</v>
      </c>
      <c r="BL43" s="3">
        <v>0</v>
      </c>
      <c r="BM43" s="4" t="s">
        <v>133</v>
      </c>
      <c r="BN43" s="10">
        <v>22</v>
      </c>
      <c r="BO43" s="10">
        <v>22</v>
      </c>
      <c r="BP43" s="10">
        <v>0</v>
      </c>
      <c r="BQ43" s="10">
        <v>0</v>
      </c>
      <c r="BR43" s="10">
        <v>0</v>
      </c>
      <c r="BS43" s="26">
        <v>22</v>
      </c>
      <c r="BT43" s="27">
        <v>22</v>
      </c>
      <c r="BU43" s="27">
        <v>0</v>
      </c>
      <c r="BV43" s="27">
        <v>0</v>
      </c>
      <c r="BW43" s="28">
        <v>0</v>
      </c>
      <c r="BX43" s="10">
        <v>0</v>
      </c>
      <c r="BY43" s="10">
        <v>0</v>
      </c>
      <c r="BZ43" s="10">
        <v>0</v>
      </c>
      <c r="CA43" s="10">
        <v>0</v>
      </c>
      <c r="CB43" s="10">
        <v>0</v>
      </c>
    </row>
    <row r="44" spans="1:80" x14ac:dyDescent="0.2">
      <c r="A44" s="4" t="s">
        <v>24</v>
      </c>
      <c r="G44" s="34"/>
      <c r="H44" s="35"/>
      <c r="I44" s="35"/>
      <c r="J44" s="35"/>
      <c r="K44" s="6"/>
      <c r="Q44" s="4" t="s">
        <v>24</v>
      </c>
      <c r="R44" s="4">
        <v>6.9</v>
      </c>
      <c r="S44" s="4">
        <v>6.9</v>
      </c>
      <c r="T44" s="4">
        <v>7.6</v>
      </c>
      <c r="U44" s="4">
        <v>8</v>
      </c>
      <c r="V44" s="4">
        <v>5.8</v>
      </c>
      <c r="W44" s="34">
        <v>6.9</v>
      </c>
      <c r="X44" s="35">
        <v>6.7</v>
      </c>
      <c r="Y44" s="35">
        <v>8.8000000000000007</v>
      </c>
      <c r="Z44" s="35">
        <v>5.5</v>
      </c>
      <c r="AA44" s="6">
        <v>5.4</v>
      </c>
      <c r="AB44" s="4">
        <v>6.9</v>
      </c>
      <c r="AC44" s="4">
        <v>7.1</v>
      </c>
      <c r="AD44" s="4">
        <v>6.9</v>
      </c>
      <c r="AE44" s="4">
        <v>8.8000000000000007</v>
      </c>
      <c r="AF44" s="4">
        <v>6</v>
      </c>
      <c r="AG44" s="90" t="s">
        <v>24</v>
      </c>
      <c r="AH44" s="90">
        <v>6.3</v>
      </c>
      <c r="AI44" s="90">
        <v>6</v>
      </c>
      <c r="AJ44" s="90">
        <v>7.1</v>
      </c>
      <c r="AK44" s="90">
        <v>10.199999999999999</v>
      </c>
      <c r="AL44" s="90">
        <v>11</v>
      </c>
      <c r="AM44" s="126">
        <v>6.1</v>
      </c>
      <c r="AN44" s="127">
        <v>5.7</v>
      </c>
      <c r="AO44" s="127">
        <v>7.5</v>
      </c>
      <c r="AP44" s="127">
        <v>9</v>
      </c>
      <c r="AQ44" s="128">
        <v>11.1</v>
      </c>
      <c r="AR44" s="90">
        <v>6.6</v>
      </c>
      <c r="AS44" s="90">
        <v>6.4</v>
      </c>
      <c r="AT44" s="90">
        <v>6.9</v>
      </c>
      <c r="AU44" s="90">
        <v>11.2</v>
      </c>
      <c r="AV44" s="90">
        <v>8.5</v>
      </c>
      <c r="AW44" s="3" t="s">
        <v>24</v>
      </c>
      <c r="AX44" s="129">
        <v>7.6</v>
      </c>
      <c r="AY44" s="129">
        <v>6.6</v>
      </c>
      <c r="AZ44" s="129">
        <v>9</v>
      </c>
      <c r="BA44" s="129">
        <v>11.3</v>
      </c>
      <c r="BB44" s="129">
        <v>5.4</v>
      </c>
      <c r="BC44" s="133">
        <v>7.6</v>
      </c>
      <c r="BD44" s="134">
        <v>6.7</v>
      </c>
      <c r="BE44" s="134">
        <v>10</v>
      </c>
      <c r="BF44" s="134">
        <v>11.2</v>
      </c>
      <c r="BG44" s="135">
        <v>4.5999999999999996</v>
      </c>
      <c r="BH44" s="129">
        <v>7.5</v>
      </c>
      <c r="BI44" s="129">
        <v>6.5</v>
      </c>
      <c r="BJ44" s="129">
        <v>8.4</v>
      </c>
      <c r="BK44" s="129">
        <v>11.3</v>
      </c>
      <c r="BL44" s="129">
        <v>6</v>
      </c>
      <c r="BM44" s="4" t="s">
        <v>24</v>
      </c>
      <c r="BN44" s="13">
        <v>6</v>
      </c>
      <c r="BO44" s="13">
        <v>7.1</v>
      </c>
      <c r="BP44" s="13">
        <v>5.9</v>
      </c>
      <c r="BQ44" s="13">
        <v>6</v>
      </c>
      <c r="BR44" s="13">
        <v>4.0999999999999996</v>
      </c>
      <c r="BS44" s="42">
        <v>6.5</v>
      </c>
      <c r="BT44" s="43">
        <v>8</v>
      </c>
      <c r="BU44" s="43">
        <v>6.3</v>
      </c>
      <c r="BV44" s="43">
        <v>5</v>
      </c>
      <c r="BW44" s="44">
        <v>5</v>
      </c>
      <c r="BX44" s="13">
        <v>5.7</v>
      </c>
      <c r="BY44" s="13">
        <v>6.5</v>
      </c>
      <c r="BZ44" s="13">
        <v>5.6</v>
      </c>
      <c r="CA44" s="13">
        <v>6.5</v>
      </c>
      <c r="CB44" s="13">
        <v>3.7</v>
      </c>
    </row>
    <row r="45" spans="1:80" ht="15" x14ac:dyDescent="0.25">
      <c r="A45" s="2" t="s">
        <v>500</v>
      </c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2" t="s">
        <v>500</v>
      </c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2" t="s">
        <v>500</v>
      </c>
      <c r="AH45" s="94"/>
      <c r="AI45" s="94"/>
      <c r="AJ45" s="94"/>
      <c r="AK45" s="94"/>
      <c r="AL45" s="94"/>
      <c r="AM45" s="94"/>
      <c r="AN45" s="94"/>
      <c r="AO45" s="94"/>
      <c r="AP45" s="94"/>
      <c r="AQ45" s="94"/>
      <c r="AR45" s="94"/>
      <c r="AS45" s="94"/>
      <c r="AT45" s="94"/>
      <c r="AU45" s="94"/>
      <c r="AV45" s="94"/>
      <c r="AW45" s="2" t="s">
        <v>500</v>
      </c>
      <c r="AX45" s="94"/>
      <c r="AY45" s="94"/>
      <c r="AZ45" s="94"/>
      <c r="BA45" s="94"/>
      <c r="BB45" s="94"/>
      <c r="BC45" s="94"/>
      <c r="BD45" s="94"/>
      <c r="BE45" s="94"/>
      <c r="BF45" s="94"/>
      <c r="BG45" s="94"/>
      <c r="BH45" s="94"/>
      <c r="BI45" s="94"/>
      <c r="BJ45" s="94"/>
      <c r="BK45" s="94"/>
      <c r="BL45" s="94"/>
      <c r="BM45" s="2" t="s">
        <v>500</v>
      </c>
      <c r="BN45" s="94"/>
      <c r="BO45" s="94"/>
      <c r="BP45" s="94"/>
      <c r="BQ45" s="94"/>
      <c r="BR45" s="94"/>
      <c r="BS45" s="94"/>
      <c r="BT45" s="94"/>
      <c r="BU45" s="94"/>
      <c r="BV45" s="94"/>
      <c r="BW45" s="94"/>
      <c r="BX45" s="94"/>
      <c r="BY45" s="94"/>
      <c r="BZ45" s="94"/>
      <c r="CA45" s="94"/>
      <c r="CB45" s="94"/>
    </row>
    <row r="46" spans="1:80" ht="15" x14ac:dyDescent="0.25">
      <c r="A46" s="3" t="s">
        <v>501</v>
      </c>
      <c r="Q46" s="3" t="s">
        <v>501</v>
      </c>
      <c r="AG46" s="3" t="s">
        <v>501</v>
      </c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 s="3" t="s">
        <v>501</v>
      </c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 s="3" t="s">
        <v>610</v>
      </c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</row>
  </sheetData>
  <mergeCells count="15">
    <mergeCell ref="B2:F2"/>
    <mergeCell ref="G2:K2"/>
    <mergeCell ref="L2:P2"/>
    <mergeCell ref="R2:V2"/>
    <mergeCell ref="W2:AA2"/>
    <mergeCell ref="BH2:BL2"/>
    <mergeCell ref="BN2:BR2"/>
    <mergeCell ref="BS2:BW2"/>
    <mergeCell ref="BX2:CB2"/>
    <mergeCell ref="AB2:AF2"/>
    <mergeCell ref="AH2:AL2"/>
    <mergeCell ref="AM2:AQ2"/>
    <mergeCell ref="AR2:AV2"/>
    <mergeCell ref="AX2:BB2"/>
    <mergeCell ref="BC2:BG2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78"/>
  <sheetViews>
    <sheetView view="pageBreakPreview" zoomScaleNormal="100" zoomScaleSheetLayoutView="100" workbookViewId="0">
      <selection activeCell="A2" sqref="A2"/>
    </sheetView>
  </sheetViews>
  <sheetFormatPr defaultColWidth="18.28515625" defaultRowHeight="11.25" x14ac:dyDescent="0.2"/>
  <cols>
    <col min="1" max="1" width="18.28515625" style="4"/>
    <col min="2" max="16" width="5" style="4" customWidth="1"/>
    <col min="17" max="17" width="18.28515625" style="4"/>
    <col min="18" max="32" width="5" style="4" customWidth="1"/>
    <col min="33" max="16384" width="18.28515625" style="4"/>
  </cols>
  <sheetData>
    <row r="1" spans="1:32" x14ac:dyDescent="0.2">
      <c r="A1" s="4" t="s">
        <v>832</v>
      </c>
      <c r="Q1" s="4" t="s">
        <v>512</v>
      </c>
    </row>
    <row r="2" spans="1:32" x14ac:dyDescent="0.2">
      <c r="A2" s="5"/>
      <c r="B2" s="278" t="s">
        <v>1</v>
      </c>
      <c r="C2" s="278"/>
      <c r="D2" s="278"/>
      <c r="E2" s="278"/>
      <c r="F2" s="278"/>
      <c r="G2" s="278" t="s">
        <v>2</v>
      </c>
      <c r="H2" s="278"/>
      <c r="I2" s="278"/>
      <c r="J2" s="278"/>
      <c r="K2" s="278"/>
      <c r="L2" s="278" t="s">
        <v>3</v>
      </c>
      <c r="M2" s="278"/>
      <c r="N2" s="278"/>
      <c r="O2" s="278"/>
      <c r="P2" s="279"/>
      <c r="Q2" s="5"/>
      <c r="R2" s="278" t="s">
        <v>1</v>
      </c>
      <c r="S2" s="278"/>
      <c r="T2" s="278"/>
      <c r="U2" s="278"/>
      <c r="V2" s="278"/>
      <c r="W2" s="278" t="s">
        <v>2</v>
      </c>
      <c r="X2" s="278"/>
      <c r="Y2" s="278"/>
      <c r="Z2" s="278"/>
      <c r="AA2" s="278"/>
      <c r="AB2" s="278" t="s">
        <v>3</v>
      </c>
      <c r="AC2" s="278"/>
      <c r="AD2" s="278"/>
      <c r="AE2" s="278"/>
      <c r="AF2" s="279"/>
    </row>
    <row r="3" spans="1:32" x14ac:dyDescent="0.2">
      <c r="A3" s="6" t="s">
        <v>600</v>
      </c>
      <c r="B3" s="7" t="s">
        <v>1</v>
      </c>
      <c r="C3" s="7" t="s">
        <v>4</v>
      </c>
      <c r="D3" s="7" t="s">
        <v>504</v>
      </c>
      <c r="E3" s="7" t="s">
        <v>6</v>
      </c>
      <c r="F3" s="7" t="s">
        <v>505</v>
      </c>
      <c r="G3" s="7" t="s">
        <v>1</v>
      </c>
      <c r="H3" s="7" t="s">
        <v>4</v>
      </c>
      <c r="I3" s="7" t="s">
        <v>504</v>
      </c>
      <c r="J3" s="7" t="s">
        <v>6</v>
      </c>
      <c r="K3" s="7" t="s">
        <v>505</v>
      </c>
      <c r="L3" s="7" t="s">
        <v>1</v>
      </c>
      <c r="M3" s="7" t="s">
        <v>4</v>
      </c>
      <c r="N3" s="7" t="s">
        <v>504</v>
      </c>
      <c r="O3" s="7" t="s">
        <v>6</v>
      </c>
      <c r="P3" s="7" t="s">
        <v>505</v>
      </c>
      <c r="Q3" s="6" t="s">
        <v>600</v>
      </c>
      <c r="R3" s="7" t="s">
        <v>1</v>
      </c>
      <c r="S3" s="7" t="s">
        <v>4</v>
      </c>
      <c r="T3" s="7" t="s">
        <v>504</v>
      </c>
      <c r="U3" s="7" t="s">
        <v>6</v>
      </c>
      <c r="V3" s="7" t="s">
        <v>505</v>
      </c>
      <c r="W3" s="7" t="s">
        <v>1</v>
      </c>
      <c r="X3" s="7" t="s">
        <v>4</v>
      </c>
      <c r="Y3" s="7" t="s">
        <v>504</v>
      </c>
      <c r="Z3" s="7" t="s">
        <v>6</v>
      </c>
      <c r="AA3" s="7" t="s">
        <v>505</v>
      </c>
      <c r="AB3" s="7" t="s">
        <v>1</v>
      </c>
      <c r="AC3" s="7" t="s">
        <v>4</v>
      </c>
      <c r="AD3" s="7" t="s">
        <v>504</v>
      </c>
      <c r="AE3" s="7" t="s">
        <v>6</v>
      </c>
      <c r="AF3" s="7" t="s">
        <v>505</v>
      </c>
    </row>
    <row r="4" spans="1:32" x14ac:dyDescent="0.2">
      <c r="A4" s="15" t="s">
        <v>120</v>
      </c>
      <c r="G4" s="25"/>
      <c r="H4" s="9"/>
      <c r="I4" s="9"/>
      <c r="J4" s="9"/>
      <c r="K4" s="5"/>
      <c r="Q4" s="15" t="s">
        <v>120</v>
      </c>
      <c r="W4" s="25"/>
      <c r="X4" s="9"/>
      <c r="Y4" s="9"/>
      <c r="Z4" s="9"/>
      <c r="AA4" s="5"/>
    </row>
    <row r="5" spans="1:32" x14ac:dyDescent="0.2">
      <c r="A5" s="4" t="s">
        <v>1</v>
      </c>
      <c r="B5" s="10">
        <f>B44+B61</f>
        <v>7948</v>
      </c>
      <c r="C5" s="10">
        <f t="shared" ref="C5:P5" si="0">C44+C61</f>
        <v>4204</v>
      </c>
      <c r="D5" s="10">
        <f t="shared" si="0"/>
        <v>2193</v>
      </c>
      <c r="E5" s="10">
        <f t="shared" si="0"/>
        <v>255</v>
      </c>
      <c r="F5" s="10">
        <f t="shared" si="0"/>
        <v>1296</v>
      </c>
      <c r="G5" s="26">
        <f t="shared" si="0"/>
        <v>3957</v>
      </c>
      <c r="H5" s="27">
        <f t="shared" si="0"/>
        <v>2006</v>
      </c>
      <c r="I5" s="27">
        <f t="shared" si="0"/>
        <v>1189</v>
      </c>
      <c r="J5" s="27">
        <f t="shared" si="0"/>
        <v>115</v>
      </c>
      <c r="K5" s="28">
        <f t="shared" si="0"/>
        <v>648</v>
      </c>
      <c r="L5" s="10">
        <f t="shared" si="0"/>
        <v>3991</v>
      </c>
      <c r="M5" s="10">
        <f t="shared" si="0"/>
        <v>2198</v>
      </c>
      <c r="N5" s="10">
        <f t="shared" si="0"/>
        <v>1004</v>
      </c>
      <c r="O5" s="10">
        <f t="shared" si="0"/>
        <v>140</v>
      </c>
      <c r="P5" s="10">
        <f t="shared" si="0"/>
        <v>648</v>
      </c>
      <c r="Q5" s="4" t="s">
        <v>1</v>
      </c>
      <c r="R5" s="10">
        <f>R44+R61</f>
        <v>7948</v>
      </c>
      <c r="S5" s="10">
        <f t="shared" ref="S5:AF5" si="1">S44+S61</f>
        <v>4204</v>
      </c>
      <c r="T5" s="10">
        <f t="shared" si="1"/>
        <v>2193</v>
      </c>
      <c r="U5" s="10">
        <f t="shared" si="1"/>
        <v>255</v>
      </c>
      <c r="V5" s="10">
        <f t="shared" si="1"/>
        <v>1296</v>
      </c>
      <c r="W5" s="26">
        <f t="shared" si="1"/>
        <v>3957</v>
      </c>
      <c r="X5" s="27">
        <f t="shared" si="1"/>
        <v>2006</v>
      </c>
      <c r="Y5" s="27">
        <f t="shared" si="1"/>
        <v>1189</v>
      </c>
      <c r="Z5" s="27">
        <f t="shared" si="1"/>
        <v>115</v>
      </c>
      <c r="AA5" s="28">
        <f t="shared" si="1"/>
        <v>648</v>
      </c>
      <c r="AB5" s="10">
        <f t="shared" si="1"/>
        <v>3991</v>
      </c>
      <c r="AC5" s="10">
        <f t="shared" si="1"/>
        <v>2198</v>
      </c>
      <c r="AD5" s="10">
        <f t="shared" si="1"/>
        <v>1004</v>
      </c>
      <c r="AE5" s="10">
        <f t="shared" si="1"/>
        <v>140</v>
      </c>
      <c r="AF5" s="10">
        <f t="shared" si="1"/>
        <v>648</v>
      </c>
    </row>
    <row r="6" spans="1:32" x14ac:dyDescent="0.2">
      <c r="A6" s="4" t="s">
        <v>32</v>
      </c>
      <c r="B6" s="10">
        <f t="shared" ref="B6:P6" si="2">B45+B62</f>
        <v>724</v>
      </c>
      <c r="C6" s="10">
        <f t="shared" si="2"/>
        <v>321</v>
      </c>
      <c r="D6" s="10">
        <f t="shared" si="2"/>
        <v>236</v>
      </c>
      <c r="E6" s="10">
        <f t="shared" si="2"/>
        <v>22</v>
      </c>
      <c r="F6" s="10">
        <f t="shared" si="2"/>
        <v>145</v>
      </c>
      <c r="G6" s="26">
        <f t="shared" si="2"/>
        <v>383</v>
      </c>
      <c r="H6" s="27">
        <f t="shared" si="2"/>
        <v>142</v>
      </c>
      <c r="I6" s="27">
        <f t="shared" si="2"/>
        <v>156</v>
      </c>
      <c r="J6" s="27">
        <f t="shared" si="2"/>
        <v>11</v>
      </c>
      <c r="K6" s="28">
        <f t="shared" si="2"/>
        <v>75</v>
      </c>
      <c r="L6" s="10">
        <f t="shared" si="2"/>
        <v>341</v>
      </c>
      <c r="M6" s="10">
        <f t="shared" si="2"/>
        <v>179</v>
      </c>
      <c r="N6" s="10">
        <f t="shared" si="2"/>
        <v>81</v>
      </c>
      <c r="O6" s="10">
        <f t="shared" si="2"/>
        <v>11</v>
      </c>
      <c r="P6" s="10">
        <f t="shared" si="2"/>
        <v>69</v>
      </c>
      <c r="Q6" s="4" t="s">
        <v>32</v>
      </c>
      <c r="R6" s="10">
        <f t="shared" ref="R6:AF6" si="3">R45+R62</f>
        <v>724</v>
      </c>
      <c r="S6" s="10">
        <f t="shared" si="3"/>
        <v>321</v>
      </c>
      <c r="T6" s="10">
        <f t="shared" si="3"/>
        <v>236</v>
      </c>
      <c r="U6" s="10">
        <f t="shared" si="3"/>
        <v>22</v>
      </c>
      <c r="V6" s="10">
        <f t="shared" si="3"/>
        <v>145</v>
      </c>
      <c r="W6" s="26">
        <f t="shared" si="3"/>
        <v>383</v>
      </c>
      <c r="X6" s="27">
        <f t="shared" si="3"/>
        <v>142</v>
      </c>
      <c r="Y6" s="27">
        <f t="shared" si="3"/>
        <v>156</v>
      </c>
      <c r="Z6" s="27">
        <f t="shared" si="3"/>
        <v>11</v>
      </c>
      <c r="AA6" s="28">
        <f t="shared" si="3"/>
        <v>75</v>
      </c>
      <c r="AB6" s="10">
        <f t="shared" si="3"/>
        <v>341</v>
      </c>
      <c r="AC6" s="10">
        <f t="shared" si="3"/>
        <v>179</v>
      </c>
      <c r="AD6" s="10">
        <f t="shared" si="3"/>
        <v>81</v>
      </c>
      <c r="AE6" s="10">
        <f t="shared" si="3"/>
        <v>11</v>
      </c>
      <c r="AF6" s="10">
        <f t="shared" si="3"/>
        <v>69</v>
      </c>
    </row>
    <row r="7" spans="1:32" x14ac:dyDescent="0.2">
      <c r="A7" s="4" t="s">
        <v>121</v>
      </c>
      <c r="B7" s="10">
        <f t="shared" ref="B7:P7" si="4">B46+B63</f>
        <v>149</v>
      </c>
      <c r="C7" s="10">
        <f t="shared" si="4"/>
        <v>37</v>
      </c>
      <c r="D7" s="10">
        <f t="shared" si="4"/>
        <v>46</v>
      </c>
      <c r="E7" s="10">
        <f t="shared" si="4"/>
        <v>7</v>
      </c>
      <c r="F7" s="10">
        <f t="shared" si="4"/>
        <v>58</v>
      </c>
      <c r="G7" s="26">
        <f t="shared" si="4"/>
        <v>68</v>
      </c>
      <c r="H7" s="27">
        <f t="shared" si="4"/>
        <v>14</v>
      </c>
      <c r="I7" s="27">
        <f t="shared" si="4"/>
        <v>23</v>
      </c>
      <c r="J7" s="27">
        <f t="shared" si="4"/>
        <v>2</v>
      </c>
      <c r="K7" s="28">
        <f t="shared" si="4"/>
        <v>29</v>
      </c>
      <c r="L7" s="10">
        <f t="shared" si="4"/>
        <v>81</v>
      </c>
      <c r="M7" s="10">
        <f t="shared" si="4"/>
        <v>23</v>
      </c>
      <c r="N7" s="10">
        <f t="shared" si="4"/>
        <v>23</v>
      </c>
      <c r="O7" s="10">
        <f t="shared" si="4"/>
        <v>6</v>
      </c>
      <c r="P7" s="10">
        <f t="shared" si="4"/>
        <v>29</v>
      </c>
      <c r="Q7" s="4" t="s">
        <v>121</v>
      </c>
      <c r="R7" s="10">
        <f t="shared" ref="R7:AF7" si="5">R46+R63</f>
        <v>149</v>
      </c>
      <c r="S7" s="10">
        <f t="shared" si="5"/>
        <v>37</v>
      </c>
      <c r="T7" s="10">
        <f t="shared" si="5"/>
        <v>46</v>
      </c>
      <c r="U7" s="10">
        <f t="shared" si="5"/>
        <v>7</v>
      </c>
      <c r="V7" s="10">
        <f t="shared" si="5"/>
        <v>58</v>
      </c>
      <c r="W7" s="26">
        <f t="shared" si="5"/>
        <v>68</v>
      </c>
      <c r="X7" s="27">
        <f t="shared" si="5"/>
        <v>14</v>
      </c>
      <c r="Y7" s="27">
        <f t="shared" si="5"/>
        <v>23</v>
      </c>
      <c r="Z7" s="27">
        <f t="shared" si="5"/>
        <v>2</v>
      </c>
      <c r="AA7" s="28">
        <f t="shared" si="5"/>
        <v>29</v>
      </c>
      <c r="AB7" s="10">
        <f t="shared" si="5"/>
        <v>81</v>
      </c>
      <c r="AC7" s="10">
        <f t="shared" si="5"/>
        <v>23</v>
      </c>
      <c r="AD7" s="10">
        <f t="shared" si="5"/>
        <v>23</v>
      </c>
      <c r="AE7" s="10">
        <f t="shared" si="5"/>
        <v>6</v>
      </c>
      <c r="AF7" s="10">
        <f t="shared" si="5"/>
        <v>29</v>
      </c>
    </row>
    <row r="8" spans="1:32" x14ac:dyDescent="0.2">
      <c r="A8" s="4" t="s">
        <v>122</v>
      </c>
      <c r="B8" s="10">
        <f t="shared" ref="B8:P8" si="6">B47+B64</f>
        <v>960</v>
      </c>
      <c r="C8" s="10">
        <f t="shared" si="6"/>
        <v>444</v>
      </c>
      <c r="D8" s="10">
        <f t="shared" si="6"/>
        <v>306</v>
      </c>
      <c r="E8" s="10">
        <f t="shared" si="6"/>
        <v>20</v>
      </c>
      <c r="F8" s="10">
        <f t="shared" si="6"/>
        <v>191</v>
      </c>
      <c r="G8" s="26">
        <f t="shared" si="6"/>
        <v>495</v>
      </c>
      <c r="H8" s="27">
        <f t="shared" si="6"/>
        <v>217</v>
      </c>
      <c r="I8" s="27">
        <f t="shared" si="6"/>
        <v>156</v>
      </c>
      <c r="J8" s="27">
        <f t="shared" si="6"/>
        <v>7</v>
      </c>
      <c r="K8" s="28">
        <f t="shared" si="6"/>
        <v>116</v>
      </c>
      <c r="L8" s="10">
        <f t="shared" si="6"/>
        <v>464</v>
      </c>
      <c r="M8" s="10">
        <f t="shared" si="6"/>
        <v>226</v>
      </c>
      <c r="N8" s="10">
        <f t="shared" si="6"/>
        <v>150</v>
      </c>
      <c r="O8" s="10">
        <f t="shared" si="6"/>
        <v>13</v>
      </c>
      <c r="P8" s="10">
        <f t="shared" si="6"/>
        <v>75</v>
      </c>
      <c r="Q8" s="4" t="s">
        <v>122</v>
      </c>
      <c r="R8" s="10">
        <f t="shared" ref="R8:AF8" si="7">R47+R64</f>
        <v>960</v>
      </c>
      <c r="S8" s="10">
        <f t="shared" si="7"/>
        <v>444</v>
      </c>
      <c r="T8" s="10">
        <f t="shared" si="7"/>
        <v>306</v>
      </c>
      <c r="U8" s="10">
        <f t="shared" si="7"/>
        <v>20</v>
      </c>
      <c r="V8" s="10">
        <f t="shared" si="7"/>
        <v>191</v>
      </c>
      <c r="W8" s="26">
        <f t="shared" si="7"/>
        <v>495</v>
      </c>
      <c r="X8" s="27">
        <f t="shared" si="7"/>
        <v>217</v>
      </c>
      <c r="Y8" s="27">
        <f t="shared" si="7"/>
        <v>156</v>
      </c>
      <c r="Z8" s="27">
        <f t="shared" si="7"/>
        <v>7</v>
      </c>
      <c r="AA8" s="28">
        <f t="shared" si="7"/>
        <v>116</v>
      </c>
      <c r="AB8" s="10">
        <f t="shared" si="7"/>
        <v>464</v>
      </c>
      <c r="AC8" s="10">
        <f t="shared" si="7"/>
        <v>226</v>
      </c>
      <c r="AD8" s="10">
        <f t="shared" si="7"/>
        <v>150</v>
      </c>
      <c r="AE8" s="10">
        <f t="shared" si="7"/>
        <v>13</v>
      </c>
      <c r="AF8" s="10">
        <f t="shared" si="7"/>
        <v>75</v>
      </c>
    </row>
    <row r="9" spans="1:32" x14ac:dyDescent="0.2">
      <c r="A9" s="4" t="s">
        <v>123</v>
      </c>
      <c r="B9" s="10">
        <f t="shared" ref="B9:P9" si="8">B48+B65</f>
        <v>419</v>
      </c>
      <c r="C9" s="10">
        <f t="shared" si="8"/>
        <v>208</v>
      </c>
      <c r="D9" s="10">
        <f t="shared" si="8"/>
        <v>121</v>
      </c>
      <c r="E9" s="10">
        <f t="shared" si="8"/>
        <v>9</v>
      </c>
      <c r="F9" s="10">
        <f t="shared" si="8"/>
        <v>81</v>
      </c>
      <c r="G9" s="26">
        <f t="shared" si="8"/>
        <v>145</v>
      </c>
      <c r="H9" s="27">
        <f t="shared" si="8"/>
        <v>71</v>
      </c>
      <c r="I9" s="27">
        <f t="shared" si="8"/>
        <v>40</v>
      </c>
      <c r="J9" s="27">
        <f t="shared" si="8"/>
        <v>6</v>
      </c>
      <c r="K9" s="28">
        <f t="shared" si="8"/>
        <v>29</v>
      </c>
      <c r="L9" s="10">
        <f t="shared" si="8"/>
        <v>273</v>
      </c>
      <c r="M9" s="10">
        <f t="shared" si="8"/>
        <v>137</v>
      </c>
      <c r="N9" s="10">
        <f t="shared" si="8"/>
        <v>81</v>
      </c>
      <c r="O9" s="10">
        <f t="shared" si="8"/>
        <v>4</v>
      </c>
      <c r="P9" s="10">
        <f t="shared" si="8"/>
        <v>52</v>
      </c>
      <c r="Q9" s="4" t="s">
        <v>123</v>
      </c>
      <c r="R9" s="10">
        <f t="shared" ref="R9:AF9" si="9">R48+R65</f>
        <v>419</v>
      </c>
      <c r="S9" s="10">
        <f t="shared" si="9"/>
        <v>208</v>
      </c>
      <c r="T9" s="10">
        <f t="shared" si="9"/>
        <v>121</v>
      </c>
      <c r="U9" s="10">
        <f t="shared" si="9"/>
        <v>9</v>
      </c>
      <c r="V9" s="10">
        <f t="shared" si="9"/>
        <v>81</v>
      </c>
      <c r="W9" s="26">
        <f t="shared" si="9"/>
        <v>145</v>
      </c>
      <c r="X9" s="27">
        <f t="shared" si="9"/>
        <v>71</v>
      </c>
      <c r="Y9" s="27">
        <f t="shared" si="9"/>
        <v>40</v>
      </c>
      <c r="Z9" s="27">
        <f t="shared" si="9"/>
        <v>6</v>
      </c>
      <c r="AA9" s="28">
        <f t="shared" si="9"/>
        <v>29</v>
      </c>
      <c r="AB9" s="10">
        <f t="shared" si="9"/>
        <v>273</v>
      </c>
      <c r="AC9" s="10">
        <f t="shared" si="9"/>
        <v>137</v>
      </c>
      <c r="AD9" s="10">
        <f t="shared" si="9"/>
        <v>81</v>
      </c>
      <c r="AE9" s="10">
        <f t="shared" si="9"/>
        <v>4</v>
      </c>
      <c r="AF9" s="10">
        <f t="shared" si="9"/>
        <v>52</v>
      </c>
    </row>
    <row r="10" spans="1:32" x14ac:dyDescent="0.2">
      <c r="A10" s="4" t="s">
        <v>124</v>
      </c>
      <c r="B10" s="10">
        <f t="shared" ref="B10:P10" si="10">B49+B66</f>
        <v>656</v>
      </c>
      <c r="C10" s="10">
        <f t="shared" si="10"/>
        <v>359</v>
      </c>
      <c r="D10" s="10">
        <f t="shared" si="10"/>
        <v>173</v>
      </c>
      <c r="E10" s="10">
        <f t="shared" si="10"/>
        <v>15</v>
      </c>
      <c r="F10" s="10">
        <f t="shared" si="10"/>
        <v>110</v>
      </c>
      <c r="G10" s="26">
        <f t="shared" si="10"/>
        <v>251</v>
      </c>
      <c r="H10" s="27">
        <f t="shared" si="10"/>
        <v>127</v>
      </c>
      <c r="I10" s="27">
        <f t="shared" si="10"/>
        <v>69</v>
      </c>
      <c r="J10" s="27">
        <f t="shared" si="10"/>
        <v>2</v>
      </c>
      <c r="K10" s="28">
        <f t="shared" si="10"/>
        <v>52</v>
      </c>
      <c r="L10" s="10">
        <f t="shared" si="10"/>
        <v>405</v>
      </c>
      <c r="M10" s="10">
        <f t="shared" si="10"/>
        <v>232</v>
      </c>
      <c r="N10" s="10">
        <f t="shared" si="10"/>
        <v>104</v>
      </c>
      <c r="O10" s="10">
        <f t="shared" si="10"/>
        <v>13</v>
      </c>
      <c r="P10" s="10">
        <f t="shared" si="10"/>
        <v>58</v>
      </c>
      <c r="Q10" s="4" t="s">
        <v>124</v>
      </c>
      <c r="R10" s="10">
        <f t="shared" ref="R10:AF10" si="11">R49+R66</f>
        <v>656</v>
      </c>
      <c r="S10" s="10">
        <f t="shared" si="11"/>
        <v>359</v>
      </c>
      <c r="T10" s="10">
        <f t="shared" si="11"/>
        <v>173</v>
      </c>
      <c r="U10" s="10">
        <f t="shared" si="11"/>
        <v>15</v>
      </c>
      <c r="V10" s="10">
        <f t="shared" si="11"/>
        <v>110</v>
      </c>
      <c r="W10" s="26">
        <f t="shared" si="11"/>
        <v>251</v>
      </c>
      <c r="X10" s="27">
        <f t="shared" si="11"/>
        <v>127</v>
      </c>
      <c r="Y10" s="27">
        <f t="shared" si="11"/>
        <v>69</v>
      </c>
      <c r="Z10" s="27">
        <f t="shared" si="11"/>
        <v>2</v>
      </c>
      <c r="AA10" s="28">
        <f t="shared" si="11"/>
        <v>52</v>
      </c>
      <c r="AB10" s="10">
        <f t="shared" si="11"/>
        <v>405</v>
      </c>
      <c r="AC10" s="10">
        <f t="shared" si="11"/>
        <v>232</v>
      </c>
      <c r="AD10" s="10">
        <f t="shared" si="11"/>
        <v>104</v>
      </c>
      <c r="AE10" s="10">
        <f t="shared" si="11"/>
        <v>13</v>
      </c>
      <c r="AF10" s="10">
        <f t="shared" si="11"/>
        <v>58</v>
      </c>
    </row>
    <row r="11" spans="1:32" x14ac:dyDescent="0.2">
      <c r="A11" s="4" t="s">
        <v>125</v>
      </c>
      <c r="B11" s="10">
        <f t="shared" ref="B11:P11" si="12">B50+B67</f>
        <v>999</v>
      </c>
      <c r="C11" s="10">
        <f t="shared" si="12"/>
        <v>680</v>
      </c>
      <c r="D11" s="10">
        <f t="shared" si="12"/>
        <v>196</v>
      </c>
      <c r="E11" s="10">
        <f t="shared" si="12"/>
        <v>7</v>
      </c>
      <c r="F11" s="10">
        <f t="shared" si="12"/>
        <v>116</v>
      </c>
      <c r="G11" s="26">
        <f t="shared" si="12"/>
        <v>471</v>
      </c>
      <c r="H11" s="27">
        <f t="shared" si="12"/>
        <v>325</v>
      </c>
      <c r="I11" s="27">
        <f t="shared" si="12"/>
        <v>103</v>
      </c>
      <c r="J11" s="27">
        <f t="shared" si="12"/>
        <v>2</v>
      </c>
      <c r="K11" s="28">
        <f t="shared" si="12"/>
        <v>41</v>
      </c>
      <c r="L11" s="10">
        <f t="shared" si="12"/>
        <v>527</v>
      </c>
      <c r="M11" s="10">
        <f t="shared" si="12"/>
        <v>354</v>
      </c>
      <c r="N11" s="10">
        <f t="shared" si="12"/>
        <v>93</v>
      </c>
      <c r="O11" s="10">
        <f t="shared" si="12"/>
        <v>5</v>
      </c>
      <c r="P11" s="10">
        <f t="shared" si="12"/>
        <v>75</v>
      </c>
      <c r="Q11" s="4" t="s">
        <v>125</v>
      </c>
      <c r="R11" s="10">
        <f t="shared" ref="R11:AF11" si="13">R50+R67</f>
        <v>999</v>
      </c>
      <c r="S11" s="10">
        <f t="shared" si="13"/>
        <v>680</v>
      </c>
      <c r="T11" s="10">
        <f t="shared" si="13"/>
        <v>196</v>
      </c>
      <c r="U11" s="10">
        <f t="shared" si="13"/>
        <v>7</v>
      </c>
      <c r="V11" s="10">
        <f t="shared" si="13"/>
        <v>116</v>
      </c>
      <c r="W11" s="26">
        <f t="shared" si="13"/>
        <v>471</v>
      </c>
      <c r="X11" s="27">
        <f t="shared" si="13"/>
        <v>325</v>
      </c>
      <c r="Y11" s="27">
        <f t="shared" si="13"/>
        <v>103</v>
      </c>
      <c r="Z11" s="27">
        <f t="shared" si="13"/>
        <v>2</v>
      </c>
      <c r="AA11" s="28">
        <f t="shared" si="13"/>
        <v>41</v>
      </c>
      <c r="AB11" s="10">
        <f t="shared" si="13"/>
        <v>527</v>
      </c>
      <c r="AC11" s="10">
        <f t="shared" si="13"/>
        <v>354</v>
      </c>
      <c r="AD11" s="10">
        <f t="shared" si="13"/>
        <v>93</v>
      </c>
      <c r="AE11" s="10">
        <f t="shared" si="13"/>
        <v>5</v>
      </c>
      <c r="AF11" s="10">
        <f t="shared" si="13"/>
        <v>75</v>
      </c>
    </row>
    <row r="12" spans="1:32" x14ac:dyDescent="0.2">
      <c r="A12" s="4" t="s">
        <v>126</v>
      </c>
      <c r="B12" s="10">
        <f t="shared" ref="B12:P12" si="14">B51+B68</f>
        <v>654</v>
      </c>
      <c r="C12" s="10">
        <f t="shared" si="14"/>
        <v>358</v>
      </c>
      <c r="D12" s="10">
        <f t="shared" si="14"/>
        <v>184</v>
      </c>
      <c r="E12" s="10">
        <f t="shared" si="14"/>
        <v>18</v>
      </c>
      <c r="F12" s="10">
        <f t="shared" si="14"/>
        <v>93</v>
      </c>
      <c r="G12" s="26">
        <f t="shared" si="14"/>
        <v>367</v>
      </c>
      <c r="H12" s="27">
        <f t="shared" si="14"/>
        <v>174</v>
      </c>
      <c r="I12" s="27">
        <f t="shared" si="14"/>
        <v>121</v>
      </c>
      <c r="J12" s="27">
        <f t="shared" si="14"/>
        <v>7</v>
      </c>
      <c r="K12" s="28">
        <f t="shared" si="14"/>
        <v>64</v>
      </c>
      <c r="L12" s="10">
        <f t="shared" si="14"/>
        <v>288</v>
      </c>
      <c r="M12" s="10">
        <f t="shared" si="14"/>
        <v>184</v>
      </c>
      <c r="N12" s="10">
        <f t="shared" si="14"/>
        <v>63</v>
      </c>
      <c r="O12" s="10">
        <f t="shared" si="14"/>
        <v>10</v>
      </c>
      <c r="P12" s="10">
        <f t="shared" si="14"/>
        <v>29</v>
      </c>
      <c r="Q12" s="4" t="s">
        <v>126</v>
      </c>
      <c r="R12" s="10">
        <f t="shared" ref="R12:AF12" si="15">R51+R68</f>
        <v>654</v>
      </c>
      <c r="S12" s="10">
        <f t="shared" si="15"/>
        <v>358</v>
      </c>
      <c r="T12" s="10">
        <f t="shared" si="15"/>
        <v>184</v>
      </c>
      <c r="U12" s="10">
        <f t="shared" si="15"/>
        <v>18</v>
      </c>
      <c r="V12" s="10">
        <f t="shared" si="15"/>
        <v>93</v>
      </c>
      <c r="W12" s="26">
        <f t="shared" si="15"/>
        <v>367</v>
      </c>
      <c r="X12" s="27">
        <f t="shared" si="15"/>
        <v>174</v>
      </c>
      <c r="Y12" s="27">
        <f t="shared" si="15"/>
        <v>121</v>
      </c>
      <c r="Z12" s="27">
        <f t="shared" si="15"/>
        <v>7</v>
      </c>
      <c r="AA12" s="28">
        <f t="shared" si="15"/>
        <v>64</v>
      </c>
      <c r="AB12" s="10">
        <f t="shared" si="15"/>
        <v>288</v>
      </c>
      <c r="AC12" s="10">
        <f t="shared" si="15"/>
        <v>184</v>
      </c>
      <c r="AD12" s="10">
        <f t="shared" si="15"/>
        <v>63</v>
      </c>
      <c r="AE12" s="10">
        <f t="shared" si="15"/>
        <v>10</v>
      </c>
      <c r="AF12" s="10">
        <f t="shared" si="15"/>
        <v>29</v>
      </c>
    </row>
    <row r="13" spans="1:32" x14ac:dyDescent="0.2">
      <c r="A13" s="4" t="s">
        <v>127</v>
      </c>
      <c r="B13" s="10">
        <f t="shared" ref="B13:P13" si="16">B52+B69</f>
        <v>1849</v>
      </c>
      <c r="C13" s="10">
        <f t="shared" si="16"/>
        <v>1274</v>
      </c>
      <c r="D13" s="10">
        <f t="shared" si="16"/>
        <v>312</v>
      </c>
      <c r="E13" s="10">
        <f t="shared" si="16"/>
        <v>44</v>
      </c>
      <c r="F13" s="10">
        <f t="shared" si="16"/>
        <v>220</v>
      </c>
      <c r="G13" s="26">
        <f t="shared" si="16"/>
        <v>936</v>
      </c>
      <c r="H13" s="27">
        <f t="shared" si="16"/>
        <v>689</v>
      </c>
      <c r="I13" s="27">
        <f t="shared" si="16"/>
        <v>161</v>
      </c>
      <c r="J13" s="27">
        <f t="shared" si="16"/>
        <v>22</v>
      </c>
      <c r="K13" s="28">
        <f t="shared" si="16"/>
        <v>64</v>
      </c>
      <c r="L13" s="10">
        <f t="shared" si="16"/>
        <v>913</v>
      </c>
      <c r="M13" s="10">
        <f t="shared" si="16"/>
        <v>585</v>
      </c>
      <c r="N13" s="10">
        <f t="shared" si="16"/>
        <v>150</v>
      </c>
      <c r="O13" s="10">
        <f t="shared" si="16"/>
        <v>22</v>
      </c>
      <c r="P13" s="10">
        <f t="shared" si="16"/>
        <v>156</v>
      </c>
      <c r="Q13" s="4" t="s">
        <v>127</v>
      </c>
      <c r="R13" s="10">
        <f t="shared" ref="R13:AF13" si="17">R52+R69</f>
        <v>1849</v>
      </c>
      <c r="S13" s="10">
        <f t="shared" si="17"/>
        <v>1274</v>
      </c>
      <c r="T13" s="10">
        <f t="shared" si="17"/>
        <v>312</v>
      </c>
      <c r="U13" s="10">
        <f t="shared" si="17"/>
        <v>44</v>
      </c>
      <c r="V13" s="10">
        <f t="shared" si="17"/>
        <v>220</v>
      </c>
      <c r="W13" s="26">
        <f t="shared" si="17"/>
        <v>936</v>
      </c>
      <c r="X13" s="27">
        <f t="shared" si="17"/>
        <v>689</v>
      </c>
      <c r="Y13" s="27">
        <f t="shared" si="17"/>
        <v>161</v>
      </c>
      <c r="Z13" s="27">
        <f t="shared" si="17"/>
        <v>22</v>
      </c>
      <c r="AA13" s="28">
        <f t="shared" si="17"/>
        <v>64</v>
      </c>
      <c r="AB13" s="10">
        <f t="shared" si="17"/>
        <v>913</v>
      </c>
      <c r="AC13" s="10">
        <f t="shared" si="17"/>
        <v>585</v>
      </c>
      <c r="AD13" s="10">
        <f t="shared" si="17"/>
        <v>150</v>
      </c>
      <c r="AE13" s="10">
        <f t="shared" si="17"/>
        <v>22</v>
      </c>
      <c r="AF13" s="10">
        <f t="shared" si="17"/>
        <v>156</v>
      </c>
    </row>
    <row r="14" spans="1:32" x14ac:dyDescent="0.2">
      <c r="A14" s="4" t="s">
        <v>128</v>
      </c>
      <c r="B14" s="10">
        <f t="shared" ref="B14:P14" si="18">B53+B70</f>
        <v>431</v>
      </c>
      <c r="C14" s="10">
        <f t="shared" si="18"/>
        <v>127</v>
      </c>
      <c r="D14" s="10">
        <f t="shared" si="18"/>
        <v>184</v>
      </c>
      <c r="E14" s="10">
        <f t="shared" si="18"/>
        <v>25</v>
      </c>
      <c r="F14" s="10">
        <f t="shared" si="18"/>
        <v>93</v>
      </c>
      <c r="G14" s="26">
        <f t="shared" si="18"/>
        <v>272</v>
      </c>
      <c r="H14" s="27">
        <f t="shared" si="18"/>
        <v>90</v>
      </c>
      <c r="I14" s="27">
        <f t="shared" si="18"/>
        <v>98</v>
      </c>
      <c r="J14" s="27">
        <f t="shared" si="18"/>
        <v>15</v>
      </c>
      <c r="K14" s="28">
        <f t="shared" si="18"/>
        <v>70</v>
      </c>
      <c r="L14" s="10">
        <f t="shared" si="18"/>
        <v>158</v>
      </c>
      <c r="M14" s="10">
        <f t="shared" si="18"/>
        <v>38</v>
      </c>
      <c r="N14" s="10">
        <f t="shared" si="18"/>
        <v>86</v>
      </c>
      <c r="O14" s="10">
        <f t="shared" si="18"/>
        <v>11</v>
      </c>
      <c r="P14" s="10">
        <f t="shared" si="18"/>
        <v>23</v>
      </c>
      <c r="Q14" s="4" t="s">
        <v>128</v>
      </c>
      <c r="R14" s="10">
        <f t="shared" ref="R14:AF14" si="19">R53+R70</f>
        <v>431</v>
      </c>
      <c r="S14" s="10">
        <f t="shared" si="19"/>
        <v>127</v>
      </c>
      <c r="T14" s="10">
        <f t="shared" si="19"/>
        <v>184</v>
      </c>
      <c r="U14" s="10">
        <f t="shared" si="19"/>
        <v>25</v>
      </c>
      <c r="V14" s="10">
        <f t="shared" si="19"/>
        <v>93</v>
      </c>
      <c r="W14" s="26">
        <f t="shared" si="19"/>
        <v>272</v>
      </c>
      <c r="X14" s="27">
        <f t="shared" si="19"/>
        <v>90</v>
      </c>
      <c r="Y14" s="27">
        <f t="shared" si="19"/>
        <v>98</v>
      </c>
      <c r="Z14" s="27">
        <f t="shared" si="19"/>
        <v>15</v>
      </c>
      <c r="AA14" s="28">
        <f t="shared" si="19"/>
        <v>70</v>
      </c>
      <c r="AB14" s="10">
        <f t="shared" si="19"/>
        <v>158</v>
      </c>
      <c r="AC14" s="10">
        <f t="shared" si="19"/>
        <v>38</v>
      </c>
      <c r="AD14" s="10">
        <f t="shared" si="19"/>
        <v>86</v>
      </c>
      <c r="AE14" s="10">
        <f t="shared" si="19"/>
        <v>11</v>
      </c>
      <c r="AF14" s="10">
        <f t="shared" si="19"/>
        <v>23</v>
      </c>
    </row>
    <row r="15" spans="1:32" x14ac:dyDescent="0.2">
      <c r="A15" s="4" t="s">
        <v>129</v>
      </c>
      <c r="B15" s="10">
        <f t="shared" ref="B15:P15" si="20">B54+B71</f>
        <v>632</v>
      </c>
      <c r="C15" s="10">
        <f t="shared" si="20"/>
        <v>227</v>
      </c>
      <c r="D15" s="10">
        <f t="shared" si="20"/>
        <v>236</v>
      </c>
      <c r="E15" s="10">
        <f t="shared" si="20"/>
        <v>47</v>
      </c>
      <c r="F15" s="10">
        <f t="shared" si="20"/>
        <v>122</v>
      </c>
      <c r="G15" s="26">
        <f t="shared" si="20"/>
        <v>326</v>
      </c>
      <c r="H15" s="27">
        <f t="shared" si="20"/>
        <v>94</v>
      </c>
      <c r="I15" s="27">
        <f t="shared" si="20"/>
        <v>144</v>
      </c>
      <c r="J15" s="27">
        <f t="shared" si="20"/>
        <v>24</v>
      </c>
      <c r="K15" s="28">
        <f t="shared" si="20"/>
        <v>64</v>
      </c>
      <c r="L15" s="10">
        <f t="shared" si="20"/>
        <v>306</v>
      </c>
      <c r="M15" s="10">
        <f t="shared" si="20"/>
        <v>132</v>
      </c>
      <c r="N15" s="10">
        <f t="shared" si="20"/>
        <v>92</v>
      </c>
      <c r="O15" s="10">
        <f t="shared" si="20"/>
        <v>24</v>
      </c>
      <c r="P15" s="10">
        <f t="shared" si="20"/>
        <v>58</v>
      </c>
      <c r="Q15" s="4" t="s">
        <v>129</v>
      </c>
      <c r="R15" s="10">
        <f t="shared" ref="R15:AF15" si="21">R54+R71</f>
        <v>632</v>
      </c>
      <c r="S15" s="10">
        <f t="shared" si="21"/>
        <v>227</v>
      </c>
      <c r="T15" s="10">
        <f t="shared" si="21"/>
        <v>236</v>
      </c>
      <c r="U15" s="10">
        <f t="shared" si="21"/>
        <v>47</v>
      </c>
      <c r="V15" s="10">
        <f t="shared" si="21"/>
        <v>122</v>
      </c>
      <c r="W15" s="26">
        <f t="shared" si="21"/>
        <v>326</v>
      </c>
      <c r="X15" s="27">
        <f t="shared" si="21"/>
        <v>94</v>
      </c>
      <c r="Y15" s="27">
        <f t="shared" si="21"/>
        <v>144</v>
      </c>
      <c r="Z15" s="27">
        <f t="shared" si="21"/>
        <v>24</v>
      </c>
      <c r="AA15" s="28">
        <f t="shared" si="21"/>
        <v>64</v>
      </c>
      <c r="AB15" s="10">
        <f t="shared" si="21"/>
        <v>306</v>
      </c>
      <c r="AC15" s="10">
        <f t="shared" si="21"/>
        <v>132</v>
      </c>
      <c r="AD15" s="10">
        <f t="shared" si="21"/>
        <v>92</v>
      </c>
      <c r="AE15" s="10">
        <f t="shared" si="21"/>
        <v>24</v>
      </c>
      <c r="AF15" s="10">
        <f t="shared" si="21"/>
        <v>58</v>
      </c>
    </row>
    <row r="16" spans="1:32" x14ac:dyDescent="0.2">
      <c r="A16" s="4" t="s">
        <v>130</v>
      </c>
      <c r="B16" s="10">
        <f t="shared" ref="B16:P16" si="22">B55+B72</f>
        <v>122</v>
      </c>
      <c r="C16" s="10">
        <f t="shared" si="22"/>
        <v>29</v>
      </c>
      <c r="D16" s="10">
        <f t="shared" si="22"/>
        <v>40</v>
      </c>
      <c r="E16" s="10">
        <f t="shared" si="22"/>
        <v>7</v>
      </c>
      <c r="F16" s="10">
        <f t="shared" si="22"/>
        <v>46</v>
      </c>
      <c r="G16" s="26">
        <f t="shared" si="22"/>
        <v>64</v>
      </c>
      <c r="H16" s="27">
        <f t="shared" si="22"/>
        <v>9</v>
      </c>
      <c r="I16" s="27">
        <f t="shared" si="22"/>
        <v>18</v>
      </c>
      <c r="J16" s="27">
        <f t="shared" si="22"/>
        <v>2</v>
      </c>
      <c r="K16" s="28">
        <f t="shared" si="22"/>
        <v>35</v>
      </c>
      <c r="L16" s="10">
        <f t="shared" si="22"/>
        <v>59</v>
      </c>
      <c r="M16" s="10">
        <f t="shared" si="22"/>
        <v>19</v>
      </c>
      <c r="N16" s="10">
        <f t="shared" si="22"/>
        <v>24</v>
      </c>
      <c r="O16" s="10">
        <f t="shared" si="22"/>
        <v>5</v>
      </c>
      <c r="P16" s="10">
        <f t="shared" si="22"/>
        <v>12</v>
      </c>
      <c r="Q16" s="4" t="s">
        <v>130</v>
      </c>
      <c r="R16" s="10">
        <f t="shared" ref="R16:AF16" si="23">R55+R72</f>
        <v>122</v>
      </c>
      <c r="S16" s="10">
        <f t="shared" si="23"/>
        <v>29</v>
      </c>
      <c r="T16" s="10">
        <f t="shared" si="23"/>
        <v>40</v>
      </c>
      <c r="U16" s="10">
        <f t="shared" si="23"/>
        <v>7</v>
      </c>
      <c r="V16" s="10">
        <f t="shared" si="23"/>
        <v>46</v>
      </c>
      <c r="W16" s="26">
        <f t="shared" si="23"/>
        <v>64</v>
      </c>
      <c r="X16" s="27">
        <f t="shared" si="23"/>
        <v>9</v>
      </c>
      <c r="Y16" s="27">
        <f t="shared" si="23"/>
        <v>18</v>
      </c>
      <c r="Z16" s="27">
        <f t="shared" si="23"/>
        <v>2</v>
      </c>
      <c r="AA16" s="28">
        <f t="shared" si="23"/>
        <v>35</v>
      </c>
      <c r="AB16" s="10">
        <f t="shared" si="23"/>
        <v>59</v>
      </c>
      <c r="AC16" s="10">
        <f t="shared" si="23"/>
        <v>19</v>
      </c>
      <c r="AD16" s="10">
        <f t="shared" si="23"/>
        <v>24</v>
      </c>
      <c r="AE16" s="10">
        <f t="shared" si="23"/>
        <v>5</v>
      </c>
      <c r="AF16" s="10">
        <f t="shared" si="23"/>
        <v>12</v>
      </c>
    </row>
    <row r="17" spans="1:32" x14ac:dyDescent="0.2">
      <c r="A17" s="4" t="s">
        <v>131</v>
      </c>
      <c r="B17" s="10">
        <f t="shared" ref="B17:P17" si="24">B56+B73</f>
        <v>119</v>
      </c>
      <c r="C17" s="10">
        <f t="shared" si="24"/>
        <v>5</v>
      </c>
      <c r="D17" s="10">
        <f t="shared" si="24"/>
        <v>80</v>
      </c>
      <c r="E17" s="10">
        <f t="shared" si="24"/>
        <v>11</v>
      </c>
      <c r="F17" s="10">
        <f t="shared" si="24"/>
        <v>23</v>
      </c>
      <c r="G17" s="26">
        <f t="shared" si="24"/>
        <v>63</v>
      </c>
      <c r="H17" s="27">
        <f t="shared" si="24"/>
        <v>5</v>
      </c>
      <c r="I17" s="27">
        <f t="shared" si="24"/>
        <v>41</v>
      </c>
      <c r="J17" s="27">
        <f t="shared" si="24"/>
        <v>5</v>
      </c>
      <c r="K17" s="28">
        <f t="shared" si="24"/>
        <v>12</v>
      </c>
      <c r="L17" s="10">
        <f t="shared" si="24"/>
        <v>58</v>
      </c>
      <c r="M17" s="10">
        <f t="shared" si="24"/>
        <v>0</v>
      </c>
      <c r="N17" s="10">
        <f t="shared" si="24"/>
        <v>41</v>
      </c>
      <c r="O17" s="10">
        <f t="shared" si="24"/>
        <v>6</v>
      </c>
      <c r="P17" s="10">
        <f t="shared" si="24"/>
        <v>12</v>
      </c>
      <c r="Q17" s="4" t="s">
        <v>131</v>
      </c>
      <c r="R17" s="10">
        <f t="shared" ref="R17:AF17" si="25">R56+R73</f>
        <v>119</v>
      </c>
      <c r="S17" s="10">
        <f t="shared" si="25"/>
        <v>5</v>
      </c>
      <c r="T17" s="10">
        <f t="shared" si="25"/>
        <v>80</v>
      </c>
      <c r="U17" s="10">
        <f t="shared" si="25"/>
        <v>11</v>
      </c>
      <c r="V17" s="10">
        <f t="shared" si="25"/>
        <v>23</v>
      </c>
      <c r="W17" s="26">
        <f t="shared" si="25"/>
        <v>63</v>
      </c>
      <c r="X17" s="27">
        <f t="shared" si="25"/>
        <v>5</v>
      </c>
      <c r="Y17" s="27">
        <f t="shared" si="25"/>
        <v>41</v>
      </c>
      <c r="Z17" s="27">
        <f t="shared" si="25"/>
        <v>5</v>
      </c>
      <c r="AA17" s="28">
        <f t="shared" si="25"/>
        <v>12</v>
      </c>
      <c r="AB17" s="10">
        <f t="shared" si="25"/>
        <v>58</v>
      </c>
      <c r="AC17" s="10">
        <f t="shared" si="25"/>
        <v>0</v>
      </c>
      <c r="AD17" s="10">
        <f t="shared" si="25"/>
        <v>41</v>
      </c>
      <c r="AE17" s="10">
        <f t="shared" si="25"/>
        <v>6</v>
      </c>
      <c r="AF17" s="10">
        <f t="shared" si="25"/>
        <v>12</v>
      </c>
    </row>
    <row r="18" spans="1:32" x14ac:dyDescent="0.2">
      <c r="A18" s="4" t="s">
        <v>132</v>
      </c>
      <c r="B18" s="10">
        <f t="shared" ref="B18:P18" si="26">B57+B74</f>
        <v>115</v>
      </c>
      <c r="C18" s="10">
        <f t="shared" si="26"/>
        <v>61</v>
      </c>
      <c r="D18" s="10">
        <f t="shared" si="26"/>
        <v>46</v>
      </c>
      <c r="E18" s="10">
        <f t="shared" si="26"/>
        <v>8</v>
      </c>
      <c r="F18" s="10">
        <f t="shared" si="26"/>
        <v>0</v>
      </c>
      <c r="G18" s="26">
        <f t="shared" si="26"/>
        <v>43</v>
      </c>
      <c r="H18" s="27">
        <f t="shared" si="26"/>
        <v>5</v>
      </c>
      <c r="I18" s="27">
        <f t="shared" si="26"/>
        <v>35</v>
      </c>
      <c r="J18" s="27">
        <f t="shared" si="26"/>
        <v>4</v>
      </c>
      <c r="K18" s="28">
        <f t="shared" si="26"/>
        <v>0</v>
      </c>
      <c r="L18" s="10">
        <f t="shared" si="26"/>
        <v>72</v>
      </c>
      <c r="M18" s="10">
        <f t="shared" si="26"/>
        <v>56</v>
      </c>
      <c r="N18" s="10">
        <f t="shared" si="26"/>
        <v>12</v>
      </c>
      <c r="O18" s="10">
        <f t="shared" si="26"/>
        <v>4</v>
      </c>
      <c r="P18" s="10">
        <f t="shared" si="26"/>
        <v>0</v>
      </c>
      <c r="Q18" s="4" t="s">
        <v>132</v>
      </c>
      <c r="R18" s="10">
        <f t="shared" ref="R18:AF18" si="27">R57+R74</f>
        <v>115</v>
      </c>
      <c r="S18" s="10">
        <f t="shared" si="27"/>
        <v>61</v>
      </c>
      <c r="T18" s="10">
        <f t="shared" si="27"/>
        <v>46</v>
      </c>
      <c r="U18" s="10">
        <f t="shared" si="27"/>
        <v>8</v>
      </c>
      <c r="V18" s="10">
        <f t="shared" si="27"/>
        <v>0</v>
      </c>
      <c r="W18" s="26">
        <f t="shared" si="27"/>
        <v>43</v>
      </c>
      <c r="X18" s="27">
        <f t="shared" si="27"/>
        <v>5</v>
      </c>
      <c r="Y18" s="27">
        <f t="shared" si="27"/>
        <v>35</v>
      </c>
      <c r="Z18" s="27">
        <f t="shared" si="27"/>
        <v>4</v>
      </c>
      <c r="AA18" s="28">
        <f t="shared" si="27"/>
        <v>0</v>
      </c>
      <c r="AB18" s="10">
        <f t="shared" si="27"/>
        <v>72</v>
      </c>
      <c r="AC18" s="10">
        <f t="shared" si="27"/>
        <v>56</v>
      </c>
      <c r="AD18" s="10">
        <f t="shared" si="27"/>
        <v>12</v>
      </c>
      <c r="AE18" s="10">
        <f t="shared" si="27"/>
        <v>4</v>
      </c>
      <c r="AF18" s="10">
        <f t="shared" si="27"/>
        <v>0</v>
      </c>
    </row>
    <row r="19" spans="1:32" x14ac:dyDescent="0.2">
      <c r="A19" s="4" t="s">
        <v>133</v>
      </c>
      <c r="B19" s="10">
        <f t="shared" ref="B19:P19" si="28">B58+B75</f>
        <v>119</v>
      </c>
      <c r="C19" s="10">
        <f t="shared" si="28"/>
        <v>75</v>
      </c>
      <c r="D19" s="10">
        <f t="shared" si="28"/>
        <v>29</v>
      </c>
      <c r="E19" s="10">
        <f t="shared" si="28"/>
        <v>15</v>
      </c>
      <c r="F19" s="10">
        <f t="shared" si="28"/>
        <v>0</v>
      </c>
      <c r="G19" s="26">
        <f t="shared" si="28"/>
        <v>73</v>
      </c>
      <c r="H19" s="27">
        <f t="shared" si="28"/>
        <v>43</v>
      </c>
      <c r="I19" s="27">
        <f t="shared" si="28"/>
        <v>23</v>
      </c>
      <c r="J19" s="27">
        <f t="shared" si="28"/>
        <v>7</v>
      </c>
      <c r="K19" s="28">
        <f t="shared" si="28"/>
        <v>0</v>
      </c>
      <c r="L19" s="10">
        <f t="shared" si="28"/>
        <v>46</v>
      </c>
      <c r="M19" s="10">
        <f t="shared" si="28"/>
        <v>33</v>
      </c>
      <c r="N19" s="10">
        <f t="shared" si="28"/>
        <v>6</v>
      </c>
      <c r="O19" s="10">
        <f t="shared" si="28"/>
        <v>8</v>
      </c>
      <c r="P19" s="10">
        <f t="shared" si="28"/>
        <v>0</v>
      </c>
      <c r="Q19" s="4" t="s">
        <v>133</v>
      </c>
      <c r="R19" s="10">
        <f t="shared" ref="R19:AF19" si="29">R58+R75</f>
        <v>119</v>
      </c>
      <c r="S19" s="10">
        <f t="shared" si="29"/>
        <v>75</v>
      </c>
      <c r="T19" s="10">
        <f t="shared" si="29"/>
        <v>29</v>
      </c>
      <c r="U19" s="10">
        <f t="shared" si="29"/>
        <v>15</v>
      </c>
      <c r="V19" s="10">
        <f t="shared" si="29"/>
        <v>0</v>
      </c>
      <c r="W19" s="26">
        <f t="shared" si="29"/>
        <v>73</v>
      </c>
      <c r="X19" s="27">
        <f t="shared" si="29"/>
        <v>43</v>
      </c>
      <c r="Y19" s="27">
        <f t="shared" si="29"/>
        <v>23</v>
      </c>
      <c r="Z19" s="27">
        <f t="shared" si="29"/>
        <v>7</v>
      </c>
      <c r="AA19" s="28">
        <f t="shared" si="29"/>
        <v>0</v>
      </c>
      <c r="AB19" s="10">
        <f t="shared" si="29"/>
        <v>46</v>
      </c>
      <c r="AC19" s="10">
        <f t="shared" si="29"/>
        <v>33</v>
      </c>
      <c r="AD19" s="10">
        <f t="shared" si="29"/>
        <v>6</v>
      </c>
      <c r="AE19" s="10">
        <f t="shared" si="29"/>
        <v>8</v>
      </c>
      <c r="AF19" s="10">
        <f t="shared" si="29"/>
        <v>0</v>
      </c>
    </row>
    <row r="20" spans="1:32" x14ac:dyDescent="0.2">
      <c r="A20" s="4" t="s">
        <v>24</v>
      </c>
      <c r="B20" s="13">
        <v>12.2</v>
      </c>
      <c r="C20" s="13">
        <v>12.1</v>
      </c>
      <c r="D20" s="13">
        <v>12.1</v>
      </c>
      <c r="E20" s="13">
        <v>13.3</v>
      </c>
      <c r="F20" s="13">
        <v>12.5</v>
      </c>
      <c r="G20" s="36">
        <v>12.2</v>
      </c>
      <c r="H20" s="37">
        <v>12.1</v>
      </c>
      <c r="I20" s="37">
        <v>12.1</v>
      </c>
      <c r="J20" s="37">
        <v>13.5</v>
      </c>
      <c r="K20" s="38">
        <v>12.9</v>
      </c>
      <c r="L20" s="13">
        <v>12.1</v>
      </c>
      <c r="M20" s="13">
        <v>11.9</v>
      </c>
      <c r="N20" s="13">
        <v>12.1</v>
      </c>
      <c r="O20" s="13">
        <v>13</v>
      </c>
      <c r="P20" s="13">
        <v>12.3</v>
      </c>
      <c r="Q20" s="4" t="s">
        <v>24</v>
      </c>
      <c r="R20" s="13">
        <v>12.2</v>
      </c>
      <c r="S20" s="13">
        <v>12.1</v>
      </c>
      <c r="T20" s="13">
        <v>12.1</v>
      </c>
      <c r="U20" s="13">
        <v>13.3</v>
      </c>
      <c r="V20" s="13">
        <v>12.5</v>
      </c>
      <c r="W20" s="36">
        <v>12.2</v>
      </c>
      <c r="X20" s="37">
        <v>12.1</v>
      </c>
      <c r="Y20" s="37">
        <v>12.1</v>
      </c>
      <c r="Z20" s="37">
        <v>13.5</v>
      </c>
      <c r="AA20" s="38">
        <v>12.9</v>
      </c>
      <c r="AB20" s="13">
        <v>12.1</v>
      </c>
      <c r="AC20" s="13">
        <v>11.9</v>
      </c>
      <c r="AD20" s="13">
        <v>12.1</v>
      </c>
      <c r="AE20" s="13">
        <v>13</v>
      </c>
      <c r="AF20" s="13">
        <v>12.3</v>
      </c>
    </row>
    <row r="21" spans="1:32" x14ac:dyDescent="0.2">
      <c r="A21" s="15" t="s">
        <v>120</v>
      </c>
      <c r="G21" s="29"/>
      <c r="H21" s="16"/>
      <c r="I21" s="16"/>
      <c r="J21" s="16"/>
      <c r="K21" s="30"/>
      <c r="Q21" s="15" t="s">
        <v>120</v>
      </c>
      <c r="W21" s="29"/>
      <c r="X21" s="16"/>
      <c r="Y21" s="16"/>
      <c r="Z21" s="16"/>
      <c r="AA21" s="30"/>
    </row>
    <row r="22" spans="1:32" x14ac:dyDescent="0.2">
      <c r="A22" s="4" t="s">
        <v>1</v>
      </c>
      <c r="B22" s="10">
        <v>2608</v>
      </c>
      <c r="C22" s="10">
        <v>1241</v>
      </c>
      <c r="D22" s="10">
        <v>773</v>
      </c>
      <c r="E22" s="10">
        <v>73</v>
      </c>
      <c r="F22" s="10">
        <v>521</v>
      </c>
      <c r="G22" s="26">
        <v>1260</v>
      </c>
      <c r="H22" s="27">
        <v>576</v>
      </c>
      <c r="I22" s="27">
        <v>375</v>
      </c>
      <c r="J22" s="27">
        <v>20</v>
      </c>
      <c r="K22" s="28">
        <v>289</v>
      </c>
      <c r="L22" s="10">
        <v>1348</v>
      </c>
      <c r="M22" s="10">
        <v>665</v>
      </c>
      <c r="N22" s="10">
        <v>398</v>
      </c>
      <c r="O22" s="10">
        <v>53</v>
      </c>
      <c r="P22" s="10">
        <v>231</v>
      </c>
      <c r="Q22" s="4" t="s">
        <v>1</v>
      </c>
      <c r="R22" s="10">
        <v>2608</v>
      </c>
      <c r="S22" s="10">
        <v>1241</v>
      </c>
      <c r="T22" s="10">
        <v>773</v>
      </c>
      <c r="U22" s="10">
        <v>73</v>
      </c>
      <c r="V22" s="10">
        <v>521</v>
      </c>
      <c r="W22" s="26">
        <v>1260</v>
      </c>
      <c r="X22" s="27">
        <v>576</v>
      </c>
      <c r="Y22" s="27">
        <v>375</v>
      </c>
      <c r="Z22" s="27">
        <v>20</v>
      </c>
      <c r="AA22" s="28">
        <v>289</v>
      </c>
      <c r="AB22" s="10">
        <v>1348</v>
      </c>
      <c r="AC22" s="10">
        <v>665</v>
      </c>
      <c r="AD22" s="10">
        <v>398</v>
      </c>
      <c r="AE22" s="10">
        <v>53</v>
      </c>
      <c r="AF22" s="10">
        <v>231</v>
      </c>
    </row>
    <row r="23" spans="1:32" x14ac:dyDescent="0.2">
      <c r="A23" s="4" t="s">
        <v>32</v>
      </c>
      <c r="B23" s="13">
        <f t="shared" ref="B23:B34" si="30">B24+(B6*100/B$5)</f>
        <v>100.00000000000001</v>
      </c>
      <c r="C23" s="13">
        <f t="shared" ref="C23:C35" si="31">C24+(C6*100/C$5)</f>
        <v>100.02378686964795</v>
      </c>
      <c r="D23" s="13">
        <f t="shared" ref="D23:D35" si="32">D24+(D6*100/D$5)</f>
        <v>99.817601459188324</v>
      </c>
      <c r="E23" s="13">
        <f t="shared" ref="E23:E35" si="33">E24+(E6*100/E$5)</f>
        <v>100</v>
      </c>
      <c r="F23" s="13">
        <f t="shared" ref="F23:F35" si="34">F24+(F6*100/F$5)</f>
        <v>100.15432098765433</v>
      </c>
      <c r="G23" s="36">
        <f t="shared" ref="G23:G35" si="35">G24+(G6*100/G$5)</f>
        <v>99.999999999999986</v>
      </c>
      <c r="H23" s="37">
        <f t="shared" ref="H23:H35" si="36">H24+(H6*100/H$5)</f>
        <v>99.950149551345959</v>
      </c>
      <c r="I23" s="37">
        <f t="shared" ref="I23:I35" si="37">I24+(I6*100/I$5)</f>
        <v>99.915895710681269</v>
      </c>
      <c r="J23" s="37">
        <f t="shared" ref="J23:J35" si="38">J24+(J6*100/J$5)</f>
        <v>100.86956521739128</v>
      </c>
      <c r="K23" s="38">
        <f t="shared" ref="K23:K35" si="39">K24+(K6*100/K$5)</f>
        <v>100.46296296296295</v>
      </c>
      <c r="L23" s="13">
        <f t="shared" ref="L23:L35" si="40">L24+(L6*100/L$5)</f>
        <v>100</v>
      </c>
      <c r="M23" s="13">
        <f t="shared" ref="M23:M35" si="41">M24+(M6*100/M$5)</f>
        <v>100.00000000000003</v>
      </c>
      <c r="N23" s="13">
        <f t="shared" ref="N23:N35" si="42">N24+(N6*100/N$5)</f>
        <v>100.199203187251</v>
      </c>
      <c r="O23" s="13">
        <f t="shared" ref="O23:O35" si="43">O24+(O6*100/O$5)</f>
        <v>101.42857142857144</v>
      </c>
      <c r="P23" s="13">
        <f t="shared" ref="P23:P35" si="44">P24+(P6*100/P$5)</f>
        <v>100</v>
      </c>
      <c r="Q23" s="4" t="s">
        <v>32</v>
      </c>
      <c r="R23" s="13">
        <f t="shared" ref="R23:AF35" si="45">R24+(R6*100/R$5)</f>
        <v>100.00000000000001</v>
      </c>
      <c r="S23" s="13">
        <f t="shared" si="45"/>
        <v>100.02378686964795</v>
      </c>
      <c r="T23" s="13">
        <f t="shared" si="45"/>
        <v>99.817601459188324</v>
      </c>
      <c r="U23" s="13">
        <f t="shared" si="45"/>
        <v>100</v>
      </c>
      <c r="V23" s="13">
        <f t="shared" si="45"/>
        <v>100.15432098765433</v>
      </c>
      <c r="W23" s="36">
        <f t="shared" si="45"/>
        <v>99.999999999999986</v>
      </c>
      <c r="X23" s="37">
        <f t="shared" si="45"/>
        <v>99.950149551345959</v>
      </c>
      <c r="Y23" s="37">
        <f t="shared" si="45"/>
        <v>99.915895710681269</v>
      </c>
      <c r="Z23" s="37">
        <f t="shared" si="45"/>
        <v>100.86956521739128</v>
      </c>
      <c r="AA23" s="38">
        <f t="shared" si="45"/>
        <v>100.46296296296295</v>
      </c>
      <c r="AB23" s="13">
        <f t="shared" si="45"/>
        <v>100</v>
      </c>
      <c r="AC23" s="13">
        <f t="shared" si="45"/>
        <v>100.00000000000003</v>
      </c>
      <c r="AD23" s="13">
        <f t="shared" si="45"/>
        <v>100.199203187251</v>
      </c>
      <c r="AE23" s="13">
        <f t="shared" si="45"/>
        <v>101.42857142857144</v>
      </c>
      <c r="AF23" s="13">
        <f t="shared" si="45"/>
        <v>100</v>
      </c>
    </row>
    <row r="24" spans="1:32" x14ac:dyDescent="0.2">
      <c r="A24" s="4" t="s">
        <v>121</v>
      </c>
      <c r="B24" s="13">
        <f t="shared" si="30"/>
        <v>90.89079013588325</v>
      </c>
      <c r="C24" s="13">
        <f t="shared" si="31"/>
        <v>92.388201712654606</v>
      </c>
      <c r="D24" s="13">
        <f t="shared" si="32"/>
        <v>89.056087551299584</v>
      </c>
      <c r="E24" s="13">
        <f t="shared" si="33"/>
        <v>91.372549019607845</v>
      </c>
      <c r="F24" s="13">
        <f t="shared" si="34"/>
        <v>88.966049382716051</v>
      </c>
      <c r="G24" s="36">
        <f t="shared" si="35"/>
        <v>90.320950214809187</v>
      </c>
      <c r="H24" s="37">
        <f t="shared" si="36"/>
        <v>92.871385842472577</v>
      </c>
      <c r="I24" s="37">
        <f t="shared" si="37"/>
        <v>86.795626576955442</v>
      </c>
      <c r="J24" s="37">
        <f t="shared" si="38"/>
        <v>91.304347826086939</v>
      </c>
      <c r="K24" s="38">
        <f t="shared" si="39"/>
        <v>88.888888888888872</v>
      </c>
      <c r="L24" s="13">
        <f t="shared" si="40"/>
        <v>91.455775494863445</v>
      </c>
      <c r="M24" s="13">
        <f t="shared" si="41"/>
        <v>91.856232939035507</v>
      </c>
      <c r="N24" s="13">
        <f t="shared" si="42"/>
        <v>92.13147410358566</v>
      </c>
      <c r="O24" s="13">
        <f t="shared" si="43"/>
        <v>93.571428571428584</v>
      </c>
      <c r="P24" s="13">
        <f t="shared" si="44"/>
        <v>89.351851851851848</v>
      </c>
      <c r="Q24" s="4" t="s">
        <v>121</v>
      </c>
      <c r="R24" s="13">
        <f t="shared" si="45"/>
        <v>90.89079013588325</v>
      </c>
      <c r="S24" s="13">
        <f t="shared" si="45"/>
        <v>92.388201712654606</v>
      </c>
      <c r="T24" s="13">
        <f t="shared" si="45"/>
        <v>89.056087551299584</v>
      </c>
      <c r="U24" s="13">
        <f t="shared" si="45"/>
        <v>91.372549019607845</v>
      </c>
      <c r="V24" s="13">
        <f t="shared" si="45"/>
        <v>88.966049382716051</v>
      </c>
      <c r="W24" s="36">
        <f t="shared" si="45"/>
        <v>90.320950214809187</v>
      </c>
      <c r="X24" s="37">
        <f t="shared" si="45"/>
        <v>92.871385842472577</v>
      </c>
      <c r="Y24" s="37">
        <f t="shared" si="45"/>
        <v>86.795626576955442</v>
      </c>
      <c r="Z24" s="37">
        <f t="shared" si="45"/>
        <v>91.304347826086939</v>
      </c>
      <c r="AA24" s="38">
        <f t="shared" si="45"/>
        <v>88.888888888888872</v>
      </c>
      <c r="AB24" s="13">
        <f t="shared" si="45"/>
        <v>91.455775494863445</v>
      </c>
      <c r="AC24" s="13">
        <f t="shared" si="45"/>
        <v>91.856232939035507</v>
      </c>
      <c r="AD24" s="13">
        <f t="shared" si="45"/>
        <v>92.13147410358566</v>
      </c>
      <c r="AE24" s="13">
        <f t="shared" si="45"/>
        <v>93.571428571428584</v>
      </c>
      <c r="AF24" s="13">
        <f t="shared" si="45"/>
        <v>89.351851851851848</v>
      </c>
    </row>
    <row r="25" spans="1:32" x14ac:dyDescent="0.2">
      <c r="A25" s="4" t="s">
        <v>122</v>
      </c>
      <c r="B25" s="13">
        <f t="shared" si="30"/>
        <v>89.016104680422757</v>
      </c>
      <c r="C25" s="13">
        <f t="shared" si="31"/>
        <v>91.508087535680289</v>
      </c>
      <c r="D25" s="13">
        <f t="shared" si="32"/>
        <v>86.958504331965344</v>
      </c>
      <c r="E25" s="13">
        <f t="shared" si="33"/>
        <v>88.627450980392155</v>
      </c>
      <c r="F25" s="13">
        <f t="shared" si="34"/>
        <v>84.490740740740748</v>
      </c>
      <c r="G25" s="36">
        <f t="shared" si="35"/>
        <v>88.602476623704817</v>
      </c>
      <c r="H25" s="37">
        <f t="shared" si="36"/>
        <v>92.173479561316043</v>
      </c>
      <c r="I25" s="37">
        <f t="shared" si="37"/>
        <v>84.861227922624067</v>
      </c>
      <c r="J25" s="37">
        <f t="shared" si="38"/>
        <v>89.56521739130433</v>
      </c>
      <c r="K25" s="38">
        <f t="shared" si="39"/>
        <v>84.413580246913568</v>
      </c>
      <c r="L25" s="13">
        <f t="shared" si="40"/>
        <v>89.426208970182913</v>
      </c>
      <c r="M25" s="13">
        <f t="shared" si="41"/>
        <v>90.809827115559614</v>
      </c>
      <c r="N25" s="13">
        <f t="shared" si="42"/>
        <v>89.84063745019921</v>
      </c>
      <c r="O25" s="13">
        <f t="shared" si="43"/>
        <v>89.285714285714292</v>
      </c>
      <c r="P25" s="13">
        <f t="shared" si="44"/>
        <v>84.876543209876544</v>
      </c>
      <c r="Q25" s="4" t="s">
        <v>122</v>
      </c>
      <c r="R25" s="13">
        <f t="shared" si="45"/>
        <v>89.016104680422757</v>
      </c>
      <c r="S25" s="13">
        <f t="shared" si="45"/>
        <v>91.508087535680289</v>
      </c>
      <c r="T25" s="13">
        <f t="shared" si="45"/>
        <v>86.958504331965344</v>
      </c>
      <c r="U25" s="13">
        <f t="shared" si="45"/>
        <v>88.627450980392155</v>
      </c>
      <c r="V25" s="13">
        <f t="shared" si="45"/>
        <v>84.490740740740748</v>
      </c>
      <c r="W25" s="36">
        <f t="shared" si="45"/>
        <v>88.602476623704817</v>
      </c>
      <c r="X25" s="37">
        <f t="shared" si="45"/>
        <v>92.173479561316043</v>
      </c>
      <c r="Y25" s="37">
        <f t="shared" si="45"/>
        <v>84.861227922624067</v>
      </c>
      <c r="Z25" s="37">
        <f t="shared" si="45"/>
        <v>89.56521739130433</v>
      </c>
      <c r="AA25" s="38">
        <f t="shared" si="45"/>
        <v>84.413580246913568</v>
      </c>
      <c r="AB25" s="13">
        <f t="shared" si="45"/>
        <v>89.426208970182913</v>
      </c>
      <c r="AC25" s="13">
        <f t="shared" si="45"/>
        <v>90.809827115559614</v>
      </c>
      <c r="AD25" s="13">
        <f t="shared" si="45"/>
        <v>89.84063745019921</v>
      </c>
      <c r="AE25" s="13">
        <f t="shared" si="45"/>
        <v>89.285714285714292</v>
      </c>
      <c r="AF25" s="13">
        <f t="shared" si="45"/>
        <v>84.876543209876544</v>
      </c>
    </row>
    <row r="26" spans="1:32" x14ac:dyDescent="0.2">
      <c r="A26" s="4" t="s">
        <v>123</v>
      </c>
      <c r="B26" s="13">
        <f t="shared" si="30"/>
        <v>76.937594363361853</v>
      </c>
      <c r="C26" s="13">
        <f t="shared" si="31"/>
        <v>80.946717411988573</v>
      </c>
      <c r="D26" s="13">
        <f t="shared" si="32"/>
        <v>73.005015959872324</v>
      </c>
      <c r="E26" s="13">
        <f t="shared" si="33"/>
        <v>80.784313725490193</v>
      </c>
      <c r="F26" s="13">
        <f t="shared" si="34"/>
        <v>69.753086419753089</v>
      </c>
      <c r="G26" s="36">
        <f t="shared" si="35"/>
        <v>76.092999747283287</v>
      </c>
      <c r="H26" s="37">
        <f t="shared" si="36"/>
        <v>81.355932203389827</v>
      </c>
      <c r="I26" s="37">
        <f t="shared" si="37"/>
        <v>71.74095878889824</v>
      </c>
      <c r="J26" s="37">
        <f t="shared" si="38"/>
        <v>83.478260869565204</v>
      </c>
      <c r="K26" s="38">
        <f t="shared" si="39"/>
        <v>66.512345679012341</v>
      </c>
      <c r="L26" s="13">
        <f t="shared" si="40"/>
        <v>77.800050112753695</v>
      </c>
      <c r="M26" s="13">
        <f t="shared" si="41"/>
        <v>80.527752502274808</v>
      </c>
      <c r="N26" s="13">
        <f t="shared" si="42"/>
        <v>74.900398406374507</v>
      </c>
      <c r="O26" s="13">
        <f t="shared" si="43"/>
        <v>80</v>
      </c>
      <c r="P26" s="13">
        <f t="shared" si="44"/>
        <v>73.302469135802468</v>
      </c>
      <c r="Q26" s="4" t="s">
        <v>123</v>
      </c>
      <c r="R26" s="13">
        <f t="shared" si="45"/>
        <v>76.937594363361853</v>
      </c>
      <c r="S26" s="13">
        <f t="shared" si="45"/>
        <v>80.946717411988573</v>
      </c>
      <c r="T26" s="13">
        <f t="shared" si="45"/>
        <v>73.005015959872324</v>
      </c>
      <c r="U26" s="13">
        <f t="shared" si="45"/>
        <v>80.784313725490193</v>
      </c>
      <c r="V26" s="13">
        <f t="shared" si="45"/>
        <v>69.753086419753089</v>
      </c>
      <c r="W26" s="36">
        <f t="shared" si="45"/>
        <v>76.092999747283287</v>
      </c>
      <c r="X26" s="37">
        <f t="shared" si="45"/>
        <v>81.355932203389827</v>
      </c>
      <c r="Y26" s="37">
        <f t="shared" si="45"/>
        <v>71.74095878889824</v>
      </c>
      <c r="Z26" s="37">
        <f t="shared" si="45"/>
        <v>83.478260869565204</v>
      </c>
      <c r="AA26" s="38">
        <f t="shared" si="45"/>
        <v>66.512345679012341</v>
      </c>
      <c r="AB26" s="13">
        <f t="shared" si="45"/>
        <v>77.800050112753695</v>
      </c>
      <c r="AC26" s="13">
        <f t="shared" si="45"/>
        <v>80.527752502274808</v>
      </c>
      <c r="AD26" s="13">
        <f t="shared" si="45"/>
        <v>74.900398406374507</v>
      </c>
      <c r="AE26" s="13">
        <f t="shared" si="45"/>
        <v>80</v>
      </c>
      <c r="AF26" s="13">
        <f t="shared" si="45"/>
        <v>73.302469135802468</v>
      </c>
    </row>
    <row r="27" spans="1:32" x14ac:dyDescent="0.2">
      <c r="A27" s="4" t="s">
        <v>124</v>
      </c>
      <c r="B27" s="13">
        <f t="shared" si="30"/>
        <v>71.665827881227983</v>
      </c>
      <c r="C27" s="13">
        <f t="shared" si="31"/>
        <v>75.999048525214079</v>
      </c>
      <c r="D27" s="13">
        <f t="shared" si="32"/>
        <v>67.487460100319197</v>
      </c>
      <c r="E27" s="13">
        <f t="shared" si="33"/>
        <v>77.254901960784309</v>
      </c>
      <c r="F27" s="13">
        <f t="shared" si="34"/>
        <v>63.503086419753089</v>
      </c>
      <c r="G27" s="36">
        <f t="shared" si="35"/>
        <v>72.428607530957791</v>
      </c>
      <c r="H27" s="37">
        <f t="shared" si="36"/>
        <v>77.816550348953143</v>
      </c>
      <c r="I27" s="37">
        <f t="shared" si="37"/>
        <v>68.376787216148031</v>
      </c>
      <c r="J27" s="37">
        <f t="shared" si="38"/>
        <v>78.260869565217376</v>
      </c>
      <c r="K27" s="38">
        <f t="shared" si="39"/>
        <v>62.037037037037031</v>
      </c>
      <c r="L27" s="13">
        <f t="shared" si="40"/>
        <v>70.959659233274863</v>
      </c>
      <c r="M27" s="13">
        <f t="shared" si="41"/>
        <v>74.294813466788</v>
      </c>
      <c r="N27" s="13">
        <f t="shared" si="42"/>
        <v>66.832669322709165</v>
      </c>
      <c r="O27" s="13">
        <f t="shared" si="43"/>
        <v>77.142857142857139</v>
      </c>
      <c r="P27" s="13">
        <f t="shared" si="44"/>
        <v>65.277777777777771</v>
      </c>
      <c r="Q27" s="4" t="s">
        <v>124</v>
      </c>
      <c r="R27" s="13">
        <f t="shared" si="45"/>
        <v>71.665827881227983</v>
      </c>
      <c r="S27" s="13">
        <f t="shared" si="45"/>
        <v>75.999048525214079</v>
      </c>
      <c r="T27" s="13">
        <f t="shared" si="45"/>
        <v>67.487460100319197</v>
      </c>
      <c r="U27" s="13">
        <f t="shared" si="45"/>
        <v>77.254901960784309</v>
      </c>
      <c r="V27" s="13">
        <f t="shared" si="45"/>
        <v>63.503086419753089</v>
      </c>
      <c r="W27" s="36">
        <f t="shared" si="45"/>
        <v>72.428607530957791</v>
      </c>
      <c r="X27" s="37">
        <f t="shared" si="45"/>
        <v>77.816550348953143</v>
      </c>
      <c r="Y27" s="37">
        <f t="shared" si="45"/>
        <v>68.376787216148031</v>
      </c>
      <c r="Z27" s="37">
        <f t="shared" si="45"/>
        <v>78.260869565217376</v>
      </c>
      <c r="AA27" s="38">
        <f t="shared" si="45"/>
        <v>62.037037037037031</v>
      </c>
      <c r="AB27" s="13">
        <f t="shared" si="45"/>
        <v>70.959659233274863</v>
      </c>
      <c r="AC27" s="13">
        <f t="shared" si="45"/>
        <v>74.294813466788</v>
      </c>
      <c r="AD27" s="13">
        <f t="shared" si="45"/>
        <v>66.832669322709165</v>
      </c>
      <c r="AE27" s="13">
        <f t="shared" si="45"/>
        <v>77.142857142857139</v>
      </c>
      <c r="AF27" s="13">
        <f t="shared" si="45"/>
        <v>65.277777777777771</v>
      </c>
    </row>
    <row r="28" spans="1:32" x14ac:dyDescent="0.2">
      <c r="A28" s="4" t="s">
        <v>125</v>
      </c>
      <c r="B28" s="13">
        <f t="shared" si="30"/>
        <v>63.4121791645697</v>
      </c>
      <c r="C28" s="13">
        <f t="shared" si="31"/>
        <v>67.459562321598469</v>
      </c>
      <c r="D28" s="13">
        <f t="shared" si="32"/>
        <v>59.598723210214317</v>
      </c>
      <c r="E28" s="13">
        <f t="shared" si="33"/>
        <v>71.372549019607845</v>
      </c>
      <c r="F28" s="13">
        <f t="shared" si="34"/>
        <v>55.01543209876543</v>
      </c>
      <c r="G28" s="36">
        <f t="shared" si="35"/>
        <v>66.085418246146062</v>
      </c>
      <c r="H28" s="37">
        <f t="shared" si="36"/>
        <v>71.485543369890337</v>
      </c>
      <c r="I28" s="37">
        <f t="shared" si="37"/>
        <v>62.573591253153914</v>
      </c>
      <c r="J28" s="37">
        <f t="shared" si="38"/>
        <v>76.521739130434767</v>
      </c>
      <c r="K28" s="38">
        <f t="shared" si="39"/>
        <v>54.012345679012341</v>
      </c>
      <c r="L28" s="13">
        <f t="shared" si="40"/>
        <v>60.811826609872206</v>
      </c>
      <c r="M28" s="13">
        <f t="shared" si="41"/>
        <v>63.739763421292089</v>
      </c>
      <c r="N28" s="13">
        <f t="shared" si="42"/>
        <v>56.474103585657367</v>
      </c>
      <c r="O28" s="13">
        <f t="shared" si="43"/>
        <v>67.857142857142847</v>
      </c>
      <c r="P28" s="13">
        <f t="shared" si="44"/>
        <v>56.327160493827158</v>
      </c>
      <c r="Q28" s="4" t="s">
        <v>125</v>
      </c>
      <c r="R28" s="13">
        <f t="shared" si="45"/>
        <v>63.4121791645697</v>
      </c>
      <c r="S28" s="13">
        <f t="shared" si="45"/>
        <v>67.459562321598469</v>
      </c>
      <c r="T28" s="13">
        <f t="shared" si="45"/>
        <v>59.598723210214317</v>
      </c>
      <c r="U28" s="13">
        <f t="shared" si="45"/>
        <v>71.372549019607845</v>
      </c>
      <c r="V28" s="13">
        <f t="shared" si="45"/>
        <v>55.01543209876543</v>
      </c>
      <c r="W28" s="36">
        <f t="shared" si="45"/>
        <v>66.085418246146062</v>
      </c>
      <c r="X28" s="37">
        <f t="shared" si="45"/>
        <v>71.485543369890337</v>
      </c>
      <c r="Y28" s="37">
        <f t="shared" si="45"/>
        <v>62.573591253153914</v>
      </c>
      <c r="Z28" s="37">
        <f t="shared" si="45"/>
        <v>76.521739130434767</v>
      </c>
      <c r="AA28" s="38">
        <f t="shared" si="45"/>
        <v>54.012345679012341</v>
      </c>
      <c r="AB28" s="13">
        <f t="shared" si="45"/>
        <v>60.811826609872206</v>
      </c>
      <c r="AC28" s="13">
        <f t="shared" si="45"/>
        <v>63.739763421292089</v>
      </c>
      <c r="AD28" s="13">
        <f t="shared" si="45"/>
        <v>56.474103585657367</v>
      </c>
      <c r="AE28" s="13">
        <f t="shared" si="45"/>
        <v>67.857142857142847</v>
      </c>
      <c r="AF28" s="13">
        <f t="shared" si="45"/>
        <v>56.327160493827158</v>
      </c>
    </row>
    <row r="29" spans="1:32" x14ac:dyDescent="0.2">
      <c r="A29" s="4" t="s">
        <v>126</v>
      </c>
      <c r="B29" s="13">
        <f t="shared" si="30"/>
        <v>50.842979365878207</v>
      </c>
      <c r="C29" s="13">
        <f t="shared" si="31"/>
        <v>51.28449096098953</v>
      </c>
      <c r="D29" s="13">
        <f t="shared" si="32"/>
        <v>50.661194710442317</v>
      </c>
      <c r="E29" s="13">
        <f t="shared" si="33"/>
        <v>68.627450980392155</v>
      </c>
      <c r="F29" s="13">
        <f t="shared" si="34"/>
        <v>46.064814814814817</v>
      </c>
      <c r="G29" s="36">
        <f t="shared" si="35"/>
        <v>54.182461460702548</v>
      </c>
      <c r="H29" s="37">
        <f t="shared" si="36"/>
        <v>55.284147557328019</v>
      </c>
      <c r="I29" s="37">
        <f t="shared" si="37"/>
        <v>53.910849453322122</v>
      </c>
      <c r="J29" s="37">
        <f t="shared" si="38"/>
        <v>74.782608695652158</v>
      </c>
      <c r="K29" s="38">
        <f t="shared" si="39"/>
        <v>47.685185185185183</v>
      </c>
      <c r="L29" s="13">
        <f t="shared" si="40"/>
        <v>47.6071160110248</v>
      </c>
      <c r="M29" s="13">
        <f t="shared" si="41"/>
        <v>47.634212920837129</v>
      </c>
      <c r="N29" s="13">
        <f t="shared" si="42"/>
        <v>47.211155378486055</v>
      </c>
      <c r="O29" s="13">
        <f t="shared" si="43"/>
        <v>64.285714285714278</v>
      </c>
      <c r="P29" s="13">
        <f t="shared" si="44"/>
        <v>44.753086419753082</v>
      </c>
      <c r="Q29" s="4" t="s">
        <v>126</v>
      </c>
      <c r="R29" s="13">
        <f t="shared" si="45"/>
        <v>50.842979365878207</v>
      </c>
      <c r="S29" s="13">
        <f t="shared" si="45"/>
        <v>51.28449096098953</v>
      </c>
      <c r="T29" s="13">
        <f t="shared" si="45"/>
        <v>50.661194710442317</v>
      </c>
      <c r="U29" s="13">
        <f t="shared" si="45"/>
        <v>68.627450980392155</v>
      </c>
      <c r="V29" s="13">
        <f t="shared" si="45"/>
        <v>46.064814814814817</v>
      </c>
      <c r="W29" s="36">
        <f t="shared" si="45"/>
        <v>54.182461460702548</v>
      </c>
      <c r="X29" s="37">
        <f t="shared" si="45"/>
        <v>55.284147557328019</v>
      </c>
      <c r="Y29" s="37">
        <f t="shared" si="45"/>
        <v>53.910849453322122</v>
      </c>
      <c r="Z29" s="37">
        <f t="shared" si="45"/>
        <v>74.782608695652158</v>
      </c>
      <c r="AA29" s="38">
        <f t="shared" si="45"/>
        <v>47.685185185185183</v>
      </c>
      <c r="AB29" s="13">
        <f t="shared" si="45"/>
        <v>47.6071160110248</v>
      </c>
      <c r="AC29" s="13">
        <f t="shared" si="45"/>
        <v>47.634212920837129</v>
      </c>
      <c r="AD29" s="13">
        <f t="shared" si="45"/>
        <v>47.211155378486055</v>
      </c>
      <c r="AE29" s="13">
        <f t="shared" si="45"/>
        <v>64.285714285714278</v>
      </c>
      <c r="AF29" s="13">
        <f t="shared" si="45"/>
        <v>44.753086419753082</v>
      </c>
    </row>
    <row r="30" spans="1:32" x14ac:dyDescent="0.2">
      <c r="A30" s="4" t="s">
        <v>127</v>
      </c>
      <c r="B30" s="13">
        <f t="shared" si="30"/>
        <v>42.614494212380471</v>
      </c>
      <c r="C30" s="13">
        <f t="shared" si="31"/>
        <v>42.768791627021884</v>
      </c>
      <c r="D30" s="13">
        <f t="shared" si="32"/>
        <v>42.270861833105336</v>
      </c>
      <c r="E30" s="13">
        <f t="shared" si="33"/>
        <v>61.568627450980387</v>
      </c>
      <c r="F30" s="13">
        <f t="shared" si="34"/>
        <v>38.888888888888893</v>
      </c>
      <c r="G30" s="36">
        <f t="shared" si="35"/>
        <v>44.907758402830424</v>
      </c>
      <c r="H30" s="37">
        <f t="shared" si="36"/>
        <v>46.610169491525426</v>
      </c>
      <c r="I30" s="37">
        <f t="shared" si="37"/>
        <v>43.734230445752736</v>
      </c>
      <c r="J30" s="37">
        <f t="shared" si="38"/>
        <v>68.695652173913032</v>
      </c>
      <c r="K30" s="38">
        <f t="shared" si="39"/>
        <v>37.808641975308639</v>
      </c>
      <c r="L30" s="13">
        <f t="shared" si="40"/>
        <v>40.390879478827358</v>
      </c>
      <c r="M30" s="13">
        <f t="shared" si="41"/>
        <v>39.262966333030029</v>
      </c>
      <c r="N30" s="13">
        <f t="shared" si="42"/>
        <v>40.936254980079681</v>
      </c>
      <c r="O30" s="13">
        <f t="shared" si="43"/>
        <v>57.142857142857139</v>
      </c>
      <c r="P30" s="13">
        <f t="shared" si="44"/>
        <v>40.277777777777771</v>
      </c>
      <c r="Q30" s="4" t="s">
        <v>127</v>
      </c>
      <c r="R30" s="13">
        <f t="shared" si="45"/>
        <v>42.614494212380471</v>
      </c>
      <c r="S30" s="13">
        <f t="shared" si="45"/>
        <v>42.768791627021884</v>
      </c>
      <c r="T30" s="13">
        <f t="shared" si="45"/>
        <v>42.270861833105336</v>
      </c>
      <c r="U30" s="13">
        <f t="shared" si="45"/>
        <v>61.568627450980387</v>
      </c>
      <c r="V30" s="13">
        <f t="shared" si="45"/>
        <v>38.888888888888893</v>
      </c>
      <c r="W30" s="36">
        <f t="shared" si="45"/>
        <v>44.907758402830424</v>
      </c>
      <c r="X30" s="37">
        <f t="shared" si="45"/>
        <v>46.610169491525426</v>
      </c>
      <c r="Y30" s="37">
        <f t="shared" si="45"/>
        <v>43.734230445752736</v>
      </c>
      <c r="Z30" s="37">
        <f t="shared" si="45"/>
        <v>68.695652173913032</v>
      </c>
      <c r="AA30" s="38">
        <f t="shared" si="45"/>
        <v>37.808641975308639</v>
      </c>
      <c r="AB30" s="13">
        <f t="shared" si="45"/>
        <v>40.390879478827358</v>
      </c>
      <c r="AC30" s="13">
        <f t="shared" si="45"/>
        <v>39.262966333030029</v>
      </c>
      <c r="AD30" s="13">
        <f t="shared" si="45"/>
        <v>40.936254980079681</v>
      </c>
      <c r="AE30" s="13">
        <f t="shared" si="45"/>
        <v>57.142857142857139</v>
      </c>
      <c r="AF30" s="13">
        <f t="shared" si="45"/>
        <v>40.277777777777771</v>
      </c>
    </row>
    <row r="31" spans="1:32" x14ac:dyDescent="0.2">
      <c r="A31" s="4" t="s">
        <v>128</v>
      </c>
      <c r="B31" s="14">
        <f t="shared" si="30"/>
        <v>19.350780070457976</v>
      </c>
      <c r="C31" s="14">
        <f t="shared" si="31"/>
        <v>12.464319695528069</v>
      </c>
      <c r="D31" s="14">
        <f t="shared" si="32"/>
        <v>28.043775649794803</v>
      </c>
      <c r="E31" s="14">
        <f t="shared" si="33"/>
        <v>44.313725490196077</v>
      </c>
      <c r="F31" s="14">
        <f t="shared" si="34"/>
        <v>21.913580246913583</v>
      </c>
      <c r="G31" s="39">
        <f t="shared" si="35"/>
        <v>21.253474854687894</v>
      </c>
      <c r="H31" s="40">
        <f t="shared" si="36"/>
        <v>12.26321036889332</v>
      </c>
      <c r="I31" s="40">
        <f t="shared" si="37"/>
        <v>30.193439865433138</v>
      </c>
      <c r="J31" s="40">
        <f t="shared" si="38"/>
        <v>49.565217391304344</v>
      </c>
      <c r="K31" s="41">
        <f t="shared" si="39"/>
        <v>27.932098765432098</v>
      </c>
      <c r="L31" s="14">
        <f t="shared" si="40"/>
        <v>17.514407416687547</v>
      </c>
      <c r="M31" s="14">
        <f t="shared" si="41"/>
        <v>12.647861692447679</v>
      </c>
      <c r="N31" s="14">
        <f t="shared" si="42"/>
        <v>25.996015936254985</v>
      </c>
      <c r="O31" s="14">
        <f t="shared" si="43"/>
        <v>41.428571428571423</v>
      </c>
      <c r="P31" s="14">
        <f t="shared" si="44"/>
        <v>16.203703703703702</v>
      </c>
      <c r="Q31" s="4" t="s">
        <v>128</v>
      </c>
      <c r="R31" s="14">
        <f t="shared" si="45"/>
        <v>19.350780070457976</v>
      </c>
      <c r="S31" s="14">
        <f t="shared" si="45"/>
        <v>12.464319695528069</v>
      </c>
      <c r="T31" s="14">
        <f t="shared" si="45"/>
        <v>28.043775649794803</v>
      </c>
      <c r="U31" s="14">
        <f t="shared" si="45"/>
        <v>44.313725490196077</v>
      </c>
      <c r="V31" s="14">
        <f t="shared" si="45"/>
        <v>21.913580246913583</v>
      </c>
      <c r="W31" s="39">
        <f t="shared" si="45"/>
        <v>21.253474854687894</v>
      </c>
      <c r="X31" s="40">
        <f t="shared" si="45"/>
        <v>12.26321036889332</v>
      </c>
      <c r="Y31" s="40">
        <f t="shared" si="45"/>
        <v>30.193439865433138</v>
      </c>
      <c r="Z31" s="40">
        <f t="shared" si="45"/>
        <v>49.565217391304344</v>
      </c>
      <c r="AA31" s="41">
        <f t="shared" si="45"/>
        <v>27.932098765432098</v>
      </c>
      <c r="AB31" s="14">
        <f t="shared" si="45"/>
        <v>17.514407416687547</v>
      </c>
      <c r="AC31" s="14">
        <f t="shared" si="45"/>
        <v>12.647861692447679</v>
      </c>
      <c r="AD31" s="14">
        <f t="shared" si="45"/>
        <v>25.996015936254985</v>
      </c>
      <c r="AE31" s="14">
        <f t="shared" si="45"/>
        <v>41.428571428571423</v>
      </c>
      <c r="AF31" s="14">
        <f t="shared" si="45"/>
        <v>16.203703703703702</v>
      </c>
    </row>
    <row r="32" spans="1:32" x14ac:dyDescent="0.2">
      <c r="A32" s="4" t="s">
        <v>129</v>
      </c>
      <c r="B32" s="13">
        <f t="shared" si="30"/>
        <v>13.928032209360845</v>
      </c>
      <c r="C32" s="13">
        <f t="shared" si="31"/>
        <v>9.4433872502378691</v>
      </c>
      <c r="D32" s="13">
        <f t="shared" si="32"/>
        <v>19.653442772457822</v>
      </c>
      <c r="E32" s="13">
        <f t="shared" si="33"/>
        <v>34.509803921568626</v>
      </c>
      <c r="F32" s="13">
        <f t="shared" si="34"/>
        <v>14.737654320987655</v>
      </c>
      <c r="G32" s="36">
        <f t="shared" si="35"/>
        <v>14.379580490270406</v>
      </c>
      <c r="H32" s="37">
        <f t="shared" si="36"/>
        <v>7.7766699900299106</v>
      </c>
      <c r="I32" s="37">
        <f t="shared" si="37"/>
        <v>21.951219512195124</v>
      </c>
      <c r="J32" s="37">
        <f t="shared" si="38"/>
        <v>36.521739130434781</v>
      </c>
      <c r="K32" s="38">
        <f t="shared" si="39"/>
        <v>17.12962962962963</v>
      </c>
      <c r="L32" s="13">
        <f t="shared" si="40"/>
        <v>13.555499874718116</v>
      </c>
      <c r="M32" s="13">
        <f t="shared" si="41"/>
        <v>10.919017288444039</v>
      </c>
      <c r="N32" s="13">
        <f t="shared" si="42"/>
        <v>17.430278884462155</v>
      </c>
      <c r="O32" s="13">
        <f t="shared" si="43"/>
        <v>33.571428571428569</v>
      </c>
      <c r="P32" s="13">
        <f t="shared" si="44"/>
        <v>12.654320987654321</v>
      </c>
      <c r="Q32" s="4" t="s">
        <v>129</v>
      </c>
      <c r="R32" s="13">
        <f t="shared" si="45"/>
        <v>13.928032209360845</v>
      </c>
      <c r="S32" s="13">
        <f t="shared" si="45"/>
        <v>9.4433872502378691</v>
      </c>
      <c r="T32" s="13">
        <f t="shared" si="45"/>
        <v>19.653442772457822</v>
      </c>
      <c r="U32" s="13">
        <f t="shared" si="45"/>
        <v>34.509803921568626</v>
      </c>
      <c r="V32" s="13">
        <f t="shared" si="45"/>
        <v>14.737654320987655</v>
      </c>
      <c r="W32" s="36">
        <f t="shared" si="45"/>
        <v>14.379580490270406</v>
      </c>
      <c r="X32" s="37">
        <f t="shared" si="45"/>
        <v>7.7766699900299106</v>
      </c>
      <c r="Y32" s="37">
        <f t="shared" si="45"/>
        <v>21.951219512195124</v>
      </c>
      <c r="Z32" s="37">
        <f t="shared" si="45"/>
        <v>36.521739130434781</v>
      </c>
      <c r="AA32" s="38">
        <f t="shared" si="45"/>
        <v>17.12962962962963</v>
      </c>
      <c r="AB32" s="13">
        <f t="shared" si="45"/>
        <v>13.555499874718116</v>
      </c>
      <c r="AC32" s="13">
        <f t="shared" si="45"/>
        <v>10.919017288444039</v>
      </c>
      <c r="AD32" s="13">
        <f t="shared" si="45"/>
        <v>17.430278884462155</v>
      </c>
      <c r="AE32" s="13">
        <f t="shared" si="45"/>
        <v>33.571428571428569</v>
      </c>
      <c r="AF32" s="13">
        <f t="shared" si="45"/>
        <v>12.654320987654321</v>
      </c>
    </row>
    <row r="33" spans="1:32" x14ac:dyDescent="0.2">
      <c r="A33" s="4" t="s">
        <v>130</v>
      </c>
      <c r="B33" s="13">
        <f t="shared" si="30"/>
        <v>5.9763462506290885</v>
      </c>
      <c r="C33" s="13">
        <f t="shared" si="31"/>
        <v>4.0437678401522357</v>
      </c>
      <c r="D33" s="13">
        <f t="shared" si="32"/>
        <v>8.891928864569083</v>
      </c>
      <c r="E33" s="13">
        <f t="shared" si="33"/>
        <v>16.078431372549019</v>
      </c>
      <c r="F33" s="13">
        <f t="shared" si="34"/>
        <v>5.3240740740740744</v>
      </c>
      <c r="G33" s="36">
        <f t="shared" si="35"/>
        <v>6.1410159211523885</v>
      </c>
      <c r="H33" s="37">
        <f t="shared" si="36"/>
        <v>3.0907278165503493</v>
      </c>
      <c r="I33" s="37">
        <f t="shared" si="37"/>
        <v>9.8402018502943651</v>
      </c>
      <c r="J33" s="37">
        <f t="shared" si="38"/>
        <v>15.652173913043478</v>
      </c>
      <c r="K33" s="38">
        <f t="shared" si="39"/>
        <v>7.2530864197530862</v>
      </c>
      <c r="L33" s="13">
        <f t="shared" si="40"/>
        <v>5.888248559258332</v>
      </c>
      <c r="M33" s="13">
        <f t="shared" si="41"/>
        <v>4.9135577797998176</v>
      </c>
      <c r="N33" s="13">
        <f t="shared" si="42"/>
        <v>8.2669322709163353</v>
      </c>
      <c r="O33" s="13">
        <f t="shared" si="43"/>
        <v>16.428571428571431</v>
      </c>
      <c r="P33" s="13">
        <f t="shared" si="44"/>
        <v>3.7037037037037037</v>
      </c>
      <c r="Q33" s="4" t="s">
        <v>130</v>
      </c>
      <c r="R33" s="13">
        <f t="shared" si="45"/>
        <v>5.9763462506290885</v>
      </c>
      <c r="S33" s="13">
        <f t="shared" si="45"/>
        <v>4.0437678401522357</v>
      </c>
      <c r="T33" s="13">
        <f t="shared" si="45"/>
        <v>8.891928864569083</v>
      </c>
      <c r="U33" s="13">
        <f t="shared" si="45"/>
        <v>16.078431372549019</v>
      </c>
      <c r="V33" s="13">
        <f t="shared" si="45"/>
        <v>5.3240740740740744</v>
      </c>
      <c r="W33" s="36">
        <f t="shared" si="45"/>
        <v>6.1410159211523885</v>
      </c>
      <c r="X33" s="37">
        <f t="shared" si="45"/>
        <v>3.0907278165503493</v>
      </c>
      <c r="Y33" s="37">
        <f t="shared" si="45"/>
        <v>9.8402018502943651</v>
      </c>
      <c r="Z33" s="37">
        <f t="shared" si="45"/>
        <v>15.652173913043478</v>
      </c>
      <c r="AA33" s="38">
        <f t="shared" si="45"/>
        <v>7.2530864197530862</v>
      </c>
      <c r="AB33" s="13">
        <f t="shared" si="45"/>
        <v>5.888248559258332</v>
      </c>
      <c r="AC33" s="13">
        <f t="shared" si="45"/>
        <v>4.9135577797998176</v>
      </c>
      <c r="AD33" s="13">
        <f t="shared" si="45"/>
        <v>8.2669322709163353</v>
      </c>
      <c r="AE33" s="13">
        <f t="shared" si="45"/>
        <v>16.428571428571431</v>
      </c>
      <c r="AF33" s="13">
        <f t="shared" si="45"/>
        <v>3.7037037037037037</v>
      </c>
    </row>
    <row r="34" spans="1:32" x14ac:dyDescent="0.2">
      <c r="A34" s="4" t="s">
        <v>131</v>
      </c>
      <c r="B34" s="13">
        <f t="shared" si="30"/>
        <v>4.4413688978359334</v>
      </c>
      <c r="C34" s="13">
        <f t="shared" si="31"/>
        <v>3.3539486203615603</v>
      </c>
      <c r="D34" s="13">
        <f t="shared" si="32"/>
        <v>7.0679434564523484</v>
      </c>
      <c r="E34" s="13">
        <f t="shared" si="33"/>
        <v>13.333333333333332</v>
      </c>
      <c r="F34" s="13">
        <f t="shared" si="34"/>
        <v>1.7746913580246915</v>
      </c>
      <c r="G34" s="36">
        <f t="shared" si="35"/>
        <v>4.5236290118776852</v>
      </c>
      <c r="H34" s="37">
        <f t="shared" si="36"/>
        <v>2.6420737786640083</v>
      </c>
      <c r="I34" s="37">
        <f t="shared" si="37"/>
        <v>8.3263246425567701</v>
      </c>
      <c r="J34" s="37">
        <f t="shared" si="38"/>
        <v>13.913043478260869</v>
      </c>
      <c r="K34" s="38">
        <f t="shared" si="39"/>
        <v>1.8518518518518519</v>
      </c>
      <c r="L34" s="13">
        <f t="shared" si="40"/>
        <v>4.4099223252317721</v>
      </c>
      <c r="M34" s="13">
        <f t="shared" si="41"/>
        <v>4.0491355777979976</v>
      </c>
      <c r="N34" s="13">
        <f t="shared" si="42"/>
        <v>5.8764940239043826</v>
      </c>
      <c r="O34" s="13">
        <f t="shared" si="43"/>
        <v>12.857142857142858</v>
      </c>
      <c r="P34" s="13">
        <f t="shared" si="44"/>
        <v>1.8518518518518519</v>
      </c>
      <c r="Q34" s="4" t="s">
        <v>131</v>
      </c>
      <c r="R34" s="13">
        <f t="shared" si="45"/>
        <v>4.4413688978359334</v>
      </c>
      <c r="S34" s="13">
        <f t="shared" si="45"/>
        <v>3.3539486203615603</v>
      </c>
      <c r="T34" s="13">
        <f t="shared" si="45"/>
        <v>7.0679434564523484</v>
      </c>
      <c r="U34" s="13">
        <f t="shared" si="45"/>
        <v>13.333333333333332</v>
      </c>
      <c r="V34" s="13">
        <f t="shared" si="45"/>
        <v>1.7746913580246915</v>
      </c>
      <c r="W34" s="36">
        <f t="shared" si="45"/>
        <v>4.5236290118776852</v>
      </c>
      <c r="X34" s="37">
        <f t="shared" si="45"/>
        <v>2.6420737786640083</v>
      </c>
      <c r="Y34" s="37">
        <f t="shared" si="45"/>
        <v>8.3263246425567701</v>
      </c>
      <c r="Z34" s="37">
        <f t="shared" si="45"/>
        <v>13.913043478260869</v>
      </c>
      <c r="AA34" s="38">
        <f t="shared" si="45"/>
        <v>1.8518518518518519</v>
      </c>
      <c r="AB34" s="13">
        <f t="shared" si="45"/>
        <v>4.4099223252317721</v>
      </c>
      <c r="AC34" s="13">
        <f t="shared" si="45"/>
        <v>4.0491355777979976</v>
      </c>
      <c r="AD34" s="13">
        <f t="shared" si="45"/>
        <v>5.8764940239043826</v>
      </c>
      <c r="AE34" s="13">
        <f t="shared" si="45"/>
        <v>12.857142857142858</v>
      </c>
      <c r="AF34" s="13">
        <f t="shared" si="45"/>
        <v>1.8518518518518519</v>
      </c>
    </row>
    <row r="35" spans="1:32" x14ac:dyDescent="0.2">
      <c r="A35" s="4" t="s">
        <v>132</v>
      </c>
      <c r="B35" s="14">
        <f>B36+(B18*100/B$5)</f>
        <v>2.9441368897835933</v>
      </c>
      <c r="C35" s="14">
        <f t="shared" si="31"/>
        <v>3.2350142721217887</v>
      </c>
      <c r="D35" s="14">
        <f t="shared" si="32"/>
        <v>3.4199726402188784</v>
      </c>
      <c r="E35" s="14">
        <f t="shared" si="33"/>
        <v>9.0196078431372548</v>
      </c>
      <c r="F35" s="14">
        <f t="shared" si="34"/>
        <v>0</v>
      </c>
      <c r="G35" s="39">
        <f t="shared" si="35"/>
        <v>2.9315137730603995</v>
      </c>
      <c r="H35" s="40">
        <f t="shared" si="36"/>
        <v>2.3928215353938187</v>
      </c>
      <c r="I35" s="40">
        <f t="shared" si="37"/>
        <v>4.8780487804878048</v>
      </c>
      <c r="J35" s="40">
        <f t="shared" si="38"/>
        <v>9.5652173913043477</v>
      </c>
      <c r="K35" s="41">
        <f t="shared" si="39"/>
        <v>0</v>
      </c>
      <c r="L35" s="14">
        <f t="shared" si="40"/>
        <v>2.9566524680531199</v>
      </c>
      <c r="M35" s="14">
        <f t="shared" si="41"/>
        <v>4.0491355777979976</v>
      </c>
      <c r="N35" s="14">
        <f t="shared" si="42"/>
        <v>1.7928286852589643</v>
      </c>
      <c r="O35" s="14">
        <f t="shared" si="43"/>
        <v>8.5714285714285712</v>
      </c>
      <c r="P35" s="14">
        <f t="shared" si="44"/>
        <v>0</v>
      </c>
      <c r="Q35" s="4" t="s">
        <v>132</v>
      </c>
      <c r="R35" s="14">
        <f>R36+(R18*100/R$5)</f>
        <v>2.9441368897835933</v>
      </c>
      <c r="S35" s="14">
        <f t="shared" si="45"/>
        <v>3.2350142721217887</v>
      </c>
      <c r="T35" s="14">
        <f t="shared" si="45"/>
        <v>3.4199726402188784</v>
      </c>
      <c r="U35" s="14">
        <f t="shared" si="45"/>
        <v>9.0196078431372548</v>
      </c>
      <c r="V35" s="14">
        <f t="shared" si="45"/>
        <v>0</v>
      </c>
      <c r="W35" s="39">
        <f t="shared" si="45"/>
        <v>2.9315137730603995</v>
      </c>
      <c r="X35" s="40">
        <f t="shared" si="45"/>
        <v>2.3928215353938187</v>
      </c>
      <c r="Y35" s="40">
        <f t="shared" si="45"/>
        <v>4.8780487804878048</v>
      </c>
      <c r="Z35" s="40">
        <f t="shared" si="45"/>
        <v>9.5652173913043477</v>
      </c>
      <c r="AA35" s="41">
        <f t="shared" si="45"/>
        <v>0</v>
      </c>
      <c r="AB35" s="14">
        <f t="shared" si="45"/>
        <v>2.9566524680531199</v>
      </c>
      <c r="AC35" s="14">
        <f t="shared" si="45"/>
        <v>4.0491355777979976</v>
      </c>
      <c r="AD35" s="14">
        <f t="shared" si="45"/>
        <v>1.7928286852589643</v>
      </c>
      <c r="AE35" s="14">
        <f t="shared" si="45"/>
        <v>8.5714285714285712</v>
      </c>
      <c r="AF35" s="14">
        <f t="shared" si="45"/>
        <v>0</v>
      </c>
    </row>
    <row r="36" spans="1:32" x14ac:dyDescent="0.2">
      <c r="A36" s="4" t="s">
        <v>133</v>
      </c>
      <c r="B36" s="13">
        <f>B19*100/B5</f>
        <v>1.4972320080523402</v>
      </c>
      <c r="C36" s="13">
        <f t="shared" ref="C36:P36" si="46">C19*100/C5</f>
        <v>1.7840152235965747</v>
      </c>
      <c r="D36" s="13">
        <f t="shared" si="46"/>
        <v>1.322389420884633</v>
      </c>
      <c r="E36" s="13">
        <f t="shared" si="46"/>
        <v>5.882352941176471</v>
      </c>
      <c r="F36" s="13">
        <f t="shared" si="46"/>
        <v>0</v>
      </c>
      <c r="G36" s="36">
        <f t="shared" si="46"/>
        <v>1.8448319433914582</v>
      </c>
      <c r="H36" s="37">
        <f t="shared" si="46"/>
        <v>2.1435692921236291</v>
      </c>
      <c r="I36" s="37">
        <f t="shared" si="46"/>
        <v>1.9343986543313709</v>
      </c>
      <c r="J36" s="37">
        <f t="shared" si="46"/>
        <v>6.0869565217391308</v>
      </c>
      <c r="K36" s="38">
        <f t="shared" si="46"/>
        <v>0</v>
      </c>
      <c r="L36" s="13">
        <f t="shared" si="46"/>
        <v>1.1525933350037585</v>
      </c>
      <c r="M36" s="13">
        <f t="shared" si="46"/>
        <v>1.5013648771610555</v>
      </c>
      <c r="N36" s="13">
        <f t="shared" si="46"/>
        <v>0.59760956175298807</v>
      </c>
      <c r="O36" s="13">
        <f t="shared" si="46"/>
        <v>5.7142857142857144</v>
      </c>
      <c r="P36" s="13">
        <f t="shared" si="46"/>
        <v>0</v>
      </c>
      <c r="Q36" s="4" t="s">
        <v>133</v>
      </c>
      <c r="R36" s="13">
        <f>R19*100/R5</f>
        <v>1.4972320080523402</v>
      </c>
      <c r="S36" s="13">
        <f t="shared" ref="S36:AF36" si="47">S19*100/S5</f>
        <v>1.7840152235965747</v>
      </c>
      <c r="T36" s="13">
        <f t="shared" si="47"/>
        <v>1.322389420884633</v>
      </c>
      <c r="U36" s="13">
        <f t="shared" si="47"/>
        <v>5.882352941176471</v>
      </c>
      <c r="V36" s="13">
        <f t="shared" si="47"/>
        <v>0</v>
      </c>
      <c r="W36" s="36">
        <f t="shared" si="47"/>
        <v>1.8448319433914582</v>
      </c>
      <c r="X36" s="37">
        <f t="shared" si="47"/>
        <v>2.1435692921236291</v>
      </c>
      <c r="Y36" s="37">
        <f t="shared" si="47"/>
        <v>1.9343986543313709</v>
      </c>
      <c r="Z36" s="37">
        <f t="shared" si="47"/>
        <v>6.0869565217391308</v>
      </c>
      <c r="AA36" s="38">
        <f t="shared" si="47"/>
        <v>0</v>
      </c>
      <c r="AB36" s="13">
        <f t="shared" si="47"/>
        <v>1.1525933350037585</v>
      </c>
      <c r="AC36" s="13">
        <f t="shared" si="47"/>
        <v>1.5013648771610555</v>
      </c>
      <c r="AD36" s="13">
        <f t="shared" si="47"/>
        <v>0.59760956175298807</v>
      </c>
      <c r="AE36" s="13">
        <f t="shared" si="47"/>
        <v>5.7142857142857144</v>
      </c>
      <c r="AF36" s="13">
        <f t="shared" si="47"/>
        <v>0</v>
      </c>
    </row>
    <row r="37" spans="1:32" x14ac:dyDescent="0.2">
      <c r="A37" s="4" t="s">
        <v>24</v>
      </c>
      <c r="B37" s="13">
        <v>6.9</v>
      </c>
      <c r="C37" s="13">
        <v>6.9</v>
      </c>
      <c r="D37" s="13">
        <v>7.6</v>
      </c>
      <c r="E37" s="13">
        <v>8</v>
      </c>
      <c r="F37" s="13">
        <v>5.8</v>
      </c>
      <c r="G37" s="36">
        <v>6.9</v>
      </c>
      <c r="H37" s="37">
        <v>6.7</v>
      </c>
      <c r="I37" s="37">
        <v>8.8000000000000007</v>
      </c>
      <c r="J37" s="37">
        <v>5.5</v>
      </c>
      <c r="K37" s="38">
        <v>5.4</v>
      </c>
      <c r="L37" s="13">
        <v>6.9</v>
      </c>
      <c r="M37" s="13">
        <v>7.1</v>
      </c>
      <c r="N37" s="13">
        <v>6.9</v>
      </c>
      <c r="O37" s="13">
        <v>8.8000000000000007</v>
      </c>
      <c r="P37" s="13">
        <v>6</v>
      </c>
      <c r="Q37" s="4" t="s">
        <v>24</v>
      </c>
      <c r="R37" s="13">
        <v>6.9</v>
      </c>
      <c r="S37" s="13">
        <v>6.9</v>
      </c>
      <c r="T37" s="13">
        <v>7.6</v>
      </c>
      <c r="U37" s="13">
        <v>8</v>
      </c>
      <c r="V37" s="13">
        <v>5.8</v>
      </c>
      <c r="W37" s="36">
        <v>6.9</v>
      </c>
      <c r="X37" s="37">
        <v>6.7</v>
      </c>
      <c r="Y37" s="37">
        <v>8.8000000000000007</v>
      </c>
      <c r="Z37" s="37">
        <v>5.5</v>
      </c>
      <c r="AA37" s="38">
        <v>5.4</v>
      </c>
      <c r="AB37" s="13">
        <v>6.9</v>
      </c>
      <c r="AC37" s="13">
        <v>7.1</v>
      </c>
      <c r="AD37" s="13">
        <v>6.9</v>
      </c>
      <c r="AE37" s="13">
        <v>8.8000000000000007</v>
      </c>
      <c r="AF37" s="13">
        <v>6</v>
      </c>
    </row>
    <row r="38" spans="1:32" x14ac:dyDescent="0.2">
      <c r="A38" s="2" t="s">
        <v>500</v>
      </c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2" t="s">
        <v>500</v>
      </c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</row>
    <row r="39" spans="1:32" x14ac:dyDescent="0.2">
      <c r="A39" s="3" t="s">
        <v>501</v>
      </c>
      <c r="Q39" s="3" t="s">
        <v>501</v>
      </c>
    </row>
    <row r="40" spans="1:32" x14ac:dyDescent="0.2">
      <c r="B40" s="13"/>
      <c r="C40" s="13"/>
      <c r="D40" s="13"/>
      <c r="E40" s="13"/>
      <c r="F40" s="13"/>
      <c r="G40" s="36"/>
      <c r="H40" s="37"/>
      <c r="I40" s="37"/>
      <c r="J40" s="37"/>
      <c r="K40" s="38"/>
      <c r="L40" s="13"/>
      <c r="M40" s="13"/>
      <c r="N40" s="13"/>
      <c r="O40" s="13"/>
      <c r="P40" s="13"/>
      <c r="R40" s="13"/>
      <c r="S40" s="13"/>
      <c r="T40" s="13"/>
      <c r="U40" s="13"/>
      <c r="V40" s="13"/>
      <c r="W40" s="36"/>
      <c r="X40" s="37"/>
      <c r="Y40" s="37"/>
      <c r="Z40" s="37"/>
      <c r="AA40" s="38"/>
      <c r="AB40" s="13"/>
      <c r="AC40" s="13"/>
      <c r="AD40" s="13"/>
      <c r="AE40" s="13"/>
      <c r="AF40" s="13"/>
    </row>
    <row r="41" spans="1:32" x14ac:dyDescent="0.2">
      <c r="B41" s="13"/>
      <c r="C41" s="13"/>
      <c r="D41" s="13"/>
      <c r="E41" s="13"/>
      <c r="F41" s="13"/>
      <c r="G41" s="36"/>
      <c r="H41" s="37"/>
      <c r="I41" s="37"/>
      <c r="J41" s="37"/>
      <c r="K41" s="38"/>
      <c r="L41" s="13"/>
      <c r="M41" s="13"/>
      <c r="N41" s="13"/>
      <c r="O41" s="13"/>
      <c r="P41" s="13"/>
      <c r="R41" s="13"/>
      <c r="S41" s="13"/>
      <c r="T41" s="13"/>
      <c r="U41" s="13"/>
      <c r="V41" s="13"/>
      <c r="W41" s="36"/>
      <c r="X41" s="37"/>
      <c r="Y41" s="37"/>
      <c r="Z41" s="37"/>
      <c r="AA41" s="38"/>
      <c r="AB41" s="13"/>
      <c r="AC41" s="13"/>
      <c r="AD41" s="13"/>
      <c r="AE41" s="13"/>
      <c r="AF41" s="13"/>
    </row>
    <row r="42" spans="1:32" x14ac:dyDescent="0.2">
      <c r="G42" s="29"/>
      <c r="H42" s="16"/>
      <c r="I42" s="16"/>
      <c r="J42" s="16"/>
      <c r="K42" s="30"/>
      <c r="W42" s="29"/>
      <c r="X42" s="16"/>
      <c r="Y42" s="16"/>
      <c r="Z42" s="16"/>
      <c r="AA42" s="30"/>
    </row>
    <row r="43" spans="1:32" x14ac:dyDescent="0.2">
      <c r="A43" s="4" t="s">
        <v>120</v>
      </c>
      <c r="G43" s="29"/>
      <c r="H43" s="16"/>
      <c r="I43" s="16"/>
      <c r="J43" s="16"/>
      <c r="K43" s="30"/>
      <c r="Q43" s="4" t="s">
        <v>120</v>
      </c>
      <c r="W43" s="29"/>
      <c r="X43" s="16"/>
      <c r="Y43" s="16"/>
      <c r="Z43" s="16"/>
      <c r="AA43" s="30"/>
    </row>
    <row r="44" spans="1:32" x14ac:dyDescent="0.2">
      <c r="A44" s="4" t="s">
        <v>1</v>
      </c>
      <c r="B44" s="10">
        <v>5340</v>
      </c>
      <c r="C44" s="10">
        <v>2963</v>
      </c>
      <c r="D44" s="10">
        <v>1420</v>
      </c>
      <c r="E44" s="10">
        <v>182</v>
      </c>
      <c r="F44" s="10">
        <v>775</v>
      </c>
      <c r="G44" s="26">
        <v>2697</v>
      </c>
      <c r="H44" s="27">
        <v>1430</v>
      </c>
      <c r="I44" s="27">
        <v>814</v>
      </c>
      <c r="J44" s="27">
        <v>95</v>
      </c>
      <c r="K44" s="28">
        <v>359</v>
      </c>
      <c r="L44" s="10">
        <v>2643</v>
      </c>
      <c r="M44" s="10">
        <v>1533</v>
      </c>
      <c r="N44" s="10">
        <v>606</v>
      </c>
      <c r="O44" s="10">
        <v>87</v>
      </c>
      <c r="P44" s="10">
        <v>417</v>
      </c>
      <c r="Q44" s="4" t="s">
        <v>1</v>
      </c>
      <c r="R44" s="10">
        <v>5340</v>
      </c>
      <c r="S44" s="10">
        <v>2963</v>
      </c>
      <c r="T44" s="10">
        <v>1420</v>
      </c>
      <c r="U44" s="10">
        <v>182</v>
      </c>
      <c r="V44" s="10">
        <v>775</v>
      </c>
      <c r="W44" s="26">
        <v>2697</v>
      </c>
      <c r="X44" s="27">
        <v>1430</v>
      </c>
      <c r="Y44" s="27">
        <v>814</v>
      </c>
      <c r="Z44" s="27">
        <v>95</v>
      </c>
      <c r="AA44" s="28">
        <v>359</v>
      </c>
      <c r="AB44" s="10">
        <v>2643</v>
      </c>
      <c r="AC44" s="10">
        <v>1533</v>
      </c>
      <c r="AD44" s="10">
        <v>606</v>
      </c>
      <c r="AE44" s="10">
        <v>87</v>
      </c>
      <c r="AF44" s="10">
        <v>417</v>
      </c>
    </row>
    <row r="45" spans="1:32" x14ac:dyDescent="0.2">
      <c r="A45" s="4" t="s">
        <v>32</v>
      </c>
      <c r="B45" s="10">
        <v>650</v>
      </c>
      <c r="C45" s="10">
        <v>264</v>
      </c>
      <c r="D45" s="10">
        <v>219</v>
      </c>
      <c r="E45" s="10">
        <v>22</v>
      </c>
      <c r="F45" s="10">
        <v>145</v>
      </c>
      <c r="G45" s="26">
        <v>328</v>
      </c>
      <c r="H45" s="27">
        <v>104</v>
      </c>
      <c r="I45" s="27">
        <v>139</v>
      </c>
      <c r="J45" s="27">
        <v>11</v>
      </c>
      <c r="K45" s="28">
        <v>75</v>
      </c>
      <c r="L45" s="10">
        <v>322</v>
      </c>
      <c r="M45" s="10">
        <v>160</v>
      </c>
      <c r="N45" s="10">
        <v>81</v>
      </c>
      <c r="O45" s="10">
        <v>11</v>
      </c>
      <c r="P45" s="10">
        <v>69</v>
      </c>
      <c r="Q45" s="4" t="s">
        <v>32</v>
      </c>
      <c r="R45" s="10">
        <v>650</v>
      </c>
      <c r="S45" s="10">
        <v>264</v>
      </c>
      <c r="T45" s="10">
        <v>219</v>
      </c>
      <c r="U45" s="10">
        <v>22</v>
      </c>
      <c r="V45" s="10">
        <v>145</v>
      </c>
      <c r="W45" s="26">
        <v>328</v>
      </c>
      <c r="X45" s="27">
        <v>104</v>
      </c>
      <c r="Y45" s="27">
        <v>139</v>
      </c>
      <c r="Z45" s="27">
        <v>11</v>
      </c>
      <c r="AA45" s="28">
        <v>75</v>
      </c>
      <c r="AB45" s="10">
        <v>322</v>
      </c>
      <c r="AC45" s="10">
        <v>160</v>
      </c>
      <c r="AD45" s="10">
        <v>81</v>
      </c>
      <c r="AE45" s="10">
        <v>11</v>
      </c>
      <c r="AF45" s="10">
        <v>69</v>
      </c>
    </row>
    <row r="46" spans="1:32" x14ac:dyDescent="0.2">
      <c r="A46" s="4" t="s">
        <v>121</v>
      </c>
      <c r="B46" s="10">
        <v>29</v>
      </c>
      <c r="C46" s="10">
        <v>9</v>
      </c>
      <c r="D46" s="10">
        <v>6</v>
      </c>
      <c r="E46" s="10">
        <v>2</v>
      </c>
      <c r="F46" s="10">
        <v>12</v>
      </c>
      <c r="G46" s="26">
        <v>12</v>
      </c>
      <c r="H46" s="27">
        <v>0</v>
      </c>
      <c r="I46" s="27">
        <v>6</v>
      </c>
      <c r="J46" s="27">
        <v>0</v>
      </c>
      <c r="K46" s="28">
        <v>6</v>
      </c>
      <c r="L46" s="10">
        <v>17</v>
      </c>
      <c r="M46" s="10">
        <v>9</v>
      </c>
      <c r="N46" s="10">
        <v>0</v>
      </c>
      <c r="O46" s="10">
        <v>2</v>
      </c>
      <c r="P46" s="10">
        <v>6</v>
      </c>
      <c r="Q46" s="4" t="s">
        <v>121</v>
      </c>
      <c r="R46" s="10">
        <v>29</v>
      </c>
      <c r="S46" s="10">
        <v>9</v>
      </c>
      <c r="T46" s="10">
        <v>6</v>
      </c>
      <c r="U46" s="10">
        <v>2</v>
      </c>
      <c r="V46" s="10">
        <v>12</v>
      </c>
      <c r="W46" s="26">
        <v>12</v>
      </c>
      <c r="X46" s="27">
        <v>0</v>
      </c>
      <c r="Y46" s="27">
        <v>6</v>
      </c>
      <c r="Z46" s="27">
        <v>0</v>
      </c>
      <c r="AA46" s="28">
        <v>6</v>
      </c>
      <c r="AB46" s="10">
        <v>17</v>
      </c>
      <c r="AC46" s="10">
        <v>9</v>
      </c>
      <c r="AD46" s="10">
        <v>0</v>
      </c>
      <c r="AE46" s="10">
        <v>2</v>
      </c>
      <c r="AF46" s="10">
        <v>6</v>
      </c>
    </row>
    <row r="47" spans="1:32" x14ac:dyDescent="0.2">
      <c r="A47" s="4" t="s">
        <v>122</v>
      </c>
      <c r="B47" s="10">
        <v>169</v>
      </c>
      <c r="C47" s="10">
        <v>71</v>
      </c>
      <c r="D47" s="10">
        <v>92</v>
      </c>
      <c r="E47" s="10">
        <v>0</v>
      </c>
      <c r="F47" s="10">
        <v>6</v>
      </c>
      <c r="G47" s="26">
        <v>94</v>
      </c>
      <c r="H47" s="27">
        <v>42</v>
      </c>
      <c r="I47" s="27">
        <v>52</v>
      </c>
      <c r="J47" s="27">
        <v>0</v>
      </c>
      <c r="K47" s="28">
        <v>0</v>
      </c>
      <c r="L47" s="10">
        <v>74</v>
      </c>
      <c r="M47" s="10">
        <v>28</v>
      </c>
      <c r="N47" s="10">
        <v>40</v>
      </c>
      <c r="O47" s="10">
        <v>0</v>
      </c>
      <c r="P47" s="10">
        <v>6</v>
      </c>
      <c r="Q47" s="4" t="s">
        <v>122</v>
      </c>
      <c r="R47" s="10">
        <v>169</v>
      </c>
      <c r="S47" s="10">
        <v>71</v>
      </c>
      <c r="T47" s="10">
        <v>92</v>
      </c>
      <c r="U47" s="10">
        <v>0</v>
      </c>
      <c r="V47" s="10">
        <v>6</v>
      </c>
      <c r="W47" s="26">
        <v>94</v>
      </c>
      <c r="X47" s="27">
        <v>42</v>
      </c>
      <c r="Y47" s="27">
        <v>52</v>
      </c>
      <c r="Z47" s="27">
        <v>0</v>
      </c>
      <c r="AA47" s="28">
        <v>0</v>
      </c>
      <c r="AB47" s="10">
        <v>74</v>
      </c>
      <c r="AC47" s="10">
        <v>28</v>
      </c>
      <c r="AD47" s="10">
        <v>40</v>
      </c>
      <c r="AE47" s="10">
        <v>0</v>
      </c>
      <c r="AF47" s="10">
        <v>6</v>
      </c>
    </row>
    <row r="48" spans="1:32" x14ac:dyDescent="0.2">
      <c r="A48" s="4" t="s">
        <v>123</v>
      </c>
      <c r="B48" s="10">
        <v>76</v>
      </c>
      <c r="C48" s="10">
        <v>38</v>
      </c>
      <c r="D48" s="10">
        <v>29</v>
      </c>
      <c r="E48" s="10">
        <v>4</v>
      </c>
      <c r="F48" s="10">
        <v>6</v>
      </c>
      <c r="G48" s="26">
        <v>19</v>
      </c>
      <c r="H48" s="27">
        <v>0</v>
      </c>
      <c r="I48" s="27">
        <v>17</v>
      </c>
      <c r="J48" s="27">
        <v>2</v>
      </c>
      <c r="K48" s="28">
        <v>0</v>
      </c>
      <c r="L48" s="10">
        <v>57</v>
      </c>
      <c r="M48" s="10">
        <v>38</v>
      </c>
      <c r="N48" s="10">
        <v>12</v>
      </c>
      <c r="O48" s="10">
        <v>2</v>
      </c>
      <c r="P48" s="10">
        <v>6</v>
      </c>
      <c r="Q48" s="4" t="s">
        <v>123</v>
      </c>
      <c r="R48" s="10">
        <v>76</v>
      </c>
      <c r="S48" s="10">
        <v>38</v>
      </c>
      <c r="T48" s="10">
        <v>29</v>
      </c>
      <c r="U48" s="10">
        <v>4</v>
      </c>
      <c r="V48" s="10">
        <v>6</v>
      </c>
      <c r="W48" s="26">
        <v>19</v>
      </c>
      <c r="X48" s="27">
        <v>0</v>
      </c>
      <c r="Y48" s="27">
        <v>17</v>
      </c>
      <c r="Z48" s="27">
        <v>2</v>
      </c>
      <c r="AA48" s="28">
        <v>0</v>
      </c>
      <c r="AB48" s="10">
        <v>57</v>
      </c>
      <c r="AC48" s="10">
        <v>38</v>
      </c>
      <c r="AD48" s="10">
        <v>12</v>
      </c>
      <c r="AE48" s="10">
        <v>2</v>
      </c>
      <c r="AF48" s="10">
        <v>6</v>
      </c>
    </row>
    <row r="49" spans="1:32" x14ac:dyDescent="0.2">
      <c r="A49" s="4" t="s">
        <v>124</v>
      </c>
      <c r="B49" s="10">
        <v>336</v>
      </c>
      <c r="C49" s="10">
        <v>217</v>
      </c>
      <c r="D49" s="10">
        <v>92</v>
      </c>
      <c r="E49" s="10">
        <v>4</v>
      </c>
      <c r="F49" s="10">
        <v>23</v>
      </c>
      <c r="G49" s="26">
        <v>122</v>
      </c>
      <c r="H49" s="27">
        <v>75</v>
      </c>
      <c r="I49" s="27">
        <v>40</v>
      </c>
      <c r="J49" s="27">
        <v>0</v>
      </c>
      <c r="K49" s="28">
        <v>6</v>
      </c>
      <c r="L49" s="10">
        <v>214</v>
      </c>
      <c r="M49" s="10">
        <v>142</v>
      </c>
      <c r="N49" s="10">
        <v>52</v>
      </c>
      <c r="O49" s="10">
        <v>4</v>
      </c>
      <c r="P49" s="10">
        <v>17</v>
      </c>
      <c r="Q49" s="4" t="s">
        <v>124</v>
      </c>
      <c r="R49" s="10">
        <v>336</v>
      </c>
      <c r="S49" s="10">
        <v>217</v>
      </c>
      <c r="T49" s="10">
        <v>92</v>
      </c>
      <c r="U49" s="10">
        <v>4</v>
      </c>
      <c r="V49" s="10">
        <v>23</v>
      </c>
      <c r="W49" s="26">
        <v>122</v>
      </c>
      <c r="X49" s="27">
        <v>75</v>
      </c>
      <c r="Y49" s="27">
        <v>40</v>
      </c>
      <c r="Z49" s="27">
        <v>0</v>
      </c>
      <c r="AA49" s="28">
        <v>6</v>
      </c>
      <c r="AB49" s="10">
        <v>214</v>
      </c>
      <c r="AC49" s="10">
        <v>142</v>
      </c>
      <c r="AD49" s="10">
        <v>52</v>
      </c>
      <c r="AE49" s="10">
        <v>4</v>
      </c>
      <c r="AF49" s="10">
        <v>17</v>
      </c>
    </row>
    <row r="50" spans="1:32" x14ac:dyDescent="0.2">
      <c r="A50" s="4" t="s">
        <v>125</v>
      </c>
      <c r="B50" s="10">
        <v>664</v>
      </c>
      <c r="C50" s="10">
        <v>524</v>
      </c>
      <c r="D50" s="10">
        <v>98</v>
      </c>
      <c r="E50" s="10">
        <v>2</v>
      </c>
      <c r="F50" s="10">
        <v>41</v>
      </c>
      <c r="G50" s="26">
        <v>313</v>
      </c>
      <c r="H50" s="27">
        <v>259</v>
      </c>
      <c r="I50" s="27">
        <v>40</v>
      </c>
      <c r="J50" s="27">
        <v>2</v>
      </c>
      <c r="K50" s="28">
        <v>12</v>
      </c>
      <c r="L50" s="10">
        <v>351</v>
      </c>
      <c r="M50" s="10">
        <v>264</v>
      </c>
      <c r="N50" s="10">
        <v>58</v>
      </c>
      <c r="O50" s="10">
        <v>0</v>
      </c>
      <c r="P50" s="10">
        <v>29</v>
      </c>
      <c r="Q50" s="4" t="s">
        <v>125</v>
      </c>
      <c r="R50" s="10">
        <v>664</v>
      </c>
      <c r="S50" s="10">
        <v>524</v>
      </c>
      <c r="T50" s="10">
        <v>98</v>
      </c>
      <c r="U50" s="10">
        <v>2</v>
      </c>
      <c r="V50" s="10">
        <v>41</v>
      </c>
      <c r="W50" s="26">
        <v>313</v>
      </c>
      <c r="X50" s="27">
        <v>259</v>
      </c>
      <c r="Y50" s="27">
        <v>40</v>
      </c>
      <c r="Z50" s="27">
        <v>2</v>
      </c>
      <c r="AA50" s="28">
        <v>12</v>
      </c>
      <c r="AB50" s="10">
        <v>351</v>
      </c>
      <c r="AC50" s="10">
        <v>264</v>
      </c>
      <c r="AD50" s="10">
        <v>58</v>
      </c>
      <c r="AE50" s="10">
        <v>0</v>
      </c>
      <c r="AF50" s="10">
        <v>29</v>
      </c>
    </row>
    <row r="51" spans="1:32" x14ac:dyDescent="0.2">
      <c r="A51" s="4" t="s">
        <v>126</v>
      </c>
      <c r="B51" s="10">
        <v>490</v>
      </c>
      <c r="C51" s="10">
        <v>283</v>
      </c>
      <c r="D51" s="10">
        <v>144</v>
      </c>
      <c r="E51" s="10">
        <v>11</v>
      </c>
      <c r="F51" s="10">
        <v>52</v>
      </c>
      <c r="G51" s="26">
        <v>279</v>
      </c>
      <c r="H51" s="27">
        <v>146</v>
      </c>
      <c r="I51" s="27">
        <v>98</v>
      </c>
      <c r="J51" s="27">
        <v>5</v>
      </c>
      <c r="K51" s="28">
        <v>29</v>
      </c>
      <c r="L51" s="10">
        <v>212</v>
      </c>
      <c r="M51" s="10">
        <v>137</v>
      </c>
      <c r="N51" s="10">
        <v>46</v>
      </c>
      <c r="O51" s="10">
        <v>5</v>
      </c>
      <c r="P51" s="10">
        <v>23</v>
      </c>
      <c r="Q51" s="4" t="s">
        <v>126</v>
      </c>
      <c r="R51" s="10">
        <v>490</v>
      </c>
      <c r="S51" s="10">
        <v>283</v>
      </c>
      <c r="T51" s="10">
        <v>144</v>
      </c>
      <c r="U51" s="10">
        <v>11</v>
      </c>
      <c r="V51" s="10">
        <v>52</v>
      </c>
      <c r="W51" s="26">
        <v>279</v>
      </c>
      <c r="X51" s="27">
        <v>146</v>
      </c>
      <c r="Y51" s="27">
        <v>98</v>
      </c>
      <c r="Z51" s="27">
        <v>5</v>
      </c>
      <c r="AA51" s="28">
        <v>29</v>
      </c>
      <c r="AB51" s="10">
        <v>212</v>
      </c>
      <c r="AC51" s="10">
        <v>137</v>
      </c>
      <c r="AD51" s="10">
        <v>46</v>
      </c>
      <c r="AE51" s="10">
        <v>5</v>
      </c>
      <c r="AF51" s="10">
        <v>23</v>
      </c>
    </row>
    <row r="52" spans="1:32" x14ac:dyDescent="0.2">
      <c r="A52" s="4" t="s">
        <v>127</v>
      </c>
      <c r="B52" s="10">
        <v>1635</v>
      </c>
      <c r="C52" s="10">
        <v>1156</v>
      </c>
      <c r="D52" s="10">
        <v>225</v>
      </c>
      <c r="E52" s="10">
        <v>40</v>
      </c>
      <c r="F52" s="10">
        <v>214</v>
      </c>
      <c r="G52" s="26">
        <v>802</v>
      </c>
      <c r="H52" s="27">
        <v>609</v>
      </c>
      <c r="I52" s="27">
        <v>115</v>
      </c>
      <c r="J52" s="27">
        <v>20</v>
      </c>
      <c r="K52" s="28">
        <v>58</v>
      </c>
      <c r="L52" s="10">
        <v>833</v>
      </c>
      <c r="M52" s="10">
        <v>547</v>
      </c>
      <c r="N52" s="10">
        <v>110</v>
      </c>
      <c r="O52" s="10">
        <v>20</v>
      </c>
      <c r="P52" s="10">
        <v>156</v>
      </c>
      <c r="Q52" s="4" t="s">
        <v>127</v>
      </c>
      <c r="R52" s="10">
        <v>1635</v>
      </c>
      <c r="S52" s="10">
        <v>1156</v>
      </c>
      <c r="T52" s="10">
        <v>225</v>
      </c>
      <c r="U52" s="10">
        <v>40</v>
      </c>
      <c r="V52" s="10">
        <v>214</v>
      </c>
      <c r="W52" s="26">
        <v>802</v>
      </c>
      <c r="X52" s="27">
        <v>609</v>
      </c>
      <c r="Y52" s="27">
        <v>115</v>
      </c>
      <c r="Z52" s="27">
        <v>20</v>
      </c>
      <c r="AA52" s="28">
        <v>58</v>
      </c>
      <c r="AB52" s="10">
        <v>833</v>
      </c>
      <c r="AC52" s="10">
        <v>547</v>
      </c>
      <c r="AD52" s="10">
        <v>110</v>
      </c>
      <c r="AE52" s="10">
        <v>20</v>
      </c>
      <c r="AF52" s="10">
        <v>156</v>
      </c>
    </row>
    <row r="53" spans="1:32" x14ac:dyDescent="0.2">
      <c r="A53" s="4" t="s">
        <v>128</v>
      </c>
      <c r="B53" s="10">
        <v>365</v>
      </c>
      <c r="C53" s="10">
        <v>85</v>
      </c>
      <c r="D53" s="10">
        <v>167</v>
      </c>
      <c r="E53" s="10">
        <v>25</v>
      </c>
      <c r="F53" s="10">
        <v>87</v>
      </c>
      <c r="G53" s="26">
        <v>247</v>
      </c>
      <c r="H53" s="27">
        <v>71</v>
      </c>
      <c r="I53" s="27">
        <v>98</v>
      </c>
      <c r="J53" s="27">
        <v>15</v>
      </c>
      <c r="K53" s="28">
        <v>64</v>
      </c>
      <c r="L53" s="10">
        <v>117</v>
      </c>
      <c r="M53" s="10">
        <v>14</v>
      </c>
      <c r="N53" s="10">
        <v>69</v>
      </c>
      <c r="O53" s="10">
        <v>11</v>
      </c>
      <c r="P53" s="10">
        <v>23</v>
      </c>
      <c r="Q53" s="4" t="s">
        <v>128</v>
      </c>
      <c r="R53" s="10">
        <v>365</v>
      </c>
      <c r="S53" s="10">
        <v>85</v>
      </c>
      <c r="T53" s="10">
        <v>167</v>
      </c>
      <c r="U53" s="10">
        <v>25</v>
      </c>
      <c r="V53" s="10">
        <v>87</v>
      </c>
      <c r="W53" s="26">
        <v>247</v>
      </c>
      <c r="X53" s="27">
        <v>71</v>
      </c>
      <c r="Y53" s="27">
        <v>98</v>
      </c>
      <c r="Z53" s="27">
        <v>15</v>
      </c>
      <c r="AA53" s="28">
        <v>64</v>
      </c>
      <c r="AB53" s="10">
        <v>117</v>
      </c>
      <c r="AC53" s="10">
        <v>14</v>
      </c>
      <c r="AD53" s="10">
        <v>69</v>
      </c>
      <c r="AE53" s="10">
        <v>11</v>
      </c>
      <c r="AF53" s="10">
        <v>23</v>
      </c>
    </row>
    <row r="54" spans="1:32" x14ac:dyDescent="0.2">
      <c r="A54" s="4" t="s">
        <v>129</v>
      </c>
      <c r="B54" s="10">
        <v>561</v>
      </c>
      <c r="C54" s="10">
        <v>208</v>
      </c>
      <c r="D54" s="10">
        <v>190</v>
      </c>
      <c r="E54" s="10">
        <v>42</v>
      </c>
      <c r="F54" s="10">
        <v>122</v>
      </c>
      <c r="G54" s="26">
        <v>286</v>
      </c>
      <c r="H54" s="27">
        <v>85</v>
      </c>
      <c r="I54" s="27">
        <v>115</v>
      </c>
      <c r="J54" s="27">
        <v>22</v>
      </c>
      <c r="K54" s="28">
        <v>64</v>
      </c>
      <c r="L54" s="10">
        <v>276</v>
      </c>
      <c r="M54" s="10">
        <v>123</v>
      </c>
      <c r="N54" s="10">
        <v>75</v>
      </c>
      <c r="O54" s="10">
        <v>20</v>
      </c>
      <c r="P54" s="10">
        <v>58</v>
      </c>
      <c r="Q54" s="4" t="s">
        <v>129</v>
      </c>
      <c r="R54" s="10">
        <v>561</v>
      </c>
      <c r="S54" s="10">
        <v>208</v>
      </c>
      <c r="T54" s="10">
        <v>190</v>
      </c>
      <c r="U54" s="10">
        <v>42</v>
      </c>
      <c r="V54" s="10">
        <v>122</v>
      </c>
      <c r="W54" s="26">
        <v>286</v>
      </c>
      <c r="X54" s="27">
        <v>85</v>
      </c>
      <c r="Y54" s="27">
        <v>115</v>
      </c>
      <c r="Z54" s="27">
        <v>22</v>
      </c>
      <c r="AA54" s="28">
        <v>64</v>
      </c>
      <c r="AB54" s="10">
        <v>276</v>
      </c>
      <c r="AC54" s="10">
        <v>123</v>
      </c>
      <c r="AD54" s="10">
        <v>75</v>
      </c>
      <c r="AE54" s="10">
        <v>20</v>
      </c>
      <c r="AF54" s="10">
        <v>58</v>
      </c>
    </row>
    <row r="55" spans="1:32" x14ac:dyDescent="0.2">
      <c r="A55" s="4" t="s">
        <v>130</v>
      </c>
      <c r="B55" s="10">
        <v>100</v>
      </c>
      <c r="C55" s="10">
        <v>24</v>
      </c>
      <c r="D55" s="10">
        <v>23</v>
      </c>
      <c r="E55" s="10">
        <v>7</v>
      </c>
      <c r="F55" s="10">
        <v>46</v>
      </c>
      <c r="G55" s="26">
        <v>58</v>
      </c>
      <c r="H55" s="27">
        <v>9</v>
      </c>
      <c r="I55" s="27">
        <v>12</v>
      </c>
      <c r="J55" s="27">
        <v>2</v>
      </c>
      <c r="K55" s="28">
        <v>35</v>
      </c>
      <c r="L55" s="10">
        <v>43</v>
      </c>
      <c r="M55" s="10">
        <v>14</v>
      </c>
      <c r="N55" s="10">
        <v>12</v>
      </c>
      <c r="O55" s="10">
        <v>5</v>
      </c>
      <c r="P55" s="10">
        <v>12</v>
      </c>
      <c r="Q55" s="4" t="s">
        <v>130</v>
      </c>
      <c r="R55" s="10">
        <v>100</v>
      </c>
      <c r="S55" s="10">
        <v>24</v>
      </c>
      <c r="T55" s="10">
        <v>23</v>
      </c>
      <c r="U55" s="10">
        <v>7</v>
      </c>
      <c r="V55" s="10">
        <v>46</v>
      </c>
      <c r="W55" s="26">
        <v>58</v>
      </c>
      <c r="X55" s="27">
        <v>9</v>
      </c>
      <c r="Y55" s="27">
        <v>12</v>
      </c>
      <c r="Z55" s="27">
        <v>2</v>
      </c>
      <c r="AA55" s="28">
        <v>35</v>
      </c>
      <c r="AB55" s="10">
        <v>43</v>
      </c>
      <c r="AC55" s="10">
        <v>14</v>
      </c>
      <c r="AD55" s="10">
        <v>12</v>
      </c>
      <c r="AE55" s="10">
        <v>5</v>
      </c>
      <c r="AF55" s="10">
        <v>12</v>
      </c>
    </row>
    <row r="56" spans="1:32" x14ac:dyDescent="0.2">
      <c r="A56" s="4" t="s">
        <v>131</v>
      </c>
      <c r="B56" s="10">
        <v>100</v>
      </c>
      <c r="C56" s="10">
        <v>5</v>
      </c>
      <c r="D56" s="10">
        <v>63</v>
      </c>
      <c r="E56" s="10">
        <v>9</v>
      </c>
      <c r="F56" s="10">
        <v>23</v>
      </c>
      <c r="G56" s="26">
        <v>51</v>
      </c>
      <c r="H56" s="27">
        <v>5</v>
      </c>
      <c r="I56" s="27">
        <v>29</v>
      </c>
      <c r="J56" s="27">
        <v>5</v>
      </c>
      <c r="K56" s="28">
        <v>12</v>
      </c>
      <c r="L56" s="10">
        <v>50</v>
      </c>
      <c r="M56" s="10">
        <v>0</v>
      </c>
      <c r="N56" s="10">
        <v>35</v>
      </c>
      <c r="O56" s="10">
        <v>4</v>
      </c>
      <c r="P56" s="10">
        <v>12</v>
      </c>
      <c r="Q56" s="4" t="s">
        <v>131</v>
      </c>
      <c r="R56" s="10">
        <v>100</v>
      </c>
      <c r="S56" s="10">
        <v>5</v>
      </c>
      <c r="T56" s="10">
        <v>63</v>
      </c>
      <c r="U56" s="10">
        <v>9</v>
      </c>
      <c r="V56" s="10">
        <v>23</v>
      </c>
      <c r="W56" s="26">
        <v>51</v>
      </c>
      <c r="X56" s="27">
        <v>5</v>
      </c>
      <c r="Y56" s="27">
        <v>29</v>
      </c>
      <c r="Z56" s="27">
        <v>5</v>
      </c>
      <c r="AA56" s="28">
        <v>12</v>
      </c>
      <c r="AB56" s="10">
        <v>50</v>
      </c>
      <c r="AC56" s="10">
        <v>0</v>
      </c>
      <c r="AD56" s="10">
        <v>35</v>
      </c>
      <c r="AE56" s="10">
        <v>4</v>
      </c>
      <c r="AF56" s="10">
        <v>12</v>
      </c>
    </row>
    <row r="57" spans="1:32" x14ac:dyDescent="0.2">
      <c r="A57" s="4" t="s">
        <v>132</v>
      </c>
      <c r="B57" s="10">
        <v>96</v>
      </c>
      <c r="C57" s="10">
        <v>52</v>
      </c>
      <c r="D57" s="10">
        <v>40</v>
      </c>
      <c r="E57" s="10">
        <v>4</v>
      </c>
      <c r="F57" s="10">
        <v>0</v>
      </c>
      <c r="G57" s="26">
        <v>37</v>
      </c>
      <c r="H57" s="27">
        <v>5</v>
      </c>
      <c r="I57" s="27">
        <v>29</v>
      </c>
      <c r="J57" s="27">
        <v>4</v>
      </c>
      <c r="K57" s="28">
        <v>0</v>
      </c>
      <c r="L57" s="10">
        <v>59</v>
      </c>
      <c r="M57" s="10">
        <v>47</v>
      </c>
      <c r="N57" s="10">
        <v>12</v>
      </c>
      <c r="O57" s="10">
        <v>0</v>
      </c>
      <c r="P57" s="10">
        <v>0</v>
      </c>
      <c r="Q57" s="4" t="s">
        <v>132</v>
      </c>
      <c r="R57" s="10">
        <v>96</v>
      </c>
      <c r="S57" s="10">
        <v>52</v>
      </c>
      <c r="T57" s="10">
        <v>40</v>
      </c>
      <c r="U57" s="10">
        <v>4</v>
      </c>
      <c r="V57" s="10">
        <v>0</v>
      </c>
      <c r="W57" s="26">
        <v>37</v>
      </c>
      <c r="X57" s="27">
        <v>5</v>
      </c>
      <c r="Y57" s="27">
        <v>29</v>
      </c>
      <c r="Z57" s="27">
        <v>4</v>
      </c>
      <c r="AA57" s="28">
        <v>0</v>
      </c>
      <c r="AB57" s="10">
        <v>59</v>
      </c>
      <c r="AC57" s="10">
        <v>47</v>
      </c>
      <c r="AD57" s="10">
        <v>12</v>
      </c>
      <c r="AE57" s="10">
        <v>0</v>
      </c>
      <c r="AF57" s="10">
        <v>0</v>
      </c>
    </row>
    <row r="58" spans="1:32" x14ac:dyDescent="0.2">
      <c r="A58" s="4" t="s">
        <v>133</v>
      </c>
      <c r="B58" s="10">
        <v>68</v>
      </c>
      <c r="C58" s="10">
        <v>28</v>
      </c>
      <c r="D58" s="10">
        <v>29</v>
      </c>
      <c r="E58" s="10">
        <v>11</v>
      </c>
      <c r="F58" s="10">
        <v>0</v>
      </c>
      <c r="G58" s="26">
        <v>49</v>
      </c>
      <c r="H58" s="27">
        <v>19</v>
      </c>
      <c r="I58" s="27">
        <v>23</v>
      </c>
      <c r="J58" s="27">
        <v>7</v>
      </c>
      <c r="K58" s="28">
        <v>0</v>
      </c>
      <c r="L58" s="10">
        <v>19</v>
      </c>
      <c r="M58" s="10">
        <v>9</v>
      </c>
      <c r="N58" s="10">
        <v>6</v>
      </c>
      <c r="O58" s="10">
        <v>4</v>
      </c>
      <c r="P58" s="10">
        <v>0</v>
      </c>
      <c r="Q58" s="4" t="s">
        <v>133</v>
      </c>
      <c r="R58" s="10">
        <v>68</v>
      </c>
      <c r="S58" s="10">
        <v>28</v>
      </c>
      <c r="T58" s="10">
        <v>29</v>
      </c>
      <c r="U58" s="10">
        <v>11</v>
      </c>
      <c r="V58" s="10">
        <v>0</v>
      </c>
      <c r="W58" s="26">
        <v>49</v>
      </c>
      <c r="X58" s="27">
        <v>19</v>
      </c>
      <c r="Y58" s="27">
        <v>23</v>
      </c>
      <c r="Z58" s="27">
        <v>7</v>
      </c>
      <c r="AA58" s="28">
        <v>0</v>
      </c>
      <c r="AB58" s="10">
        <v>19</v>
      </c>
      <c r="AC58" s="10">
        <v>9</v>
      </c>
      <c r="AD58" s="10">
        <v>6</v>
      </c>
      <c r="AE58" s="10">
        <v>4</v>
      </c>
      <c r="AF58" s="10">
        <v>0</v>
      </c>
    </row>
    <row r="59" spans="1:32" x14ac:dyDescent="0.2">
      <c r="A59" s="4" t="s">
        <v>24</v>
      </c>
      <c r="B59" s="13">
        <v>12.2</v>
      </c>
      <c r="C59" s="13">
        <v>12.1</v>
      </c>
      <c r="D59" s="13">
        <v>12.1</v>
      </c>
      <c r="E59" s="13">
        <v>13.3</v>
      </c>
      <c r="F59" s="13">
        <v>12.5</v>
      </c>
      <c r="G59" s="36">
        <v>12.2</v>
      </c>
      <c r="H59" s="37">
        <v>12.1</v>
      </c>
      <c r="I59" s="37">
        <v>12.1</v>
      </c>
      <c r="J59" s="37">
        <v>13.5</v>
      </c>
      <c r="K59" s="38">
        <v>12.9</v>
      </c>
      <c r="L59" s="13">
        <v>12.1</v>
      </c>
      <c r="M59" s="13">
        <v>11.9</v>
      </c>
      <c r="N59" s="13">
        <v>12.1</v>
      </c>
      <c r="O59" s="13">
        <v>13</v>
      </c>
      <c r="P59" s="13">
        <v>12.3</v>
      </c>
      <c r="Q59" s="4" t="s">
        <v>24</v>
      </c>
      <c r="R59" s="13">
        <v>12.2</v>
      </c>
      <c r="S59" s="13">
        <v>12.1</v>
      </c>
      <c r="T59" s="13">
        <v>12.1</v>
      </c>
      <c r="U59" s="13">
        <v>13.3</v>
      </c>
      <c r="V59" s="13">
        <v>12.5</v>
      </c>
      <c r="W59" s="36">
        <v>12.2</v>
      </c>
      <c r="X59" s="37">
        <v>12.1</v>
      </c>
      <c r="Y59" s="37">
        <v>12.1</v>
      </c>
      <c r="Z59" s="37">
        <v>13.5</v>
      </c>
      <c r="AA59" s="38">
        <v>12.9</v>
      </c>
      <c r="AB59" s="13">
        <v>12.1</v>
      </c>
      <c r="AC59" s="13">
        <v>11.9</v>
      </c>
      <c r="AD59" s="13">
        <v>12.1</v>
      </c>
      <c r="AE59" s="13">
        <v>13</v>
      </c>
      <c r="AF59" s="13">
        <v>12.3</v>
      </c>
    </row>
    <row r="60" spans="1:32" x14ac:dyDescent="0.2">
      <c r="A60" s="4" t="s">
        <v>120</v>
      </c>
      <c r="G60" s="29"/>
      <c r="H60" s="16"/>
      <c r="I60" s="16"/>
      <c r="J60" s="16"/>
      <c r="K60" s="30"/>
      <c r="Q60" s="4" t="s">
        <v>120</v>
      </c>
      <c r="W60" s="29"/>
      <c r="X60" s="16"/>
      <c r="Y60" s="16"/>
      <c r="Z60" s="16"/>
      <c r="AA60" s="30"/>
    </row>
    <row r="61" spans="1:32" x14ac:dyDescent="0.2">
      <c r="A61" s="4" t="s">
        <v>1</v>
      </c>
      <c r="B61" s="10">
        <v>2608</v>
      </c>
      <c r="C61" s="10">
        <v>1241</v>
      </c>
      <c r="D61" s="10">
        <v>773</v>
      </c>
      <c r="E61" s="10">
        <v>73</v>
      </c>
      <c r="F61" s="10">
        <v>521</v>
      </c>
      <c r="G61" s="26">
        <v>1260</v>
      </c>
      <c r="H61" s="27">
        <v>576</v>
      </c>
      <c r="I61" s="27">
        <v>375</v>
      </c>
      <c r="J61" s="27">
        <v>20</v>
      </c>
      <c r="K61" s="28">
        <v>289</v>
      </c>
      <c r="L61" s="10">
        <v>1348</v>
      </c>
      <c r="M61" s="10">
        <v>665</v>
      </c>
      <c r="N61" s="10">
        <v>398</v>
      </c>
      <c r="O61" s="10">
        <v>53</v>
      </c>
      <c r="P61" s="10">
        <v>231</v>
      </c>
      <c r="Q61" s="4" t="s">
        <v>1</v>
      </c>
      <c r="R61" s="10">
        <v>2608</v>
      </c>
      <c r="S61" s="10">
        <v>1241</v>
      </c>
      <c r="T61" s="10">
        <v>773</v>
      </c>
      <c r="U61" s="10">
        <v>73</v>
      </c>
      <c r="V61" s="10">
        <v>521</v>
      </c>
      <c r="W61" s="26">
        <v>1260</v>
      </c>
      <c r="X61" s="27">
        <v>576</v>
      </c>
      <c r="Y61" s="27">
        <v>375</v>
      </c>
      <c r="Z61" s="27">
        <v>20</v>
      </c>
      <c r="AA61" s="28">
        <v>289</v>
      </c>
      <c r="AB61" s="10">
        <v>1348</v>
      </c>
      <c r="AC61" s="10">
        <v>665</v>
      </c>
      <c r="AD61" s="10">
        <v>398</v>
      </c>
      <c r="AE61" s="10">
        <v>53</v>
      </c>
      <c r="AF61" s="10">
        <v>231</v>
      </c>
    </row>
    <row r="62" spans="1:32" x14ac:dyDescent="0.2">
      <c r="A62" s="4" t="s">
        <v>32</v>
      </c>
      <c r="B62" s="10">
        <v>74</v>
      </c>
      <c r="C62" s="10">
        <v>57</v>
      </c>
      <c r="D62" s="10">
        <v>17</v>
      </c>
      <c r="E62" s="10">
        <v>0</v>
      </c>
      <c r="F62" s="10">
        <v>0</v>
      </c>
      <c r="G62" s="26">
        <v>55</v>
      </c>
      <c r="H62" s="27">
        <v>38</v>
      </c>
      <c r="I62" s="27">
        <v>17</v>
      </c>
      <c r="J62" s="27">
        <v>0</v>
      </c>
      <c r="K62" s="28">
        <v>0</v>
      </c>
      <c r="L62" s="10">
        <v>19</v>
      </c>
      <c r="M62" s="10">
        <v>19</v>
      </c>
      <c r="N62" s="10">
        <v>0</v>
      </c>
      <c r="O62" s="10">
        <v>0</v>
      </c>
      <c r="P62" s="10">
        <v>0</v>
      </c>
      <c r="Q62" s="4" t="s">
        <v>32</v>
      </c>
      <c r="R62" s="10">
        <v>74</v>
      </c>
      <c r="S62" s="10">
        <v>57</v>
      </c>
      <c r="T62" s="10">
        <v>17</v>
      </c>
      <c r="U62" s="10">
        <v>0</v>
      </c>
      <c r="V62" s="10">
        <v>0</v>
      </c>
      <c r="W62" s="26">
        <v>55</v>
      </c>
      <c r="X62" s="27">
        <v>38</v>
      </c>
      <c r="Y62" s="27">
        <v>17</v>
      </c>
      <c r="Z62" s="27">
        <v>0</v>
      </c>
      <c r="AA62" s="28">
        <v>0</v>
      </c>
      <c r="AB62" s="10">
        <v>19</v>
      </c>
      <c r="AC62" s="10">
        <v>19</v>
      </c>
      <c r="AD62" s="10">
        <v>0</v>
      </c>
      <c r="AE62" s="10">
        <v>0</v>
      </c>
      <c r="AF62" s="10">
        <v>0</v>
      </c>
    </row>
    <row r="63" spans="1:32" x14ac:dyDescent="0.2">
      <c r="A63" s="4" t="s">
        <v>121</v>
      </c>
      <c r="B63" s="10">
        <v>120</v>
      </c>
      <c r="C63" s="10">
        <v>28</v>
      </c>
      <c r="D63" s="10">
        <v>40</v>
      </c>
      <c r="E63" s="10">
        <v>5</v>
      </c>
      <c r="F63" s="10">
        <v>46</v>
      </c>
      <c r="G63" s="26">
        <v>56</v>
      </c>
      <c r="H63" s="27">
        <v>14</v>
      </c>
      <c r="I63" s="27">
        <v>17</v>
      </c>
      <c r="J63" s="27">
        <v>2</v>
      </c>
      <c r="K63" s="28">
        <v>23</v>
      </c>
      <c r="L63" s="10">
        <v>64</v>
      </c>
      <c r="M63" s="10">
        <v>14</v>
      </c>
      <c r="N63" s="10">
        <v>23</v>
      </c>
      <c r="O63" s="10">
        <v>4</v>
      </c>
      <c r="P63" s="10">
        <v>23</v>
      </c>
      <c r="Q63" s="4" t="s">
        <v>121</v>
      </c>
      <c r="R63" s="10">
        <v>120</v>
      </c>
      <c r="S63" s="10">
        <v>28</v>
      </c>
      <c r="T63" s="10">
        <v>40</v>
      </c>
      <c r="U63" s="10">
        <v>5</v>
      </c>
      <c r="V63" s="10">
        <v>46</v>
      </c>
      <c r="W63" s="26">
        <v>56</v>
      </c>
      <c r="X63" s="27">
        <v>14</v>
      </c>
      <c r="Y63" s="27">
        <v>17</v>
      </c>
      <c r="Z63" s="27">
        <v>2</v>
      </c>
      <c r="AA63" s="28">
        <v>23</v>
      </c>
      <c r="AB63" s="10">
        <v>64</v>
      </c>
      <c r="AC63" s="10">
        <v>14</v>
      </c>
      <c r="AD63" s="10">
        <v>23</v>
      </c>
      <c r="AE63" s="10">
        <v>4</v>
      </c>
      <c r="AF63" s="10">
        <v>23</v>
      </c>
    </row>
    <row r="64" spans="1:32" x14ac:dyDescent="0.2">
      <c r="A64" s="4" t="s">
        <v>122</v>
      </c>
      <c r="B64" s="10">
        <v>791</v>
      </c>
      <c r="C64" s="10">
        <v>373</v>
      </c>
      <c r="D64" s="10">
        <v>214</v>
      </c>
      <c r="E64" s="10">
        <v>20</v>
      </c>
      <c r="F64" s="10">
        <v>185</v>
      </c>
      <c r="G64" s="26">
        <v>401</v>
      </c>
      <c r="H64" s="27">
        <v>175</v>
      </c>
      <c r="I64" s="27">
        <v>104</v>
      </c>
      <c r="J64" s="27">
        <v>7</v>
      </c>
      <c r="K64" s="28">
        <v>116</v>
      </c>
      <c r="L64" s="10">
        <v>390</v>
      </c>
      <c r="M64" s="10">
        <v>198</v>
      </c>
      <c r="N64" s="10">
        <v>110</v>
      </c>
      <c r="O64" s="10">
        <v>13</v>
      </c>
      <c r="P64" s="10">
        <v>69</v>
      </c>
      <c r="Q64" s="4" t="s">
        <v>122</v>
      </c>
      <c r="R64" s="10">
        <v>791</v>
      </c>
      <c r="S64" s="10">
        <v>373</v>
      </c>
      <c r="T64" s="10">
        <v>214</v>
      </c>
      <c r="U64" s="10">
        <v>20</v>
      </c>
      <c r="V64" s="10">
        <v>185</v>
      </c>
      <c r="W64" s="26">
        <v>401</v>
      </c>
      <c r="X64" s="27">
        <v>175</v>
      </c>
      <c r="Y64" s="27">
        <v>104</v>
      </c>
      <c r="Z64" s="27">
        <v>7</v>
      </c>
      <c r="AA64" s="28">
        <v>116</v>
      </c>
      <c r="AB64" s="10">
        <v>390</v>
      </c>
      <c r="AC64" s="10">
        <v>198</v>
      </c>
      <c r="AD64" s="10">
        <v>110</v>
      </c>
      <c r="AE64" s="10">
        <v>13</v>
      </c>
      <c r="AF64" s="10">
        <v>69</v>
      </c>
    </row>
    <row r="65" spans="1:32" x14ac:dyDescent="0.2">
      <c r="A65" s="4" t="s">
        <v>123</v>
      </c>
      <c r="B65" s="10">
        <v>343</v>
      </c>
      <c r="C65" s="10">
        <v>170</v>
      </c>
      <c r="D65" s="10">
        <v>92</v>
      </c>
      <c r="E65" s="10">
        <v>5</v>
      </c>
      <c r="F65" s="10">
        <v>75</v>
      </c>
      <c r="G65" s="26">
        <v>126</v>
      </c>
      <c r="H65" s="27">
        <v>71</v>
      </c>
      <c r="I65" s="27">
        <v>23</v>
      </c>
      <c r="J65" s="27">
        <v>4</v>
      </c>
      <c r="K65" s="28">
        <v>29</v>
      </c>
      <c r="L65" s="10">
        <v>216</v>
      </c>
      <c r="M65" s="10">
        <v>99</v>
      </c>
      <c r="N65" s="10">
        <v>69</v>
      </c>
      <c r="O65" s="10">
        <v>2</v>
      </c>
      <c r="P65" s="10">
        <v>46</v>
      </c>
      <c r="Q65" s="4" t="s">
        <v>123</v>
      </c>
      <c r="R65" s="10">
        <v>343</v>
      </c>
      <c r="S65" s="10">
        <v>170</v>
      </c>
      <c r="T65" s="10">
        <v>92</v>
      </c>
      <c r="U65" s="10">
        <v>5</v>
      </c>
      <c r="V65" s="10">
        <v>75</v>
      </c>
      <c r="W65" s="26">
        <v>126</v>
      </c>
      <c r="X65" s="27">
        <v>71</v>
      </c>
      <c r="Y65" s="27">
        <v>23</v>
      </c>
      <c r="Z65" s="27">
        <v>4</v>
      </c>
      <c r="AA65" s="28">
        <v>29</v>
      </c>
      <c r="AB65" s="10">
        <v>216</v>
      </c>
      <c r="AC65" s="10">
        <v>99</v>
      </c>
      <c r="AD65" s="10">
        <v>69</v>
      </c>
      <c r="AE65" s="10">
        <v>2</v>
      </c>
      <c r="AF65" s="10">
        <v>46</v>
      </c>
    </row>
    <row r="66" spans="1:32" x14ac:dyDescent="0.2">
      <c r="A66" s="4" t="s">
        <v>124</v>
      </c>
      <c r="B66" s="10">
        <v>320</v>
      </c>
      <c r="C66" s="10">
        <v>142</v>
      </c>
      <c r="D66" s="10">
        <v>81</v>
      </c>
      <c r="E66" s="10">
        <v>11</v>
      </c>
      <c r="F66" s="10">
        <v>87</v>
      </c>
      <c r="G66" s="26">
        <v>129</v>
      </c>
      <c r="H66" s="27">
        <v>52</v>
      </c>
      <c r="I66" s="27">
        <v>29</v>
      </c>
      <c r="J66" s="27">
        <v>2</v>
      </c>
      <c r="K66" s="28">
        <v>46</v>
      </c>
      <c r="L66" s="10">
        <v>191</v>
      </c>
      <c r="M66" s="10">
        <v>90</v>
      </c>
      <c r="N66" s="10">
        <v>52</v>
      </c>
      <c r="O66" s="10">
        <v>9</v>
      </c>
      <c r="P66" s="10">
        <v>41</v>
      </c>
      <c r="Q66" s="4" t="s">
        <v>124</v>
      </c>
      <c r="R66" s="10">
        <v>320</v>
      </c>
      <c r="S66" s="10">
        <v>142</v>
      </c>
      <c r="T66" s="10">
        <v>81</v>
      </c>
      <c r="U66" s="10">
        <v>11</v>
      </c>
      <c r="V66" s="10">
        <v>87</v>
      </c>
      <c r="W66" s="26">
        <v>129</v>
      </c>
      <c r="X66" s="27">
        <v>52</v>
      </c>
      <c r="Y66" s="27">
        <v>29</v>
      </c>
      <c r="Z66" s="27">
        <v>2</v>
      </c>
      <c r="AA66" s="28">
        <v>46</v>
      </c>
      <c r="AB66" s="10">
        <v>191</v>
      </c>
      <c r="AC66" s="10">
        <v>90</v>
      </c>
      <c r="AD66" s="10">
        <v>52</v>
      </c>
      <c r="AE66" s="10">
        <v>9</v>
      </c>
      <c r="AF66" s="10">
        <v>41</v>
      </c>
    </row>
    <row r="67" spans="1:32" x14ac:dyDescent="0.2">
      <c r="A67" s="4" t="s">
        <v>125</v>
      </c>
      <c r="B67" s="10">
        <v>335</v>
      </c>
      <c r="C67" s="10">
        <v>156</v>
      </c>
      <c r="D67" s="10">
        <v>98</v>
      </c>
      <c r="E67" s="10">
        <v>5</v>
      </c>
      <c r="F67" s="10">
        <v>75</v>
      </c>
      <c r="G67" s="26">
        <v>158</v>
      </c>
      <c r="H67" s="27">
        <v>66</v>
      </c>
      <c r="I67" s="27">
        <v>63</v>
      </c>
      <c r="J67" s="27">
        <v>0</v>
      </c>
      <c r="K67" s="28">
        <v>29</v>
      </c>
      <c r="L67" s="10">
        <v>176</v>
      </c>
      <c r="M67" s="10">
        <v>90</v>
      </c>
      <c r="N67" s="10">
        <v>35</v>
      </c>
      <c r="O67" s="10">
        <v>5</v>
      </c>
      <c r="P67" s="10">
        <v>46</v>
      </c>
      <c r="Q67" s="4" t="s">
        <v>125</v>
      </c>
      <c r="R67" s="10">
        <v>335</v>
      </c>
      <c r="S67" s="10">
        <v>156</v>
      </c>
      <c r="T67" s="10">
        <v>98</v>
      </c>
      <c r="U67" s="10">
        <v>5</v>
      </c>
      <c r="V67" s="10">
        <v>75</v>
      </c>
      <c r="W67" s="26">
        <v>158</v>
      </c>
      <c r="X67" s="27">
        <v>66</v>
      </c>
      <c r="Y67" s="27">
        <v>63</v>
      </c>
      <c r="Z67" s="27">
        <v>0</v>
      </c>
      <c r="AA67" s="28">
        <v>29</v>
      </c>
      <c r="AB67" s="10">
        <v>176</v>
      </c>
      <c r="AC67" s="10">
        <v>90</v>
      </c>
      <c r="AD67" s="10">
        <v>35</v>
      </c>
      <c r="AE67" s="10">
        <v>5</v>
      </c>
      <c r="AF67" s="10">
        <v>46</v>
      </c>
    </row>
    <row r="68" spans="1:32" x14ac:dyDescent="0.2">
      <c r="A68" s="4" t="s">
        <v>126</v>
      </c>
      <c r="B68" s="10">
        <v>164</v>
      </c>
      <c r="C68" s="10">
        <v>75</v>
      </c>
      <c r="D68" s="10">
        <v>40</v>
      </c>
      <c r="E68" s="10">
        <v>7</v>
      </c>
      <c r="F68" s="10">
        <v>41</v>
      </c>
      <c r="G68" s="26">
        <v>88</v>
      </c>
      <c r="H68" s="27">
        <v>28</v>
      </c>
      <c r="I68" s="27">
        <v>23</v>
      </c>
      <c r="J68" s="27">
        <v>2</v>
      </c>
      <c r="K68" s="28">
        <v>35</v>
      </c>
      <c r="L68" s="10">
        <v>76</v>
      </c>
      <c r="M68" s="10">
        <v>47</v>
      </c>
      <c r="N68" s="10">
        <v>17</v>
      </c>
      <c r="O68" s="10">
        <v>5</v>
      </c>
      <c r="P68" s="10">
        <v>6</v>
      </c>
      <c r="Q68" s="4" t="s">
        <v>126</v>
      </c>
      <c r="R68" s="10">
        <v>164</v>
      </c>
      <c r="S68" s="10">
        <v>75</v>
      </c>
      <c r="T68" s="10">
        <v>40</v>
      </c>
      <c r="U68" s="10">
        <v>7</v>
      </c>
      <c r="V68" s="10">
        <v>41</v>
      </c>
      <c r="W68" s="26">
        <v>88</v>
      </c>
      <c r="X68" s="27">
        <v>28</v>
      </c>
      <c r="Y68" s="27">
        <v>23</v>
      </c>
      <c r="Z68" s="27">
        <v>2</v>
      </c>
      <c r="AA68" s="28">
        <v>35</v>
      </c>
      <c r="AB68" s="10">
        <v>76</v>
      </c>
      <c r="AC68" s="10">
        <v>47</v>
      </c>
      <c r="AD68" s="10">
        <v>17</v>
      </c>
      <c r="AE68" s="10">
        <v>5</v>
      </c>
      <c r="AF68" s="10">
        <v>6</v>
      </c>
    </row>
    <row r="69" spans="1:32" x14ac:dyDescent="0.2">
      <c r="A69" s="4" t="s">
        <v>127</v>
      </c>
      <c r="B69" s="10">
        <v>214</v>
      </c>
      <c r="C69" s="10">
        <v>118</v>
      </c>
      <c r="D69" s="10">
        <v>87</v>
      </c>
      <c r="E69" s="10">
        <v>4</v>
      </c>
      <c r="F69" s="10">
        <v>6</v>
      </c>
      <c r="G69" s="26">
        <v>134</v>
      </c>
      <c r="H69" s="27">
        <v>80</v>
      </c>
      <c r="I69" s="27">
        <v>46</v>
      </c>
      <c r="J69" s="27">
        <v>2</v>
      </c>
      <c r="K69" s="28">
        <v>6</v>
      </c>
      <c r="L69" s="10">
        <v>80</v>
      </c>
      <c r="M69" s="10">
        <v>38</v>
      </c>
      <c r="N69" s="10">
        <v>40</v>
      </c>
      <c r="O69" s="10">
        <v>2</v>
      </c>
      <c r="P69" s="10">
        <v>0</v>
      </c>
      <c r="Q69" s="4" t="s">
        <v>127</v>
      </c>
      <c r="R69" s="10">
        <v>214</v>
      </c>
      <c r="S69" s="10">
        <v>118</v>
      </c>
      <c r="T69" s="10">
        <v>87</v>
      </c>
      <c r="U69" s="10">
        <v>4</v>
      </c>
      <c r="V69" s="10">
        <v>6</v>
      </c>
      <c r="W69" s="26">
        <v>134</v>
      </c>
      <c r="X69" s="27">
        <v>80</v>
      </c>
      <c r="Y69" s="27">
        <v>46</v>
      </c>
      <c r="Z69" s="27">
        <v>2</v>
      </c>
      <c r="AA69" s="28">
        <v>6</v>
      </c>
      <c r="AB69" s="10">
        <v>80</v>
      </c>
      <c r="AC69" s="10">
        <v>38</v>
      </c>
      <c r="AD69" s="10">
        <v>40</v>
      </c>
      <c r="AE69" s="10">
        <v>2</v>
      </c>
      <c r="AF69" s="10">
        <v>0</v>
      </c>
    </row>
    <row r="70" spans="1:32" x14ac:dyDescent="0.2">
      <c r="A70" s="4" t="s">
        <v>128</v>
      </c>
      <c r="B70" s="10">
        <v>66</v>
      </c>
      <c r="C70" s="10">
        <v>42</v>
      </c>
      <c r="D70" s="10">
        <v>17</v>
      </c>
      <c r="E70" s="10">
        <v>0</v>
      </c>
      <c r="F70" s="10">
        <v>6</v>
      </c>
      <c r="G70" s="26">
        <v>25</v>
      </c>
      <c r="H70" s="27">
        <v>19</v>
      </c>
      <c r="I70" s="27">
        <v>0</v>
      </c>
      <c r="J70" s="27">
        <v>0</v>
      </c>
      <c r="K70" s="28">
        <v>6</v>
      </c>
      <c r="L70" s="10">
        <v>41</v>
      </c>
      <c r="M70" s="10">
        <v>24</v>
      </c>
      <c r="N70" s="10">
        <v>17</v>
      </c>
      <c r="O70" s="10">
        <v>0</v>
      </c>
      <c r="P70" s="10">
        <v>0</v>
      </c>
      <c r="Q70" s="4" t="s">
        <v>128</v>
      </c>
      <c r="R70" s="10">
        <v>66</v>
      </c>
      <c r="S70" s="10">
        <v>42</v>
      </c>
      <c r="T70" s="10">
        <v>17</v>
      </c>
      <c r="U70" s="10">
        <v>0</v>
      </c>
      <c r="V70" s="10">
        <v>6</v>
      </c>
      <c r="W70" s="26">
        <v>25</v>
      </c>
      <c r="X70" s="27">
        <v>19</v>
      </c>
      <c r="Y70" s="27">
        <v>0</v>
      </c>
      <c r="Z70" s="27">
        <v>0</v>
      </c>
      <c r="AA70" s="28">
        <v>6</v>
      </c>
      <c r="AB70" s="10">
        <v>41</v>
      </c>
      <c r="AC70" s="10">
        <v>24</v>
      </c>
      <c r="AD70" s="10">
        <v>17</v>
      </c>
      <c r="AE70" s="10">
        <v>0</v>
      </c>
      <c r="AF70" s="10">
        <v>0</v>
      </c>
    </row>
    <row r="71" spans="1:32" x14ac:dyDescent="0.2">
      <c r="A71" s="4" t="s">
        <v>129</v>
      </c>
      <c r="B71" s="10">
        <v>71</v>
      </c>
      <c r="C71" s="10">
        <v>19</v>
      </c>
      <c r="D71" s="10">
        <v>46</v>
      </c>
      <c r="E71" s="10">
        <v>5</v>
      </c>
      <c r="F71" s="10">
        <v>0</v>
      </c>
      <c r="G71" s="26">
        <v>40</v>
      </c>
      <c r="H71" s="27">
        <v>9</v>
      </c>
      <c r="I71" s="27">
        <v>29</v>
      </c>
      <c r="J71" s="27">
        <v>2</v>
      </c>
      <c r="K71" s="28">
        <v>0</v>
      </c>
      <c r="L71" s="10">
        <v>30</v>
      </c>
      <c r="M71" s="10">
        <v>9</v>
      </c>
      <c r="N71" s="10">
        <v>17</v>
      </c>
      <c r="O71" s="10">
        <v>4</v>
      </c>
      <c r="P71" s="10">
        <v>0</v>
      </c>
      <c r="Q71" s="4" t="s">
        <v>129</v>
      </c>
      <c r="R71" s="10">
        <v>71</v>
      </c>
      <c r="S71" s="10">
        <v>19</v>
      </c>
      <c r="T71" s="10">
        <v>46</v>
      </c>
      <c r="U71" s="10">
        <v>5</v>
      </c>
      <c r="V71" s="10">
        <v>0</v>
      </c>
      <c r="W71" s="26">
        <v>40</v>
      </c>
      <c r="X71" s="27">
        <v>9</v>
      </c>
      <c r="Y71" s="27">
        <v>29</v>
      </c>
      <c r="Z71" s="27">
        <v>2</v>
      </c>
      <c r="AA71" s="28">
        <v>0</v>
      </c>
      <c r="AB71" s="10">
        <v>30</v>
      </c>
      <c r="AC71" s="10">
        <v>9</v>
      </c>
      <c r="AD71" s="10">
        <v>17</v>
      </c>
      <c r="AE71" s="10">
        <v>4</v>
      </c>
      <c r="AF71" s="10">
        <v>0</v>
      </c>
    </row>
    <row r="72" spans="1:32" x14ac:dyDescent="0.2">
      <c r="A72" s="4" t="s">
        <v>130</v>
      </c>
      <c r="B72" s="10">
        <v>22</v>
      </c>
      <c r="C72" s="10">
        <v>5</v>
      </c>
      <c r="D72" s="10">
        <v>17</v>
      </c>
      <c r="E72" s="10">
        <v>0</v>
      </c>
      <c r="F72" s="10">
        <v>0</v>
      </c>
      <c r="G72" s="26">
        <v>6</v>
      </c>
      <c r="H72" s="27">
        <v>0</v>
      </c>
      <c r="I72" s="27">
        <v>6</v>
      </c>
      <c r="J72" s="27">
        <v>0</v>
      </c>
      <c r="K72" s="28">
        <v>0</v>
      </c>
      <c r="L72" s="10">
        <v>16</v>
      </c>
      <c r="M72" s="10">
        <v>5</v>
      </c>
      <c r="N72" s="10">
        <v>12</v>
      </c>
      <c r="O72" s="10">
        <v>0</v>
      </c>
      <c r="P72" s="10">
        <v>0</v>
      </c>
      <c r="Q72" s="4" t="s">
        <v>130</v>
      </c>
      <c r="R72" s="10">
        <v>22</v>
      </c>
      <c r="S72" s="10">
        <v>5</v>
      </c>
      <c r="T72" s="10">
        <v>17</v>
      </c>
      <c r="U72" s="10">
        <v>0</v>
      </c>
      <c r="V72" s="10">
        <v>0</v>
      </c>
      <c r="W72" s="26">
        <v>6</v>
      </c>
      <c r="X72" s="27">
        <v>0</v>
      </c>
      <c r="Y72" s="27">
        <v>6</v>
      </c>
      <c r="Z72" s="27">
        <v>0</v>
      </c>
      <c r="AA72" s="28">
        <v>0</v>
      </c>
      <c r="AB72" s="10">
        <v>16</v>
      </c>
      <c r="AC72" s="10">
        <v>5</v>
      </c>
      <c r="AD72" s="10">
        <v>12</v>
      </c>
      <c r="AE72" s="10">
        <v>0</v>
      </c>
      <c r="AF72" s="10">
        <v>0</v>
      </c>
    </row>
    <row r="73" spans="1:32" x14ac:dyDescent="0.2">
      <c r="A73" s="4" t="s">
        <v>131</v>
      </c>
      <c r="B73" s="10">
        <v>19</v>
      </c>
      <c r="C73" s="10">
        <v>0</v>
      </c>
      <c r="D73" s="10">
        <v>17</v>
      </c>
      <c r="E73" s="10">
        <v>2</v>
      </c>
      <c r="F73" s="10">
        <v>0</v>
      </c>
      <c r="G73" s="26">
        <v>12</v>
      </c>
      <c r="H73" s="27">
        <v>0</v>
      </c>
      <c r="I73" s="27">
        <v>12</v>
      </c>
      <c r="J73" s="27">
        <v>0</v>
      </c>
      <c r="K73" s="28">
        <v>0</v>
      </c>
      <c r="L73" s="10">
        <v>8</v>
      </c>
      <c r="M73" s="10">
        <v>0</v>
      </c>
      <c r="N73" s="10">
        <v>6</v>
      </c>
      <c r="O73" s="10">
        <v>2</v>
      </c>
      <c r="P73" s="10">
        <v>0</v>
      </c>
      <c r="Q73" s="4" t="s">
        <v>131</v>
      </c>
      <c r="R73" s="10">
        <v>19</v>
      </c>
      <c r="S73" s="10">
        <v>0</v>
      </c>
      <c r="T73" s="10">
        <v>17</v>
      </c>
      <c r="U73" s="10">
        <v>2</v>
      </c>
      <c r="V73" s="10">
        <v>0</v>
      </c>
      <c r="W73" s="26">
        <v>12</v>
      </c>
      <c r="X73" s="27">
        <v>0</v>
      </c>
      <c r="Y73" s="27">
        <v>12</v>
      </c>
      <c r="Z73" s="27">
        <v>0</v>
      </c>
      <c r="AA73" s="28">
        <v>0</v>
      </c>
      <c r="AB73" s="10">
        <v>8</v>
      </c>
      <c r="AC73" s="10">
        <v>0</v>
      </c>
      <c r="AD73" s="10">
        <v>6</v>
      </c>
      <c r="AE73" s="10">
        <v>2</v>
      </c>
      <c r="AF73" s="10">
        <v>0</v>
      </c>
    </row>
    <row r="74" spans="1:32" x14ac:dyDescent="0.2">
      <c r="A74" s="4" t="s">
        <v>132</v>
      </c>
      <c r="B74" s="10">
        <v>19</v>
      </c>
      <c r="C74" s="10">
        <v>9</v>
      </c>
      <c r="D74" s="10">
        <v>6</v>
      </c>
      <c r="E74" s="10">
        <v>4</v>
      </c>
      <c r="F74" s="10">
        <v>0</v>
      </c>
      <c r="G74" s="26">
        <v>6</v>
      </c>
      <c r="H74" s="27">
        <v>0</v>
      </c>
      <c r="I74" s="27">
        <v>6</v>
      </c>
      <c r="J74" s="27">
        <v>0</v>
      </c>
      <c r="K74" s="28">
        <v>0</v>
      </c>
      <c r="L74" s="10">
        <v>13</v>
      </c>
      <c r="M74" s="10">
        <v>9</v>
      </c>
      <c r="N74" s="10">
        <v>0</v>
      </c>
      <c r="O74" s="10">
        <v>4</v>
      </c>
      <c r="P74" s="10">
        <v>0</v>
      </c>
      <c r="Q74" s="4" t="s">
        <v>132</v>
      </c>
      <c r="R74" s="10">
        <v>19</v>
      </c>
      <c r="S74" s="10">
        <v>9</v>
      </c>
      <c r="T74" s="10">
        <v>6</v>
      </c>
      <c r="U74" s="10">
        <v>4</v>
      </c>
      <c r="V74" s="10">
        <v>0</v>
      </c>
      <c r="W74" s="26">
        <v>6</v>
      </c>
      <c r="X74" s="27">
        <v>0</v>
      </c>
      <c r="Y74" s="27">
        <v>6</v>
      </c>
      <c r="Z74" s="27">
        <v>0</v>
      </c>
      <c r="AA74" s="28">
        <v>0</v>
      </c>
      <c r="AB74" s="10">
        <v>13</v>
      </c>
      <c r="AC74" s="10">
        <v>9</v>
      </c>
      <c r="AD74" s="10">
        <v>0</v>
      </c>
      <c r="AE74" s="10">
        <v>4</v>
      </c>
      <c r="AF74" s="10">
        <v>0</v>
      </c>
    </row>
    <row r="75" spans="1:32" x14ac:dyDescent="0.2">
      <c r="A75" s="4" t="s">
        <v>133</v>
      </c>
      <c r="B75" s="10">
        <v>51</v>
      </c>
      <c r="C75" s="10">
        <v>47</v>
      </c>
      <c r="D75" s="10">
        <v>0</v>
      </c>
      <c r="E75" s="10">
        <v>4</v>
      </c>
      <c r="F75" s="10">
        <v>0</v>
      </c>
      <c r="G75" s="26">
        <v>24</v>
      </c>
      <c r="H75" s="27">
        <v>24</v>
      </c>
      <c r="I75" s="27">
        <v>0</v>
      </c>
      <c r="J75" s="27">
        <v>0</v>
      </c>
      <c r="K75" s="28">
        <v>0</v>
      </c>
      <c r="L75" s="10">
        <v>27</v>
      </c>
      <c r="M75" s="10">
        <v>24</v>
      </c>
      <c r="N75" s="10">
        <v>0</v>
      </c>
      <c r="O75" s="10">
        <v>4</v>
      </c>
      <c r="P75" s="10">
        <v>0</v>
      </c>
      <c r="Q75" s="4" t="s">
        <v>133</v>
      </c>
      <c r="R75" s="10">
        <v>51</v>
      </c>
      <c r="S75" s="10">
        <v>47</v>
      </c>
      <c r="T75" s="10">
        <v>0</v>
      </c>
      <c r="U75" s="10">
        <v>4</v>
      </c>
      <c r="V75" s="10">
        <v>0</v>
      </c>
      <c r="W75" s="26">
        <v>24</v>
      </c>
      <c r="X75" s="27">
        <v>24</v>
      </c>
      <c r="Y75" s="27">
        <v>0</v>
      </c>
      <c r="Z75" s="27">
        <v>0</v>
      </c>
      <c r="AA75" s="28">
        <v>0</v>
      </c>
      <c r="AB75" s="10">
        <v>27</v>
      </c>
      <c r="AC75" s="10">
        <v>24</v>
      </c>
      <c r="AD75" s="10">
        <v>0</v>
      </c>
      <c r="AE75" s="10">
        <v>4</v>
      </c>
      <c r="AF75" s="10">
        <v>0</v>
      </c>
    </row>
    <row r="76" spans="1:32" x14ac:dyDescent="0.2">
      <c r="A76" s="4" t="s">
        <v>24</v>
      </c>
      <c r="B76" s="13">
        <v>6.9</v>
      </c>
      <c r="C76" s="13">
        <v>6.9</v>
      </c>
      <c r="D76" s="13">
        <v>7.6</v>
      </c>
      <c r="E76" s="13">
        <v>8</v>
      </c>
      <c r="F76" s="13">
        <v>5.8</v>
      </c>
      <c r="G76" s="42">
        <v>6.9</v>
      </c>
      <c r="H76" s="43">
        <v>6.7</v>
      </c>
      <c r="I76" s="43">
        <v>8.8000000000000007</v>
      </c>
      <c r="J76" s="43">
        <v>5.5</v>
      </c>
      <c r="K76" s="44">
        <v>5.4</v>
      </c>
      <c r="L76" s="13">
        <v>6.9</v>
      </c>
      <c r="M76" s="13">
        <v>7.1</v>
      </c>
      <c r="N76" s="13">
        <v>6.9</v>
      </c>
      <c r="O76" s="13">
        <v>8.8000000000000007</v>
      </c>
      <c r="P76" s="13">
        <v>6</v>
      </c>
      <c r="Q76" s="4" t="s">
        <v>24</v>
      </c>
      <c r="R76" s="13">
        <v>6.9</v>
      </c>
      <c r="S76" s="13">
        <v>6.9</v>
      </c>
      <c r="T76" s="13">
        <v>7.6</v>
      </c>
      <c r="U76" s="13">
        <v>8</v>
      </c>
      <c r="V76" s="13">
        <v>5.8</v>
      </c>
      <c r="W76" s="42">
        <v>6.9</v>
      </c>
      <c r="X76" s="43">
        <v>6.7</v>
      </c>
      <c r="Y76" s="43">
        <v>8.8000000000000007</v>
      </c>
      <c r="Z76" s="43">
        <v>5.5</v>
      </c>
      <c r="AA76" s="44">
        <v>5.4</v>
      </c>
      <c r="AB76" s="13">
        <v>6.9</v>
      </c>
      <c r="AC76" s="13">
        <v>7.1</v>
      </c>
      <c r="AD76" s="13">
        <v>6.9</v>
      </c>
      <c r="AE76" s="13">
        <v>8.8000000000000007</v>
      </c>
      <c r="AF76" s="13">
        <v>6</v>
      </c>
    </row>
    <row r="77" spans="1:32" x14ac:dyDescent="0.2">
      <c r="A77" s="2" t="s">
        <v>500</v>
      </c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2" t="s">
        <v>500</v>
      </c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</row>
    <row r="78" spans="1:32" x14ac:dyDescent="0.2">
      <c r="A78" s="3" t="s">
        <v>501</v>
      </c>
      <c r="Q78" s="3" t="s">
        <v>501</v>
      </c>
    </row>
  </sheetData>
  <mergeCells count="6">
    <mergeCell ref="AB2:AF2"/>
    <mergeCell ref="B2:F2"/>
    <mergeCell ref="G2:K2"/>
    <mergeCell ref="L2:P2"/>
    <mergeCell ref="R2:V2"/>
    <mergeCell ref="W2:AA2"/>
  </mergeCells>
  <pageMargins left="0.7" right="0.7" top="0.75" bottom="0.75" header="0.3" footer="0.3"/>
  <pageSetup scale="96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63"/>
  <sheetViews>
    <sheetView view="pageBreakPreview" topLeftCell="H27" zoomScaleNormal="100" zoomScaleSheetLayoutView="100" workbookViewId="0">
      <selection activeCell="A56" sqref="A56:F57"/>
    </sheetView>
  </sheetViews>
  <sheetFormatPr defaultColWidth="4.85546875" defaultRowHeight="11.25" x14ac:dyDescent="0.2"/>
  <cols>
    <col min="1" max="1" width="17.5703125" style="4" customWidth="1"/>
    <col min="2" max="2" width="6" style="4" customWidth="1"/>
    <col min="3" max="16384" width="4.85546875" style="4"/>
  </cols>
  <sheetData>
    <row r="1" spans="1:80" x14ac:dyDescent="0.2">
      <c r="A1" s="4" t="s">
        <v>833</v>
      </c>
      <c r="Q1" s="4" t="s">
        <v>513</v>
      </c>
      <c r="AG1" s="56" t="s">
        <v>666</v>
      </c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3" t="s">
        <v>668</v>
      </c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4" t="s">
        <v>669</v>
      </c>
    </row>
    <row r="2" spans="1:80" x14ac:dyDescent="0.2">
      <c r="A2" s="5"/>
      <c r="B2" s="278" t="s">
        <v>1</v>
      </c>
      <c r="C2" s="278"/>
      <c r="D2" s="278"/>
      <c r="E2" s="278"/>
      <c r="F2" s="278"/>
      <c r="G2" s="278" t="s">
        <v>2</v>
      </c>
      <c r="H2" s="278"/>
      <c r="I2" s="278"/>
      <c r="J2" s="278"/>
      <c r="K2" s="278"/>
      <c r="L2" s="278" t="s">
        <v>3</v>
      </c>
      <c r="M2" s="278"/>
      <c r="N2" s="278"/>
      <c r="O2" s="278"/>
      <c r="P2" s="279"/>
      <c r="Q2" s="5"/>
      <c r="R2" s="278" t="s">
        <v>1</v>
      </c>
      <c r="S2" s="278"/>
      <c r="T2" s="278"/>
      <c r="U2" s="278"/>
      <c r="V2" s="278"/>
      <c r="W2" s="278" t="s">
        <v>2</v>
      </c>
      <c r="X2" s="278"/>
      <c r="Y2" s="278"/>
      <c r="Z2" s="278"/>
      <c r="AA2" s="278"/>
      <c r="AB2" s="278" t="s">
        <v>3</v>
      </c>
      <c r="AC2" s="278"/>
      <c r="AD2" s="278"/>
      <c r="AE2" s="278"/>
      <c r="AF2" s="279"/>
      <c r="AG2" s="57"/>
      <c r="AH2" s="283" t="s">
        <v>1</v>
      </c>
      <c r="AI2" s="283"/>
      <c r="AJ2" s="283"/>
      <c r="AK2" s="283"/>
      <c r="AL2" s="283"/>
      <c r="AM2" s="283" t="s">
        <v>2</v>
      </c>
      <c r="AN2" s="283"/>
      <c r="AO2" s="283"/>
      <c r="AP2" s="283"/>
      <c r="AQ2" s="283"/>
      <c r="AR2" s="283" t="s">
        <v>3</v>
      </c>
      <c r="AS2" s="283"/>
      <c r="AT2" s="283"/>
      <c r="AU2" s="283"/>
      <c r="AV2" s="284"/>
      <c r="AW2" s="95"/>
      <c r="AX2" s="281" t="s">
        <v>1</v>
      </c>
      <c r="AY2" s="281"/>
      <c r="AZ2" s="281"/>
      <c r="BA2" s="281"/>
      <c r="BB2" s="281"/>
      <c r="BC2" s="281" t="s">
        <v>2</v>
      </c>
      <c r="BD2" s="281"/>
      <c r="BE2" s="281"/>
      <c r="BF2" s="281"/>
      <c r="BG2" s="281"/>
      <c r="BH2" s="281" t="s">
        <v>3</v>
      </c>
      <c r="BI2" s="281"/>
      <c r="BJ2" s="281"/>
      <c r="BK2" s="281"/>
      <c r="BL2" s="282"/>
      <c r="BM2" s="5"/>
      <c r="BN2" s="278" t="s">
        <v>1</v>
      </c>
      <c r="BO2" s="278"/>
      <c r="BP2" s="278"/>
      <c r="BQ2" s="278"/>
      <c r="BR2" s="278"/>
      <c r="BS2" s="278" t="s">
        <v>2</v>
      </c>
      <c r="BT2" s="278"/>
      <c r="BU2" s="278"/>
      <c r="BV2" s="278"/>
      <c r="BW2" s="278"/>
      <c r="BX2" s="278" t="s">
        <v>3</v>
      </c>
      <c r="BY2" s="278"/>
      <c r="BZ2" s="278"/>
      <c r="CA2" s="278"/>
      <c r="CB2" s="279"/>
    </row>
    <row r="3" spans="1:80" x14ac:dyDescent="0.2">
      <c r="A3" s="6" t="s">
        <v>600</v>
      </c>
      <c r="B3" s="7" t="s">
        <v>1</v>
      </c>
      <c r="C3" s="7" t="s">
        <v>4</v>
      </c>
      <c r="D3" s="7" t="s">
        <v>504</v>
      </c>
      <c r="E3" s="7" t="s">
        <v>6</v>
      </c>
      <c r="F3" s="7" t="s">
        <v>505</v>
      </c>
      <c r="G3" s="7" t="s">
        <v>1</v>
      </c>
      <c r="H3" s="7" t="s">
        <v>4</v>
      </c>
      <c r="I3" s="7" t="s">
        <v>504</v>
      </c>
      <c r="J3" s="7" t="s">
        <v>6</v>
      </c>
      <c r="K3" s="7" t="s">
        <v>505</v>
      </c>
      <c r="L3" s="7" t="s">
        <v>1</v>
      </c>
      <c r="M3" s="7" t="s">
        <v>4</v>
      </c>
      <c r="N3" s="7" t="s">
        <v>504</v>
      </c>
      <c r="O3" s="7" t="s">
        <v>6</v>
      </c>
      <c r="P3" s="7" t="s">
        <v>505</v>
      </c>
      <c r="Q3" s="6" t="s">
        <v>600</v>
      </c>
      <c r="R3" s="7" t="s">
        <v>1</v>
      </c>
      <c r="S3" s="7" t="s">
        <v>4</v>
      </c>
      <c r="T3" s="7" t="s">
        <v>504</v>
      </c>
      <c r="U3" s="7" t="s">
        <v>6</v>
      </c>
      <c r="V3" s="7" t="s">
        <v>505</v>
      </c>
      <c r="W3" s="7" t="s">
        <v>1</v>
      </c>
      <c r="X3" s="7" t="s">
        <v>4</v>
      </c>
      <c r="Y3" s="7" t="s">
        <v>504</v>
      </c>
      <c r="Z3" s="7" t="s">
        <v>6</v>
      </c>
      <c r="AA3" s="7" t="s">
        <v>505</v>
      </c>
      <c r="AB3" s="7" t="s">
        <v>1</v>
      </c>
      <c r="AC3" s="7" t="s">
        <v>4</v>
      </c>
      <c r="AD3" s="7" t="s">
        <v>504</v>
      </c>
      <c r="AE3" s="7" t="s">
        <v>6</v>
      </c>
      <c r="AF3" s="7" t="s">
        <v>505</v>
      </c>
      <c r="AG3" s="86" t="s">
        <v>600</v>
      </c>
      <c r="AH3" s="87" t="s">
        <v>1</v>
      </c>
      <c r="AI3" s="87" t="s">
        <v>4</v>
      </c>
      <c r="AJ3" s="87" t="s">
        <v>5</v>
      </c>
      <c r="AK3" s="87" t="s">
        <v>6</v>
      </c>
      <c r="AL3" s="87" t="s">
        <v>7</v>
      </c>
      <c r="AM3" s="87" t="s">
        <v>1</v>
      </c>
      <c r="AN3" s="87" t="s">
        <v>4</v>
      </c>
      <c r="AO3" s="87" t="s">
        <v>5</v>
      </c>
      <c r="AP3" s="87" t="s">
        <v>6</v>
      </c>
      <c r="AQ3" s="87" t="s">
        <v>7</v>
      </c>
      <c r="AR3" s="87" t="s">
        <v>1</v>
      </c>
      <c r="AS3" s="87" t="s">
        <v>4</v>
      </c>
      <c r="AT3" s="87" t="s">
        <v>5</v>
      </c>
      <c r="AU3" s="87" t="s">
        <v>6</v>
      </c>
      <c r="AV3" s="88" t="s">
        <v>7</v>
      </c>
      <c r="AW3" s="109" t="s">
        <v>600</v>
      </c>
      <c r="AX3" s="96" t="s">
        <v>1</v>
      </c>
      <c r="AY3" s="96" t="s">
        <v>4</v>
      </c>
      <c r="AZ3" s="96" t="s">
        <v>504</v>
      </c>
      <c r="BA3" s="96" t="s">
        <v>6</v>
      </c>
      <c r="BB3" s="96" t="s">
        <v>505</v>
      </c>
      <c r="BC3" s="96" t="s">
        <v>1</v>
      </c>
      <c r="BD3" s="96" t="s">
        <v>4</v>
      </c>
      <c r="BE3" s="96" t="s">
        <v>504</v>
      </c>
      <c r="BF3" s="96" t="s">
        <v>6</v>
      </c>
      <c r="BG3" s="96" t="s">
        <v>505</v>
      </c>
      <c r="BH3" s="96" t="s">
        <v>1</v>
      </c>
      <c r="BI3" s="96" t="s">
        <v>4</v>
      </c>
      <c r="BJ3" s="96" t="s">
        <v>504</v>
      </c>
      <c r="BK3" s="96" t="s">
        <v>6</v>
      </c>
      <c r="BL3" s="97" t="s">
        <v>505</v>
      </c>
      <c r="BM3" s="6" t="s">
        <v>600</v>
      </c>
      <c r="BN3" s="7" t="s">
        <v>1</v>
      </c>
      <c r="BO3" s="7" t="s">
        <v>4</v>
      </c>
      <c r="BP3" s="7" t="s">
        <v>504</v>
      </c>
      <c r="BQ3" s="7" t="s">
        <v>6</v>
      </c>
      <c r="BR3" s="7" t="s">
        <v>505</v>
      </c>
      <c r="BS3" s="7" t="s">
        <v>1</v>
      </c>
      <c r="BT3" s="7" t="s">
        <v>4</v>
      </c>
      <c r="BU3" s="7" t="s">
        <v>504</v>
      </c>
      <c r="BV3" s="7" t="s">
        <v>6</v>
      </c>
      <c r="BW3" s="7" t="s">
        <v>505</v>
      </c>
      <c r="BX3" s="7" t="s">
        <v>1</v>
      </c>
      <c r="BY3" s="7" t="s">
        <v>4</v>
      </c>
      <c r="BZ3" s="7" t="s">
        <v>504</v>
      </c>
      <c r="CA3" s="7" t="s">
        <v>6</v>
      </c>
      <c r="CB3" s="8" t="s">
        <v>505</v>
      </c>
    </row>
    <row r="4" spans="1:80" x14ac:dyDescent="0.2">
      <c r="A4" s="15" t="s">
        <v>134</v>
      </c>
      <c r="G4" s="25"/>
      <c r="H4" s="9"/>
      <c r="I4" s="9"/>
      <c r="J4" s="9"/>
      <c r="K4" s="5"/>
      <c r="Q4" s="15" t="s">
        <v>134</v>
      </c>
      <c r="W4" s="25"/>
      <c r="X4" s="9"/>
      <c r="Y4" s="9"/>
      <c r="Z4" s="9"/>
      <c r="AA4" s="5"/>
      <c r="AG4" s="60" t="s">
        <v>135</v>
      </c>
      <c r="AH4" s="63"/>
      <c r="AI4" s="63"/>
      <c r="AJ4" s="63"/>
      <c r="AK4" s="63"/>
      <c r="AL4" s="63"/>
      <c r="AM4" s="113"/>
      <c r="AN4" s="112"/>
      <c r="AO4" s="112"/>
      <c r="AP4" s="112"/>
      <c r="AQ4" s="111"/>
      <c r="AR4" s="63"/>
      <c r="AS4" s="63"/>
      <c r="AT4" s="63"/>
      <c r="AU4" s="63"/>
      <c r="AV4" s="63"/>
      <c r="AW4" s="98" t="s">
        <v>135</v>
      </c>
      <c r="AX4" s="3"/>
      <c r="AY4" s="3"/>
      <c r="AZ4" s="3"/>
      <c r="BA4" s="3"/>
      <c r="BB4" s="3"/>
      <c r="BC4" s="99"/>
      <c r="BD4" s="2"/>
      <c r="BE4" s="2"/>
      <c r="BF4" s="2"/>
      <c r="BG4" s="95"/>
      <c r="BH4" s="3"/>
      <c r="BI4" s="3"/>
      <c r="BJ4" s="3"/>
      <c r="BK4" s="3"/>
      <c r="BL4" s="3"/>
      <c r="BM4" s="15" t="s">
        <v>134</v>
      </c>
      <c r="BS4" s="25"/>
      <c r="BT4" s="9"/>
      <c r="BU4" s="9"/>
      <c r="BV4" s="9"/>
      <c r="BW4" s="5"/>
    </row>
    <row r="5" spans="1:80" x14ac:dyDescent="0.2">
      <c r="A5" s="4" t="s">
        <v>1</v>
      </c>
      <c r="B5" s="10">
        <f t="shared" ref="B5" si="0">R5+AH5+AX5+BN5</f>
        <v>10816</v>
      </c>
      <c r="C5" s="10">
        <f t="shared" ref="C5" si="1">S5+AI5+AY5+BO5</f>
        <v>6420</v>
      </c>
      <c r="D5" s="10">
        <f t="shared" ref="D5" si="2">T5+AJ5+AZ5+BP5</f>
        <v>2460</v>
      </c>
      <c r="E5" s="10">
        <f t="shared" ref="E5" si="3">U5+AK5+BA5+BQ5</f>
        <v>1016</v>
      </c>
      <c r="F5" s="10">
        <f t="shared" ref="F5" si="4">V5+AL5+BB5+BR5</f>
        <v>920</v>
      </c>
      <c r="G5" s="10">
        <f t="shared" ref="G5" si="5">W5+AM5+BC5+BS5</f>
        <v>5020</v>
      </c>
      <c r="H5" s="10">
        <f t="shared" ref="H5" si="6">X5+AN5+BD5+BT5</f>
        <v>2968</v>
      </c>
      <c r="I5" s="10">
        <f t="shared" ref="I5" si="7">Y5+AO5+BE5+BU5</f>
        <v>1169</v>
      </c>
      <c r="J5" s="10">
        <f t="shared" ref="J5" si="8">Z5+AP5+BF5+BV5</f>
        <v>452</v>
      </c>
      <c r="K5" s="10">
        <f t="shared" ref="K5" si="9">AA5+AQ5+BG5+BW5</f>
        <v>430</v>
      </c>
      <c r="L5" s="10">
        <f t="shared" ref="L5" si="10">AB5+AR5+BH5+BX5</f>
        <v>5797</v>
      </c>
      <c r="M5" s="10">
        <f t="shared" ref="M5" si="11">AC5+AS5+BI5+BY5</f>
        <v>3452</v>
      </c>
      <c r="N5" s="10">
        <f t="shared" ref="N5" si="12">AD5+AT5+BJ5+BZ5</f>
        <v>1290</v>
      </c>
      <c r="O5" s="10">
        <f t="shared" ref="O5" si="13">AE5+AU5+BK5+CA5</f>
        <v>563</v>
      </c>
      <c r="P5" s="10">
        <f t="shared" ref="P5" si="14">AF5+AV5+BL5+CB5</f>
        <v>490</v>
      </c>
      <c r="Q5" s="4" t="s">
        <v>1</v>
      </c>
      <c r="R5" s="10">
        <v>1585</v>
      </c>
      <c r="S5" s="10">
        <v>580</v>
      </c>
      <c r="T5" s="10">
        <v>456</v>
      </c>
      <c r="U5" s="10">
        <v>46</v>
      </c>
      <c r="V5" s="10">
        <v>503</v>
      </c>
      <c r="W5" s="26">
        <v>757</v>
      </c>
      <c r="X5" s="27">
        <v>255</v>
      </c>
      <c r="Y5" s="27">
        <v>202</v>
      </c>
      <c r="Z5" s="27">
        <v>16</v>
      </c>
      <c r="AA5" s="28">
        <v>284</v>
      </c>
      <c r="AB5" s="10">
        <v>829</v>
      </c>
      <c r="AC5" s="10">
        <v>326</v>
      </c>
      <c r="AD5" s="10">
        <v>254</v>
      </c>
      <c r="AE5" s="10">
        <v>29</v>
      </c>
      <c r="AF5" s="10">
        <v>220</v>
      </c>
      <c r="AG5" s="56" t="s">
        <v>1</v>
      </c>
      <c r="AH5" s="63">
        <v>4068</v>
      </c>
      <c r="AI5" s="63">
        <v>3355</v>
      </c>
      <c r="AJ5" s="63">
        <v>493</v>
      </c>
      <c r="AK5" s="63">
        <v>155</v>
      </c>
      <c r="AL5" s="63">
        <v>66</v>
      </c>
      <c r="AM5" s="64">
        <v>1994</v>
      </c>
      <c r="AN5" s="65">
        <v>1625</v>
      </c>
      <c r="AO5" s="65">
        <v>248</v>
      </c>
      <c r="AP5" s="65">
        <v>86</v>
      </c>
      <c r="AQ5" s="66">
        <v>34</v>
      </c>
      <c r="AR5" s="63">
        <v>2074</v>
      </c>
      <c r="AS5" s="63">
        <v>1729</v>
      </c>
      <c r="AT5" s="63">
        <v>244</v>
      </c>
      <c r="AU5" s="63">
        <v>69</v>
      </c>
      <c r="AV5" s="63">
        <v>31</v>
      </c>
      <c r="AW5" s="3" t="s">
        <v>1</v>
      </c>
      <c r="AX5" s="3">
        <v>1487</v>
      </c>
      <c r="AY5" s="3">
        <v>913</v>
      </c>
      <c r="AZ5" s="3">
        <v>397</v>
      </c>
      <c r="BA5" s="3">
        <v>123</v>
      </c>
      <c r="BB5" s="3">
        <v>54</v>
      </c>
      <c r="BC5" s="100">
        <v>727</v>
      </c>
      <c r="BD5" s="101">
        <v>482</v>
      </c>
      <c r="BE5" s="101">
        <v>169</v>
      </c>
      <c r="BF5" s="101">
        <v>49</v>
      </c>
      <c r="BG5" s="102">
        <v>27</v>
      </c>
      <c r="BH5" s="3">
        <v>760</v>
      </c>
      <c r="BI5" s="3">
        <v>431</v>
      </c>
      <c r="BJ5" s="3">
        <v>228</v>
      </c>
      <c r="BK5" s="3">
        <v>74</v>
      </c>
      <c r="BL5" s="3">
        <v>27</v>
      </c>
      <c r="BM5" s="4" t="s">
        <v>1</v>
      </c>
      <c r="BN5" s="10">
        <v>3676</v>
      </c>
      <c r="BO5" s="10">
        <v>1572</v>
      </c>
      <c r="BP5" s="10">
        <v>1114</v>
      </c>
      <c r="BQ5" s="10">
        <v>692</v>
      </c>
      <c r="BR5" s="10">
        <v>297</v>
      </c>
      <c r="BS5" s="26">
        <v>1542</v>
      </c>
      <c r="BT5" s="27">
        <v>606</v>
      </c>
      <c r="BU5" s="27">
        <v>550</v>
      </c>
      <c r="BV5" s="27">
        <v>301</v>
      </c>
      <c r="BW5" s="28">
        <v>85</v>
      </c>
      <c r="BX5" s="10">
        <v>2134</v>
      </c>
      <c r="BY5" s="10">
        <v>966</v>
      </c>
      <c r="BZ5" s="10">
        <v>564</v>
      </c>
      <c r="CA5" s="10">
        <v>391</v>
      </c>
      <c r="CB5" s="10">
        <v>212</v>
      </c>
    </row>
    <row r="6" spans="1:80" x14ac:dyDescent="0.2">
      <c r="A6" s="4" t="s">
        <v>135</v>
      </c>
      <c r="B6" s="10">
        <f t="shared" ref="B6:B11" si="15">R6+AH6+AX6+BN6</f>
        <v>8702</v>
      </c>
      <c r="C6" s="10">
        <f t="shared" ref="C6:C11" si="16">S6+AI6+AY6+BO6</f>
        <v>5516</v>
      </c>
      <c r="D6" s="10">
        <f t="shared" ref="D6:D11" si="17">T6+AJ6+AZ6+BP6</f>
        <v>1823</v>
      </c>
      <c r="E6" s="10">
        <f t="shared" ref="E6:E11" si="18">U6+AK6+BA6+BQ6</f>
        <v>529</v>
      </c>
      <c r="F6" s="10">
        <f t="shared" ref="F6:F11" si="19">V6+AL6+BB6+BR6</f>
        <v>833</v>
      </c>
      <c r="G6" s="10">
        <f t="shared" ref="G6:G11" si="20">W6+AM6+BC6+BS6</f>
        <v>4036</v>
      </c>
      <c r="H6" s="10">
        <f t="shared" ref="H6:H11" si="21">X6+AN6+BD6+BT6</f>
        <v>2497</v>
      </c>
      <c r="I6" s="10">
        <f t="shared" ref="I6:I11" si="22">Y6+AO6+BE6+BU6</f>
        <v>893</v>
      </c>
      <c r="J6" s="10">
        <f t="shared" ref="J6:J11" si="23">Z6+AP6+BF6+BV6</f>
        <v>254</v>
      </c>
      <c r="K6" s="10">
        <f t="shared" ref="K6:K11" si="24">AA6+AQ6+BG6+BW6</f>
        <v>391</v>
      </c>
      <c r="L6" s="10">
        <f t="shared" ref="L6:L11" si="25">AB6+AR6+BH6+BX6</f>
        <v>4667</v>
      </c>
      <c r="M6" s="10">
        <f t="shared" ref="M6:M11" si="26">AC6+AS6+BI6+BY6</f>
        <v>3019</v>
      </c>
      <c r="N6" s="10">
        <f t="shared" ref="N6:N11" si="27">AD6+AT6+BJ6+BZ6</f>
        <v>930</v>
      </c>
      <c r="O6" s="10">
        <f t="shared" ref="O6:O11" si="28">AE6+AU6+BK6+CA6</f>
        <v>274</v>
      </c>
      <c r="P6" s="10">
        <f t="shared" ref="P6:P11" si="29">AF6+AV6+BL6+CB6</f>
        <v>441</v>
      </c>
      <c r="Q6" s="4" t="s">
        <v>135</v>
      </c>
      <c r="R6" s="10">
        <v>1349</v>
      </c>
      <c r="S6" s="10">
        <v>481</v>
      </c>
      <c r="T6" s="10">
        <v>404</v>
      </c>
      <c r="U6" s="10">
        <v>18</v>
      </c>
      <c r="V6" s="10">
        <v>446</v>
      </c>
      <c r="W6" s="26">
        <v>667</v>
      </c>
      <c r="X6" s="27">
        <v>217</v>
      </c>
      <c r="Y6" s="27">
        <v>179</v>
      </c>
      <c r="Z6" s="27">
        <v>11</v>
      </c>
      <c r="AA6" s="28">
        <v>260</v>
      </c>
      <c r="AB6" s="10">
        <v>682</v>
      </c>
      <c r="AC6" s="10">
        <v>264</v>
      </c>
      <c r="AD6" s="10">
        <v>225</v>
      </c>
      <c r="AE6" s="10">
        <v>7</v>
      </c>
      <c r="AF6" s="10">
        <v>185</v>
      </c>
      <c r="AG6" s="56" t="s">
        <v>135</v>
      </c>
      <c r="AH6" s="63">
        <v>3549</v>
      </c>
      <c r="AI6" s="63">
        <v>2952</v>
      </c>
      <c r="AJ6" s="63">
        <v>413</v>
      </c>
      <c r="AK6" s="63">
        <v>127</v>
      </c>
      <c r="AL6" s="63">
        <v>57</v>
      </c>
      <c r="AM6" s="64">
        <v>1713</v>
      </c>
      <c r="AN6" s="65">
        <v>1404</v>
      </c>
      <c r="AO6" s="65">
        <v>215</v>
      </c>
      <c r="AP6" s="65">
        <v>62</v>
      </c>
      <c r="AQ6" s="66">
        <v>31</v>
      </c>
      <c r="AR6" s="63">
        <v>1837</v>
      </c>
      <c r="AS6" s="63">
        <v>1547</v>
      </c>
      <c r="AT6" s="63">
        <v>198</v>
      </c>
      <c r="AU6" s="63">
        <v>65</v>
      </c>
      <c r="AV6" s="63">
        <v>26</v>
      </c>
      <c r="AW6" s="3" t="s">
        <v>135</v>
      </c>
      <c r="AX6" s="3">
        <v>1293</v>
      </c>
      <c r="AY6" s="3">
        <v>848</v>
      </c>
      <c r="AZ6" s="3">
        <v>329</v>
      </c>
      <c r="BA6" s="3">
        <v>83</v>
      </c>
      <c r="BB6" s="3">
        <v>33</v>
      </c>
      <c r="BC6" s="100">
        <v>613</v>
      </c>
      <c r="BD6" s="101">
        <v>449</v>
      </c>
      <c r="BE6" s="101">
        <v>118</v>
      </c>
      <c r="BF6" s="101">
        <v>31</v>
      </c>
      <c r="BG6" s="102">
        <v>15</v>
      </c>
      <c r="BH6" s="3">
        <v>680</v>
      </c>
      <c r="BI6" s="3">
        <v>399</v>
      </c>
      <c r="BJ6" s="3">
        <v>211</v>
      </c>
      <c r="BK6" s="3">
        <v>52</v>
      </c>
      <c r="BL6" s="3">
        <v>18</v>
      </c>
      <c r="BM6" s="4" t="s">
        <v>135</v>
      </c>
      <c r="BN6" s="10">
        <v>2511</v>
      </c>
      <c r="BO6" s="10">
        <v>1235</v>
      </c>
      <c r="BP6" s="10">
        <v>677</v>
      </c>
      <c r="BQ6" s="10">
        <v>301</v>
      </c>
      <c r="BR6" s="10">
        <v>297</v>
      </c>
      <c r="BS6" s="26">
        <v>1043</v>
      </c>
      <c r="BT6" s="27">
        <v>427</v>
      </c>
      <c r="BU6" s="27">
        <v>381</v>
      </c>
      <c r="BV6" s="27">
        <v>150</v>
      </c>
      <c r="BW6" s="28">
        <v>85</v>
      </c>
      <c r="BX6" s="10">
        <v>1468</v>
      </c>
      <c r="BY6" s="10">
        <v>809</v>
      </c>
      <c r="BZ6" s="10">
        <v>296</v>
      </c>
      <c r="CA6" s="10">
        <v>150</v>
      </c>
      <c r="CB6" s="10">
        <v>212</v>
      </c>
    </row>
    <row r="7" spans="1:80" x14ac:dyDescent="0.2"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R7" s="10"/>
      <c r="S7" s="10"/>
      <c r="T7" s="10"/>
      <c r="U7" s="10"/>
      <c r="V7" s="10"/>
      <c r="W7" s="26"/>
      <c r="X7" s="27"/>
      <c r="Y7" s="27"/>
      <c r="Z7" s="27"/>
      <c r="AA7" s="28"/>
      <c r="AB7" s="10"/>
      <c r="AC7" s="10"/>
      <c r="AD7" s="10"/>
      <c r="AE7" s="10"/>
      <c r="AF7" s="10"/>
      <c r="AG7" s="56"/>
      <c r="AH7" s="63"/>
      <c r="AI7" s="63"/>
      <c r="AJ7" s="63"/>
      <c r="AK7" s="63"/>
      <c r="AL7" s="63"/>
      <c r="AM7" s="64"/>
      <c r="AN7" s="65"/>
      <c r="AO7" s="65"/>
      <c r="AP7" s="65"/>
      <c r="AQ7" s="66"/>
      <c r="AR7" s="63"/>
      <c r="AS7" s="63"/>
      <c r="AT7" s="63"/>
      <c r="AU7" s="63"/>
      <c r="AV7" s="63"/>
      <c r="AW7" s="3"/>
      <c r="AX7" s="3"/>
      <c r="AY7" s="3"/>
      <c r="AZ7" s="3"/>
      <c r="BA7" s="3"/>
      <c r="BB7" s="3"/>
      <c r="BC7" s="100"/>
      <c r="BD7" s="101"/>
      <c r="BE7" s="101"/>
      <c r="BF7" s="101"/>
      <c r="BG7" s="102"/>
      <c r="BH7" s="3"/>
      <c r="BI7" s="3"/>
      <c r="BJ7" s="3"/>
      <c r="BK7" s="3"/>
      <c r="BL7" s="3"/>
      <c r="BN7" s="10"/>
      <c r="BO7" s="10"/>
      <c r="BP7" s="10"/>
      <c r="BQ7" s="10"/>
      <c r="BR7" s="10"/>
      <c r="BS7" s="26"/>
      <c r="BT7" s="27"/>
      <c r="BU7" s="27"/>
      <c r="BV7" s="27"/>
      <c r="BW7" s="28"/>
      <c r="BX7" s="10"/>
      <c r="BY7" s="10"/>
      <c r="BZ7" s="10"/>
      <c r="CA7" s="10"/>
      <c r="CB7" s="10"/>
    </row>
    <row r="8" spans="1:80" x14ac:dyDescent="0.2">
      <c r="B8" s="7" t="s">
        <v>1</v>
      </c>
      <c r="C8" s="7" t="s">
        <v>4</v>
      </c>
      <c r="D8" s="7" t="s">
        <v>504</v>
      </c>
      <c r="E8" s="7" t="s">
        <v>6</v>
      </c>
      <c r="F8" s="7" t="s">
        <v>505</v>
      </c>
      <c r="G8" s="10"/>
      <c r="H8" s="10"/>
      <c r="I8" s="10"/>
      <c r="J8" s="10"/>
      <c r="K8" s="10"/>
      <c r="L8" s="10"/>
      <c r="M8" s="10"/>
      <c r="N8" s="10"/>
      <c r="O8" s="10"/>
      <c r="P8" s="10"/>
      <c r="R8" s="10"/>
      <c r="S8" s="10"/>
      <c r="T8" s="10"/>
      <c r="U8" s="10"/>
      <c r="V8" s="10"/>
      <c r="W8" s="26"/>
      <c r="X8" s="27"/>
      <c r="Y8" s="27"/>
      <c r="Z8" s="27"/>
      <c r="AA8" s="28"/>
      <c r="AB8" s="10"/>
      <c r="AC8" s="10"/>
      <c r="AD8" s="10"/>
      <c r="AE8" s="10"/>
      <c r="AF8" s="10"/>
      <c r="AG8" s="56"/>
      <c r="AH8" s="63"/>
      <c r="AI8" s="63"/>
      <c r="AJ8" s="63"/>
      <c r="AK8" s="63"/>
      <c r="AL8" s="63"/>
      <c r="AM8" s="64"/>
      <c r="AN8" s="65"/>
      <c r="AO8" s="65"/>
      <c r="AP8" s="65"/>
      <c r="AQ8" s="66"/>
      <c r="AR8" s="63"/>
      <c r="AS8" s="63"/>
      <c r="AT8" s="63"/>
      <c r="AU8" s="63"/>
      <c r="AV8" s="63"/>
      <c r="AW8" s="3"/>
      <c r="AX8" s="3"/>
      <c r="AY8" s="3"/>
      <c r="AZ8" s="3"/>
      <c r="BA8" s="3"/>
      <c r="BB8" s="3"/>
      <c r="BC8" s="100"/>
      <c r="BD8" s="101"/>
      <c r="BE8" s="101"/>
      <c r="BF8" s="101"/>
      <c r="BG8" s="102"/>
      <c r="BH8" s="3"/>
      <c r="BI8" s="3"/>
      <c r="BJ8" s="3"/>
      <c r="BK8" s="3"/>
      <c r="BL8" s="3"/>
      <c r="BN8" s="10"/>
      <c r="BO8" s="10"/>
      <c r="BP8" s="10"/>
      <c r="BQ8" s="10"/>
      <c r="BR8" s="10"/>
      <c r="BS8" s="26"/>
      <c r="BT8" s="27"/>
      <c r="BU8" s="27"/>
      <c r="BV8" s="27"/>
      <c r="BW8" s="28"/>
      <c r="BX8" s="10"/>
      <c r="BY8" s="10"/>
      <c r="BZ8" s="10"/>
      <c r="CA8" s="10"/>
      <c r="CB8" s="10"/>
    </row>
    <row r="9" spans="1:80" x14ac:dyDescent="0.2">
      <c r="A9" s="4" t="s">
        <v>888</v>
      </c>
      <c r="B9" s="110">
        <f>B6*100/B5</f>
        <v>80.45488165680473</v>
      </c>
      <c r="C9" s="110">
        <f t="shared" ref="C9:F9" si="30">C6*100/C5</f>
        <v>85.9190031152648</v>
      </c>
      <c r="D9" s="110">
        <f t="shared" si="30"/>
        <v>74.105691056910572</v>
      </c>
      <c r="E9" s="110">
        <f t="shared" si="30"/>
        <v>52.066929133858267</v>
      </c>
      <c r="F9" s="110">
        <f t="shared" si="30"/>
        <v>90.543478260869563</v>
      </c>
      <c r="G9" s="10"/>
      <c r="H9" s="10"/>
      <c r="I9" s="10"/>
      <c r="J9" s="10"/>
      <c r="K9" s="10"/>
      <c r="L9" s="10"/>
      <c r="M9" s="10"/>
      <c r="N9" s="10"/>
      <c r="O9" s="10"/>
      <c r="P9" s="10"/>
      <c r="R9" s="10"/>
      <c r="S9" s="10"/>
      <c r="T9" s="10"/>
      <c r="U9" s="10"/>
      <c r="V9" s="10"/>
      <c r="W9" s="26"/>
      <c r="X9" s="27"/>
      <c r="Y9" s="27"/>
      <c r="Z9" s="27"/>
      <c r="AA9" s="28"/>
      <c r="AB9" s="10"/>
      <c r="AC9" s="10"/>
      <c r="AD9" s="10"/>
      <c r="AE9" s="10"/>
      <c r="AF9" s="10"/>
      <c r="AG9" s="56"/>
      <c r="AH9" s="63"/>
      <c r="AI9" s="63"/>
      <c r="AJ9" s="63"/>
      <c r="AK9" s="63"/>
      <c r="AL9" s="63"/>
      <c r="AM9" s="64"/>
      <c r="AN9" s="65"/>
      <c r="AO9" s="65"/>
      <c r="AP9" s="65"/>
      <c r="AQ9" s="66"/>
      <c r="AR9" s="63"/>
      <c r="AS9" s="63"/>
      <c r="AT9" s="63"/>
      <c r="AU9" s="63"/>
      <c r="AV9" s="63"/>
      <c r="AW9" s="3"/>
      <c r="AX9" s="3"/>
      <c r="AY9" s="3"/>
      <c r="AZ9" s="3"/>
      <c r="BA9" s="3"/>
      <c r="BB9" s="3"/>
      <c r="BC9" s="100"/>
      <c r="BD9" s="101"/>
      <c r="BE9" s="101"/>
      <c r="BF9" s="101"/>
      <c r="BG9" s="102"/>
      <c r="BH9" s="3"/>
      <c r="BI9" s="3"/>
      <c r="BJ9" s="3"/>
      <c r="BK9" s="3"/>
      <c r="BL9" s="3"/>
      <c r="BN9" s="10"/>
      <c r="BO9" s="10"/>
      <c r="BP9" s="10"/>
      <c r="BQ9" s="10"/>
      <c r="BR9" s="10"/>
      <c r="BS9" s="26"/>
      <c r="BT9" s="27"/>
      <c r="BU9" s="27"/>
      <c r="BV9" s="27"/>
      <c r="BW9" s="28"/>
      <c r="BX9" s="10"/>
      <c r="BY9" s="10"/>
      <c r="BZ9" s="10"/>
      <c r="CA9" s="10"/>
      <c r="CB9" s="10"/>
    </row>
    <row r="10" spans="1:80" x14ac:dyDescent="0.2"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R10" s="10"/>
      <c r="S10" s="10"/>
      <c r="T10" s="10"/>
      <c r="U10" s="10"/>
      <c r="V10" s="10"/>
      <c r="W10" s="26"/>
      <c r="X10" s="27"/>
      <c r="Y10" s="27"/>
      <c r="Z10" s="27"/>
      <c r="AA10" s="28"/>
      <c r="AB10" s="10"/>
      <c r="AC10" s="10"/>
      <c r="AD10" s="10"/>
      <c r="AE10" s="10"/>
      <c r="AF10" s="10"/>
      <c r="AG10" s="56"/>
      <c r="AH10" s="63"/>
      <c r="AI10" s="63"/>
      <c r="AJ10" s="63"/>
      <c r="AK10" s="63"/>
      <c r="AL10" s="63"/>
      <c r="AM10" s="64"/>
      <c r="AN10" s="65"/>
      <c r="AO10" s="65"/>
      <c r="AP10" s="65"/>
      <c r="AQ10" s="66"/>
      <c r="AR10" s="63"/>
      <c r="AS10" s="63"/>
      <c r="AT10" s="63"/>
      <c r="AU10" s="63"/>
      <c r="AV10" s="63"/>
      <c r="AW10" s="3"/>
      <c r="AX10" s="3"/>
      <c r="AY10" s="3"/>
      <c r="AZ10" s="3"/>
      <c r="BA10" s="3"/>
      <c r="BB10" s="3"/>
      <c r="BC10" s="100"/>
      <c r="BD10" s="101"/>
      <c r="BE10" s="101"/>
      <c r="BF10" s="101"/>
      <c r="BG10" s="102"/>
      <c r="BH10" s="3"/>
      <c r="BI10" s="3"/>
      <c r="BJ10" s="3"/>
      <c r="BK10" s="3"/>
      <c r="BL10" s="3"/>
      <c r="BN10" s="10"/>
      <c r="BO10" s="10"/>
      <c r="BP10" s="10"/>
      <c r="BQ10" s="10"/>
      <c r="BR10" s="10"/>
      <c r="BS10" s="26"/>
      <c r="BT10" s="27"/>
      <c r="BU10" s="27"/>
      <c r="BV10" s="27"/>
      <c r="BW10" s="28"/>
      <c r="BX10" s="10"/>
      <c r="BY10" s="10"/>
      <c r="BZ10" s="10"/>
      <c r="CA10" s="10"/>
      <c r="CB10" s="10"/>
    </row>
    <row r="11" spans="1:80" x14ac:dyDescent="0.2">
      <c r="A11" s="4" t="s">
        <v>136</v>
      </c>
      <c r="B11" s="10">
        <f t="shared" si="15"/>
        <v>2113</v>
      </c>
      <c r="C11" s="10">
        <f t="shared" si="16"/>
        <v>904</v>
      </c>
      <c r="D11" s="10">
        <f t="shared" si="17"/>
        <v>637</v>
      </c>
      <c r="E11" s="10">
        <f t="shared" si="18"/>
        <v>486</v>
      </c>
      <c r="F11" s="10">
        <f t="shared" si="19"/>
        <v>88</v>
      </c>
      <c r="G11" s="10">
        <f t="shared" si="20"/>
        <v>984</v>
      </c>
      <c r="H11" s="10">
        <f t="shared" si="21"/>
        <v>471</v>
      </c>
      <c r="I11" s="10">
        <f t="shared" si="22"/>
        <v>277</v>
      </c>
      <c r="J11" s="10">
        <f t="shared" si="23"/>
        <v>197</v>
      </c>
      <c r="K11" s="10">
        <f t="shared" si="24"/>
        <v>38</v>
      </c>
      <c r="L11" s="10">
        <f t="shared" si="25"/>
        <v>1131</v>
      </c>
      <c r="M11" s="10">
        <f t="shared" si="26"/>
        <v>432</v>
      </c>
      <c r="N11" s="10">
        <f t="shared" si="27"/>
        <v>360</v>
      </c>
      <c r="O11" s="10">
        <f t="shared" si="28"/>
        <v>288</v>
      </c>
      <c r="P11" s="10">
        <f t="shared" si="29"/>
        <v>50</v>
      </c>
      <c r="Q11" s="4" t="s">
        <v>136</v>
      </c>
      <c r="R11" s="10">
        <v>236</v>
      </c>
      <c r="S11" s="10">
        <v>99</v>
      </c>
      <c r="T11" s="10">
        <v>52</v>
      </c>
      <c r="U11" s="10">
        <v>27</v>
      </c>
      <c r="V11" s="10">
        <v>58</v>
      </c>
      <c r="W11" s="26">
        <v>89</v>
      </c>
      <c r="X11" s="27">
        <v>38</v>
      </c>
      <c r="Y11" s="27">
        <v>23</v>
      </c>
      <c r="Z11" s="27">
        <v>5</v>
      </c>
      <c r="AA11" s="28">
        <v>23</v>
      </c>
      <c r="AB11" s="10">
        <v>147</v>
      </c>
      <c r="AC11" s="10">
        <v>61</v>
      </c>
      <c r="AD11" s="10">
        <v>29</v>
      </c>
      <c r="AE11" s="10">
        <v>22</v>
      </c>
      <c r="AF11" s="10">
        <v>35</v>
      </c>
      <c r="AG11" s="56" t="s">
        <v>136</v>
      </c>
      <c r="AH11" s="63">
        <v>519</v>
      </c>
      <c r="AI11" s="63">
        <v>403</v>
      </c>
      <c r="AJ11" s="63">
        <v>80</v>
      </c>
      <c r="AK11" s="63">
        <v>28</v>
      </c>
      <c r="AL11" s="63">
        <v>9</v>
      </c>
      <c r="AM11" s="64">
        <v>282</v>
      </c>
      <c r="AN11" s="65">
        <v>221</v>
      </c>
      <c r="AO11" s="65">
        <v>34</v>
      </c>
      <c r="AP11" s="65">
        <v>24</v>
      </c>
      <c r="AQ11" s="66">
        <v>3</v>
      </c>
      <c r="AR11" s="63">
        <v>238</v>
      </c>
      <c r="AS11" s="63">
        <v>182</v>
      </c>
      <c r="AT11" s="63">
        <v>46</v>
      </c>
      <c r="AU11" s="63">
        <v>3</v>
      </c>
      <c r="AV11" s="63">
        <v>6</v>
      </c>
      <c r="AW11" s="3" t="s">
        <v>136</v>
      </c>
      <c r="AX11" s="3">
        <v>193</v>
      </c>
      <c r="AY11" s="3">
        <v>65</v>
      </c>
      <c r="AZ11" s="3">
        <v>68</v>
      </c>
      <c r="BA11" s="3">
        <v>40</v>
      </c>
      <c r="BB11" s="3">
        <v>21</v>
      </c>
      <c r="BC11" s="100">
        <v>114</v>
      </c>
      <c r="BD11" s="101">
        <v>32</v>
      </c>
      <c r="BE11" s="101">
        <v>51</v>
      </c>
      <c r="BF11" s="101">
        <v>18</v>
      </c>
      <c r="BG11" s="102">
        <v>12</v>
      </c>
      <c r="BH11" s="3">
        <v>80</v>
      </c>
      <c r="BI11" s="3">
        <v>32</v>
      </c>
      <c r="BJ11" s="3">
        <v>17</v>
      </c>
      <c r="BK11" s="3">
        <v>22</v>
      </c>
      <c r="BL11" s="3">
        <v>9</v>
      </c>
      <c r="BM11" s="4" t="s">
        <v>136</v>
      </c>
      <c r="BN11" s="10">
        <v>1165</v>
      </c>
      <c r="BO11" s="10">
        <v>337</v>
      </c>
      <c r="BP11" s="10">
        <v>437</v>
      </c>
      <c r="BQ11" s="10">
        <v>391</v>
      </c>
      <c r="BR11" s="10">
        <v>0</v>
      </c>
      <c r="BS11" s="26">
        <v>499</v>
      </c>
      <c r="BT11" s="27">
        <v>180</v>
      </c>
      <c r="BU11" s="27">
        <v>169</v>
      </c>
      <c r="BV11" s="27">
        <v>150</v>
      </c>
      <c r="BW11" s="28">
        <v>0</v>
      </c>
      <c r="BX11" s="10">
        <v>666</v>
      </c>
      <c r="BY11" s="10">
        <v>157</v>
      </c>
      <c r="BZ11" s="10">
        <v>268</v>
      </c>
      <c r="CA11" s="10">
        <v>241</v>
      </c>
      <c r="CB11" s="10">
        <v>0</v>
      </c>
    </row>
    <row r="12" spans="1:80" x14ac:dyDescent="0.2">
      <c r="B12" s="10"/>
      <c r="C12" s="10"/>
      <c r="D12" s="10"/>
      <c r="E12" s="10"/>
      <c r="F12" s="10"/>
      <c r="G12" s="26"/>
      <c r="H12" s="27"/>
      <c r="I12" s="27"/>
      <c r="J12" s="27"/>
      <c r="K12" s="28"/>
      <c r="L12" s="10"/>
      <c r="M12" s="10"/>
      <c r="N12" s="10"/>
      <c r="O12" s="10"/>
      <c r="P12" s="10"/>
      <c r="R12" s="10"/>
      <c r="S12" s="10"/>
      <c r="T12" s="10"/>
      <c r="U12" s="10"/>
      <c r="V12" s="10"/>
      <c r="W12" s="26"/>
      <c r="X12" s="27"/>
      <c r="Y12" s="27"/>
      <c r="Z12" s="27"/>
      <c r="AA12" s="28"/>
      <c r="AB12" s="10"/>
      <c r="AC12" s="10"/>
      <c r="AD12" s="10"/>
      <c r="AE12" s="10"/>
      <c r="AF12" s="10"/>
      <c r="AG12" s="56"/>
      <c r="AH12" s="63"/>
      <c r="AI12" s="63"/>
      <c r="AJ12" s="63"/>
      <c r="AK12" s="63"/>
      <c r="AL12" s="63"/>
      <c r="AM12" s="64"/>
      <c r="AN12" s="65"/>
      <c r="AO12" s="65"/>
      <c r="AP12" s="65"/>
      <c r="AQ12" s="66"/>
      <c r="AR12" s="63"/>
      <c r="AS12" s="63"/>
      <c r="AT12" s="63"/>
      <c r="AU12" s="63"/>
      <c r="AV12" s="63"/>
      <c r="AW12" s="3"/>
      <c r="AX12" s="3"/>
      <c r="AY12" s="3"/>
      <c r="AZ12" s="3"/>
      <c r="BA12" s="3"/>
      <c r="BB12" s="3"/>
      <c r="BC12" s="100"/>
      <c r="BD12" s="101"/>
      <c r="BE12" s="101"/>
      <c r="BF12" s="101"/>
      <c r="BG12" s="102"/>
      <c r="BH12" s="3"/>
      <c r="BI12" s="3"/>
      <c r="BJ12" s="3"/>
      <c r="BK12" s="3"/>
      <c r="BL12" s="3"/>
      <c r="BN12" s="10"/>
      <c r="BO12" s="10"/>
      <c r="BP12" s="10"/>
      <c r="BQ12" s="10"/>
      <c r="BR12" s="10"/>
      <c r="BS12" s="26"/>
      <c r="BT12" s="27"/>
      <c r="BU12" s="27"/>
      <c r="BV12" s="27"/>
      <c r="BW12" s="28"/>
      <c r="BX12" s="10"/>
      <c r="BY12" s="10"/>
      <c r="BZ12" s="10"/>
      <c r="CA12" s="10"/>
      <c r="CB12" s="10"/>
    </row>
    <row r="13" spans="1:80" x14ac:dyDescent="0.2">
      <c r="A13" s="15" t="s">
        <v>137</v>
      </c>
      <c r="B13" s="10"/>
      <c r="C13" s="10"/>
      <c r="D13" s="10"/>
      <c r="E13" s="10"/>
      <c r="F13" s="10"/>
      <c r="G13" s="26"/>
      <c r="H13" s="27"/>
      <c r="I13" s="27"/>
      <c r="J13" s="27"/>
      <c r="K13" s="28"/>
      <c r="L13" s="10"/>
      <c r="M13" s="10"/>
      <c r="N13" s="10"/>
      <c r="O13" s="10"/>
      <c r="P13" s="10"/>
      <c r="Q13" s="15" t="s">
        <v>137</v>
      </c>
      <c r="R13" s="10"/>
      <c r="S13" s="10"/>
      <c r="T13" s="10"/>
      <c r="U13" s="10"/>
      <c r="V13" s="10"/>
      <c r="W13" s="26"/>
      <c r="X13" s="27"/>
      <c r="Y13" s="27"/>
      <c r="Z13" s="27"/>
      <c r="AA13" s="28"/>
      <c r="AB13" s="10"/>
      <c r="AC13" s="10"/>
      <c r="AD13" s="10"/>
      <c r="AE13" s="10"/>
      <c r="AF13" s="10"/>
      <c r="AG13" s="60" t="s">
        <v>138</v>
      </c>
      <c r="AH13" s="63"/>
      <c r="AI13" s="63"/>
      <c r="AJ13" s="63"/>
      <c r="AK13" s="63"/>
      <c r="AL13" s="63"/>
      <c r="AM13" s="64"/>
      <c r="AN13" s="65"/>
      <c r="AO13" s="65"/>
      <c r="AP13" s="65"/>
      <c r="AQ13" s="66"/>
      <c r="AR13" s="63"/>
      <c r="AS13" s="63"/>
      <c r="AT13" s="63"/>
      <c r="AU13" s="63"/>
      <c r="AV13" s="63"/>
      <c r="AW13" s="98" t="s">
        <v>138</v>
      </c>
      <c r="AX13" s="3"/>
      <c r="AY13" s="3"/>
      <c r="AZ13" s="3"/>
      <c r="BA13" s="3"/>
      <c r="BB13" s="3"/>
      <c r="BC13" s="100"/>
      <c r="BD13" s="101"/>
      <c r="BE13" s="101"/>
      <c r="BF13" s="101"/>
      <c r="BG13" s="102"/>
      <c r="BH13" s="3"/>
      <c r="BI13" s="3"/>
      <c r="BJ13" s="3"/>
      <c r="BK13" s="3"/>
      <c r="BL13" s="3"/>
      <c r="BM13" s="15" t="s">
        <v>137</v>
      </c>
      <c r="BN13" s="10"/>
      <c r="BO13" s="10"/>
      <c r="BP13" s="10"/>
      <c r="BQ13" s="10"/>
      <c r="BR13" s="10"/>
      <c r="BS13" s="26"/>
      <c r="BT13" s="27"/>
      <c r="BU13" s="27"/>
      <c r="BV13" s="27"/>
      <c r="BW13" s="28"/>
      <c r="BX13" s="10"/>
      <c r="BY13" s="10"/>
      <c r="BZ13" s="10"/>
      <c r="CA13" s="10"/>
      <c r="CB13" s="10"/>
    </row>
    <row r="14" spans="1:80" x14ac:dyDescent="0.2">
      <c r="A14" s="4" t="s">
        <v>1</v>
      </c>
      <c r="B14" s="10">
        <f t="shared" ref="B14:B21" si="31">R14+AH14+AX14+BN14</f>
        <v>10816</v>
      </c>
      <c r="C14" s="10">
        <f t="shared" ref="C14:C21" si="32">S14+AI14+AY14+BO14</f>
        <v>6420</v>
      </c>
      <c r="D14" s="10">
        <f t="shared" ref="D14:D21" si="33">T14+AJ14+AZ14+BP14</f>
        <v>2460</v>
      </c>
      <c r="E14" s="10">
        <f t="shared" ref="E14:E21" si="34">U14+AK14+BA14+BQ14</f>
        <v>1016</v>
      </c>
      <c r="F14" s="10">
        <f t="shared" ref="F14:F21" si="35">V14+AL14+BB14+BR14</f>
        <v>920</v>
      </c>
      <c r="G14" s="10">
        <f t="shared" ref="G14:G21" si="36">W14+AM14+BC14+BS14</f>
        <v>5020</v>
      </c>
      <c r="H14" s="10">
        <f t="shared" ref="H14:H21" si="37">X14+AN14+BD14+BT14</f>
        <v>2968</v>
      </c>
      <c r="I14" s="10">
        <f t="shared" ref="I14:I21" si="38">Y14+AO14+BE14+BU14</f>
        <v>1169</v>
      </c>
      <c r="J14" s="10">
        <f t="shared" ref="J14:J21" si="39">Z14+AP14+BF14+BV14</f>
        <v>452</v>
      </c>
      <c r="K14" s="10">
        <f t="shared" ref="K14:K21" si="40">AA14+AQ14+BG14+BW14</f>
        <v>430</v>
      </c>
      <c r="L14" s="10">
        <f t="shared" ref="L14:L21" si="41">AB14+AR14+BH14+BX14</f>
        <v>5797</v>
      </c>
      <c r="M14" s="10">
        <f t="shared" ref="M14:M21" si="42">AC14+AS14+BI14+BY14</f>
        <v>3452</v>
      </c>
      <c r="N14" s="10">
        <f t="shared" ref="N14:N21" si="43">AD14+AT14+BJ14+BZ14</f>
        <v>1290</v>
      </c>
      <c r="O14" s="10">
        <f t="shared" ref="O14:O21" si="44">AE14+AU14+BK14+CA14</f>
        <v>563</v>
      </c>
      <c r="P14" s="10">
        <f t="shared" ref="P14:P21" si="45">AF14+AV14+BL14+CB14</f>
        <v>490</v>
      </c>
      <c r="Q14" s="4" t="s">
        <v>1</v>
      </c>
      <c r="R14" s="10">
        <v>1585</v>
      </c>
      <c r="S14" s="10">
        <v>580</v>
      </c>
      <c r="T14" s="10">
        <v>456</v>
      </c>
      <c r="U14" s="10">
        <v>46</v>
      </c>
      <c r="V14" s="10">
        <v>503</v>
      </c>
      <c r="W14" s="26">
        <v>757</v>
      </c>
      <c r="X14" s="27">
        <v>255</v>
      </c>
      <c r="Y14" s="27">
        <v>202</v>
      </c>
      <c r="Z14" s="27">
        <v>16</v>
      </c>
      <c r="AA14" s="28">
        <v>284</v>
      </c>
      <c r="AB14" s="10">
        <v>829</v>
      </c>
      <c r="AC14" s="10">
        <v>326</v>
      </c>
      <c r="AD14" s="10">
        <v>254</v>
      </c>
      <c r="AE14" s="10">
        <v>29</v>
      </c>
      <c r="AF14" s="10">
        <v>220</v>
      </c>
      <c r="AG14" s="56" t="s">
        <v>1</v>
      </c>
      <c r="AH14" s="63">
        <v>4068</v>
      </c>
      <c r="AI14" s="63">
        <v>3355</v>
      </c>
      <c r="AJ14" s="63">
        <v>493</v>
      </c>
      <c r="AK14" s="63">
        <v>155</v>
      </c>
      <c r="AL14" s="63">
        <v>66</v>
      </c>
      <c r="AM14" s="64">
        <v>1994</v>
      </c>
      <c r="AN14" s="65">
        <v>1625</v>
      </c>
      <c r="AO14" s="65">
        <v>248</v>
      </c>
      <c r="AP14" s="65">
        <v>86</v>
      </c>
      <c r="AQ14" s="66">
        <v>34</v>
      </c>
      <c r="AR14" s="63">
        <v>2074</v>
      </c>
      <c r="AS14" s="63">
        <v>1729</v>
      </c>
      <c r="AT14" s="63">
        <v>244</v>
      </c>
      <c r="AU14" s="63">
        <v>69</v>
      </c>
      <c r="AV14" s="63">
        <v>31</v>
      </c>
      <c r="AW14" s="3" t="s">
        <v>1</v>
      </c>
      <c r="AX14" s="3">
        <v>1487</v>
      </c>
      <c r="AY14" s="3">
        <v>913</v>
      </c>
      <c r="AZ14" s="3">
        <v>397</v>
      </c>
      <c r="BA14" s="3">
        <v>123</v>
      </c>
      <c r="BB14" s="3">
        <v>54</v>
      </c>
      <c r="BC14" s="100">
        <v>727</v>
      </c>
      <c r="BD14" s="101">
        <v>482</v>
      </c>
      <c r="BE14" s="101">
        <v>169</v>
      </c>
      <c r="BF14" s="101">
        <v>49</v>
      </c>
      <c r="BG14" s="102">
        <v>27</v>
      </c>
      <c r="BH14" s="3">
        <v>760</v>
      </c>
      <c r="BI14" s="3">
        <v>431</v>
      </c>
      <c r="BJ14" s="3">
        <v>228</v>
      </c>
      <c r="BK14" s="3">
        <v>74</v>
      </c>
      <c r="BL14" s="3">
        <v>27</v>
      </c>
      <c r="BM14" s="4" t="s">
        <v>1</v>
      </c>
      <c r="BN14" s="10">
        <v>3676</v>
      </c>
      <c r="BO14" s="10">
        <v>1572</v>
      </c>
      <c r="BP14" s="10">
        <v>1114</v>
      </c>
      <c r="BQ14" s="10">
        <v>692</v>
      </c>
      <c r="BR14" s="10">
        <v>297</v>
      </c>
      <c r="BS14" s="26">
        <v>1542</v>
      </c>
      <c r="BT14" s="27">
        <v>606</v>
      </c>
      <c r="BU14" s="27">
        <v>550</v>
      </c>
      <c r="BV14" s="27">
        <v>301</v>
      </c>
      <c r="BW14" s="28">
        <v>85</v>
      </c>
      <c r="BX14" s="10">
        <v>2134</v>
      </c>
      <c r="BY14" s="10">
        <v>966</v>
      </c>
      <c r="BZ14" s="10">
        <v>564</v>
      </c>
      <c r="CA14" s="10">
        <v>391</v>
      </c>
      <c r="CB14" s="10">
        <v>212</v>
      </c>
    </row>
    <row r="15" spans="1:80" x14ac:dyDescent="0.2">
      <c r="A15" s="4" t="s">
        <v>138</v>
      </c>
      <c r="B15" s="10">
        <f t="shared" si="31"/>
        <v>3183</v>
      </c>
      <c r="C15" s="10">
        <f t="shared" si="32"/>
        <v>1874</v>
      </c>
      <c r="D15" s="10">
        <f t="shared" si="33"/>
        <v>779</v>
      </c>
      <c r="E15" s="10">
        <f t="shared" si="34"/>
        <v>107</v>
      </c>
      <c r="F15" s="10">
        <f t="shared" si="35"/>
        <v>422</v>
      </c>
      <c r="G15" s="10">
        <f t="shared" si="36"/>
        <v>1562</v>
      </c>
      <c r="H15" s="10">
        <f t="shared" si="37"/>
        <v>922</v>
      </c>
      <c r="I15" s="10">
        <f t="shared" si="38"/>
        <v>349</v>
      </c>
      <c r="J15" s="10">
        <f t="shared" si="39"/>
        <v>44</v>
      </c>
      <c r="K15" s="10">
        <f t="shared" si="40"/>
        <v>244</v>
      </c>
      <c r="L15" s="10">
        <f t="shared" si="41"/>
        <v>1622</v>
      </c>
      <c r="M15" s="10">
        <f t="shared" si="42"/>
        <v>952</v>
      </c>
      <c r="N15" s="10">
        <f t="shared" si="43"/>
        <v>429</v>
      </c>
      <c r="O15" s="10">
        <f t="shared" si="44"/>
        <v>61</v>
      </c>
      <c r="P15" s="10">
        <f t="shared" si="45"/>
        <v>178</v>
      </c>
      <c r="Q15" s="4" t="s">
        <v>138</v>
      </c>
      <c r="R15" s="10">
        <v>736</v>
      </c>
      <c r="S15" s="10">
        <v>198</v>
      </c>
      <c r="T15" s="10">
        <v>277</v>
      </c>
      <c r="U15" s="10">
        <v>18</v>
      </c>
      <c r="V15" s="10">
        <v>243</v>
      </c>
      <c r="W15" s="26">
        <v>379</v>
      </c>
      <c r="X15" s="27">
        <v>113</v>
      </c>
      <c r="Y15" s="27">
        <v>104</v>
      </c>
      <c r="Z15" s="27">
        <v>5</v>
      </c>
      <c r="AA15" s="28">
        <v>156</v>
      </c>
      <c r="AB15" s="10">
        <v>358</v>
      </c>
      <c r="AC15" s="10">
        <v>85</v>
      </c>
      <c r="AD15" s="10">
        <v>173</v>
      </c>
      <c r="AE15" s="10">
        <v>13</v>
      </c>
      <c r="AF15" s="10">
        <v>87</v>
      </c>
      <c r="AG15" s="56" t="s">
        <v>138</v>
      </c>
      <c r="AH15" s="63">
        <v>365</v>
      </c>
      <c r="AI15" s="63">
        <v>338</v>
      </c>
      <c r="AJ15" s="63">
        <v>17</v>
      </c>
      <c r="AK15" s="63">
        <v>7</v>
      </c>
      <c r="AL15" s="63">
        <v>3</v>
      </c>
      <c r="AM15" s="64">
        <v>184</v>
      </c>
      <c r="AN15" s="65">
        <v>169</v>
      </c>
      <c r="AO15" s="65">
        <v>8</v>
      </c>
      <c r="AP15" s="65">
        <v>3</v>
      </c>
      <c r="AQ15" s="66">
        <v>3</v>
      </c>
      <c r="AR15" s="63">
        <v>181</v>
      </c>
      <c r="AS15" s="63">
        <v>169</v>
      </c>
      <c r="AT15" s="63">
        <v>8</v>
      </c>
      <c r="AU15" s="63">
        <v>3</v>
      </c>
      <c r="AV15" s="63">
        <v>0</v>
      </c>
      <c r="AW15" s="3" t="s">
        <v>138</v>
      </c>
      <c r="AX15" s="3">
        <v>502</v>
      </c>
      <c r="AY15" s="3">
        <v>440</v>
      </c>
      <c r="AZ15" s="3">
        <v>34</v>
      </c>
      <c r="BA15" s="3">
        <v>22</v>
      </c>
      <c r="BB15" s="3">
        <v>6</v>
      </c>
      <c r="BC15" s="100">
        <v>268</v>
      </c>
      <c r="BD15" s="101">
        <v>236</v>
      </c>
      <c r="BE15" s="101">
        <v>25</v>
      </c>
      <c r="BF15" s="101">
        <v>6</v>
      </c>
      <c r="BG15" s="102">
        <v>0</v>
      </c>
      <c r="BH15" s="3">
        <v>234</v>
      </c>
      <c r="BI15" s="3">
        <v>204</v>
      </c>
      <c r="BJ15" s="3">
        <v>8</v>
      </c>
      <c r="BK15" s="3">
        <v>15</v>
      </c>
      <c r="BL15" s="3">
        <v>6</v>
      </c>
      <c r="BM15" s="4" t="s">
        <v>138</v>
      </c>
      <c r="BN15" s="10">
        <v>1580</v>
      </c>
      <c r="BO15" s="10">
        <v>898</v>
      </c>
      <c r="BP15" s="10">
        <v>451</v>
      </c>
      <c r="BQ15" s="10">
        <v>60</v>
      </c>
      <c r="BR15" s="10">
        <v>170</v>
      </c>
      <c r="BS15" s="26">
        <v>731</v>
      </c>
      <c r="BT15" s="27">
        <v>404</v>
      </c>
      <c r="BU15" s="27">
        <v>212</v>
      </c>
      <c r="BV15" s="27">
        <v>30</v>
      </c>
      <c r="BW15" s="28">
        <v>85</v>
      </c>
      <c r="BX15" s="10">
        <v>849</v>
      </c>
      <c r="BY15" s="10">
        <v>494</v>
      </c>
      <c r="BZ15" s="10">
        <v>240</v>
      </c>
      <c r="CA15" s="10">
        <v>30</v>
      </c>
      <c r="CB15" s="10">
        <v>85</v>
      </c>
    </row>
    <row r="16" spans="1:80" x14ac:dyDescent="0.2"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R16" s="10"/>
      <c r="S16" s="10"/>
      <c r="T16" s="10"/>
      <c r="U16" s="10"/>
      <c r="V16" s="10"/>
      <c r="W16" s="26"/>
      <c r="X16" s="27"/>
      <c r="Y16" s="27"/>
      <c r="Z16" s="27"/>
      <c r="AA16" s="28"/>
      <c r="AB16" s="10"/>
      <c r="AC16" s="10"/>
      <c r="AD16" s="10"/>
      <c r="AE16" s="10"/>
      <c r="AF16" s="10"/>
      <c r="AG16" s="56"/>
      <c r="AH16" s="63"/>
      <c r="AI16" s="63"/>
      <c r="AJ16" s="63"/>
      <c r="AK16" s="63"/>
      <c r="AL16" s="63"/>
      <c r="AM16" s="64"/>
      <c r="AN16" s="65"/>
      <c r="AO16" s="65"/>
      <c r="AP16" s="65"/>
      <c r="AQ16" s="66"/>
      <c r="AR16" s="63"/>
      <c r="AS16" s="63"/>
      <c r="AT16" s="63"/>
      <c r="AU16" s="63"/>
      <c r="AV16" s="63"/>
      <c r="AW16" s="3"/>
      <c r="AX16" s="3"/>
      <c r="AY16" s="3"/>
      <c r="AZ16" s="3"/>
      <c r="BA16" s="3"/>
      <c r="BB16" s="3"/>
      <c r="BC16" s="100"/>
      <c r="BD16" s="101"/>
      <c r="BE16" s="101"/>
      <c r="BF16" s="101"/>
      <c r="BG16" s="102"/>
      <c r="BH16" s="3"/>
      <c r="BI16" s="3"/>
      <c r="BJ16" s="3"/>
      <c r="BK16" s="3"/>
      <c r="BL16" s="3"/>
      <c r="BN16" s="10"/>
      <c r="BO16" s="10"/>
      <c r="BP16" s="10"/>
      <c r="BQ16" s="10"/>
      <c r="BR16" s="10"/>
      <c r="BS16" s="26"/>
      <c r="BT16" s="27"/>
      <c r="BU16" s="27"/>
      <c r="BV16" s="27"/>
      <c r="BW16" s="28"/>
      <c r="BX16" s="10"/>
      <c r="BY16" s="10"/>
      <c r="BZ16" s="10"/>
      <c r="CA16" s="10"/>
      <c r="CB16" s="10"/>
    </row>
    <row r="17" spans="1:80" x14ac:dyDescent="0.2">
      <c r="B17" s="7" t="s">
        <v>1</v>
      </c>
      <c r="C17" s="7" t="s">
        <v>4</v>
      </c>
      <c r="D17" s="7" t="s">
        <v>504</v>
      </c>
      <c r="E17" s="7" t="s">
        <v>6</v>
      </c>
      <c r="F17" s="7" t="s">
        <v>505</v>
      </c>
      <c r="G17" s="10"/>
      <c r="H17" s="10"/>
      <c r="I17" s="10"/>
      <c r="J17" s="10"/>
      <c r="K17" s="10"/>
      <c r="L17" s="10"/>
      <c r="M17" s="10"/>
      <c r="N17" s="10"/>
      <c r="O17" s="10"/>
      <c r="P17" s="10"/>
      <c r="R17" s="10"/>
      <c r="S17" s="10"/>
      <c r="T17" s="10"/>
      <c r="U17" s="10"/>
      <c r="V17" s="10"/>
      <c r="W17" s="26"/>
      <c r="X17" s="27"/>
      <c r="Y17" s="27"/>
      <c r="Z17" s="27"/>
      <c r="AA17" s="28"/>
      <c r="AB17" s="10"/>
      <c r="AC17" s="10"/>
      <c r="AD17" s="10"/>
      <c r="AE17" s="10"/>
      <c r="AF17" s="10"/>
      <c r="AG17" s="56"/>
      <c r="AH17" s="63"/>
      <c r="AI17" s="63"/>
      <c r="AJ17" s="63"/>
      <c r="AK17" s="63"/>
      <c r="AL17" s="63"/>
      <c r="AM17" s="64"/>
      <c r="AN17" s="65"/>
      <c r="AO17" s="65"/>
      <c r="AP17" s="65"/>
      <c r="AQ17" s="66"/>
      <c r="AR17" s="63"/>
      <c r="AS17" s="63"/>
      <c r="AT17" s="63"/>
      <c r="AU17" s="63"/>
      <c r="AV17" s="63"/>
      <c r="AW17" s="3"/>
      <c r="AX17" s="3"/>
      <c r="AY17" s="3"/>
      <c r="AZ17" s="3"/>
      <c r="BA17" s="3"/>
      <c r="BB17" s="3"/>
      <c r="BC17" s="100"/>
      <c r="BD17" s="101"/>
      <c r="BE17" s="101"/>
      <c r="BF17" s="101"/>
      <c r="BG17" s="102"/>
      <c r="BH17" s="3"/>
      <c r="BI17" s="3"/>
      <c r="BJ17" s="3"/>
      <c r="BK17" s="3"/>
      <c r="BL17" s="3"/>
      <c r="BN17" s="10"/>
      <c r="BO17" s="10"/>
      <c r="BP17" s="10"/>
      <c r="BQ17" s="10"/>
      <c r="BR17" s="10"/>
      <c r="BS17" s="26"/>
      <c r="BT17" s="27"/>
      <c r="BU17" s="27"/>
      <c r="BV17" s="27"/>
      <c r="BW17" s="28"/>
      <c r="BX17" s="10"/>
      <c r="BY17" s="10"/>
      <c r="BZ17" s="10"/>
      <c r="CA17" s="10"/>
      <c r="CB17" s="10"/>
    </row>
    <row r="18" spans="1:80" x14ac:dyDescent="0.2">
      <c r="A18" s="4" t="s">
        <v>889</v>
      </c>
      <c r="B18" s="110">
        <f>B15*100/B14</f>
        <v>29.428624260355029</v>
      </c>
      <c r="C18" s="110">
        <f t="shared" ref="C18:F18" si="46">C15*100/C14</f>
        <v>29.190031152647975</v>
      </c>
      <c r="D18" s="110">
        <f t="shared" si="46"/>
        <v>31.666666666666668</v>
      </c>
      <c r="E18" s="110">
        <f t="shared" si="46"/>
        <v>10.531496062992126</v>
      </c>
      <c r="F18" s="110">
        <f t="shared" si="46"/>
        <v>45.869565217391305</v>
      </c>
      <c r="G18" s="10"/>
      <c r="H18" s="10"/>
      <c r="I18" s="10"/>
      <c r="J18" s="10"/>
      <c r="K18" s="10"/>
      <c r="L18" s="10"/>
      <c r="M18" s="10"/>
      <c r="N18" s="10"/>
      <c r="O18" s="10"/>
      <c r="P18" s="10"/>
      <c r="R18" s="10"/>
      <c r="S18" s="10"/>
      <c r="T18" s="10"/>
      <c r="U18" s="10"/>
      <c r="V18" s="10"/>
      <c r="W18" s="26"/>
      <c r="X18" s="27"/>
      <c r="Y18" s="27"/>
      <c r="Z18" s="27"/>
      <c r="AA18" s="28"/>
      <c r="AB18" s="10"/>
      <c r="AC18" s="10"/>
      <c r="AD18" s="10"/>
      <c r="AE18" s="10"/>
      <c r="AF18" s="10"/>
      <c r="AG18" s="56"/>
      <c r="AH18" s="63"/>
      <c r="AI18" s="63"/>
      <c r="AJ18" s="63"/>
      <c r="AK18" s="63"/>
      <c r="AL18" s="63"/>
      <c r="AM18" s="64"/>
      <c r="AN18" s="65"/>
      <c r="AO18" s="65"/>
      <c r="AP18" s="65"/>
      <c r="AQ18" s="66"/>
      <c r="AR18" s="63"/>
      <c r="AS18" s="63"/>
      <c r="AT18" s="63"/>
      <c r="AU18" s="63"/>
      <c r="AV18" s="63"/>
      <c r="AW18" s="3"/>
      <c r="AX18" s="3"/>
      <c r="AY18" s="3"/>
      <c r="AZ18" s="3"/>
      <c r="BA18" s="3"/>
      <c r="BB18" s="3"/>
      <c r="BC18" s="100"/>
      <c r="BD18" s="101"/>
      <c r="BE18" s="101"/>
      <c r="BF18" s="101"/>
      <c r="BG18" s="102"/>
      <c r="BH18" s="3"/>
      <c r="BI18" s="3"/>
      <c r="BJ18" s="3"/>
      <c r="BK18" s="3"/>
      <c r="BL18" s="3"/>
      <c r="BN18" s="10"/>
      <c r="BO18" s="10"/>
      <c r="BP18" s="10"/>
      <c r="BQ18" s="10"/>
      <c r="BR18" s="10"/>
      <c r="BS18" s="26"/>
      <c r="BT18" s="27"/>
      <c r="BU18" s="27"/>
      <c r="BV18" s="27"/>
      <c r="BW18" s="28"/>
      <c r="BX18" s="10"/>
      <c r="BY18" s="10"/>
      <c r="BZ18" s="10"/>
      <c r="CA18" s="10"/>
      <c r="CB18" s="10"/>
    </row>
    <row r="19" spans="1:80" x14ac:dyDescent="0.2"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R19" s="10"/>
      <c r="S19" s="10"/>
      <c r="T19" s="10"/>
      <c r="U19" s="10"/>
      <c r="V19" s="10"/>
      <c r="W19" s="26"/>
      <c r="X19" s="27"/>
      <c r="Y19" s="27"/>
      <c r="Z19" s="27"/>
      <c r="AA19" s="28"/>
      <c r="AB19" s="10"/>
      <c r="AC19" s="10"/>
      <c r="AD19" s="10"/>
      <c r="AE19" s="10"/>
      <c r="AF19" s="10"/>
      <c r="AG19" s="56"/>
      <c r="AH19" s="63"/>
      <c r="AI19" s="63"/>
      <c r="AJ19" s="63"/>
      <c r="AK19" s="63"/>
      <c r="AL19" s="63"/>
      <c r="AM19" s="64"/>
      <c r="AN19" s="65"/>
      <c r="AO19" s="65"/>
      <c r="AP19" s="65"/>
      <c r="AQ19" s="66"/>
      <c r="AR19" s="63"/>
      <c r="AS19" s="63"/>
      <c r="AT19" s="63"/>
      <c r="AU19" s="63"/>
      <c r="AV19" s="63"/>
      <c r="AW19" s="3"/>
      <c r="AX19" s="3"/>
      <c r="AY19" s="3"/>
      <c r="AZ19" s="3"/>
      <c r="BA19" s="3"/>
      <c r="BB19" s="3"/>
      <c r="BC19" s="100"/>
      <c r="BD19" s="101"/>
      <c r="BE19" s="101"/>
      <c r="BF19" s="101"/>
      <c r="BG19" s="102"/>
      <c r="BH19" s="3"/>
      <c r="BI19" s="3"/>
      <c r="BJ19" s="3"/>
      <c r="BK19" s="3"/>
      <c r="BL19" s="3"/>
      <c r="BN19" s="10"/>
      <c r="BO19" s="10"/>
      <c r="BP19" s="10"/>
      <c r="BQ19" s="10"/>
      <c r="BR19" s="10"/>
      <c r="BS19" s="26"/>
      <c r="BT19" s="27"/>
      <c r="BU19" s="27"/>
      <c r="BV19" s="27"/>
      <c r="BW19" s="28"/>
      <c r="BX19" s="10"/>
      <c r="BY19" s="10"/>
      <c r="BZ19" s="10"/>
      <c r="CA19" s="10"/>
      <c r="CB19" s="10"/>
    </row>
    <row r="20" spans="1:80" x14ac:dyDescent="0.2"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R20" s="10"/>
      <c r="S20" s="10"/>
      <c r="T20" s="10"/>
      <c r="U20" s="10"/>
      <c r="V20" s="10"/>
      <c r="W20" s="26"/>
      <c r="X20" s="27"/>
      <c r="Y20" s="27"/>
      <c r="Z20" s="27"/>
      <c r="AA20" s="28"/>
      <c r="AB20" s="10"/>
      <c r="AC20" s="10"/>
      <c r="AD20" s="10"/>
      <c r="AE20" s="10"/>
      <c r="AF20" s="10"/>
      <c r="AG20" s="56"/>
      <c r="AH20" s="63"/>
      <c r="AI20" s="63"/>
      <c r="AJ20" s="63"/>
      <c r="AK20" s="63"/>
      <c r="AL20" s="63"/>
      <c r="AM20" s="64"/>
      <c r="AN20" s="65"/>
      <c r="AO20" s="65"/>
      <c r="AP20" s="65"/>
      <c r="AQ20" s="66"/>
      <c r="AR20" s="63"/>
      <c r="AS20" s="63"/>
      <c r="AT20" s="63"/>
      <c r="AU20" s="63"/>
      <c r="AV20" s="63"/>
      <c r="AW20" s="3"/>
      <c r="AX20" s="3"/>
      <c r="AY20" s="3"/>
      <c r="AZ20" s="3"/>
      <c r="BA20" s="3"/>
      <c r="BB20" s="3"/>
      <c r="BC20" s="100"/>
      <c r="BD20" s="101"/>
      <c r="BE20" s="101"/>
      <c r="BF20" s="101"/>
      <c r="BG20" s="102"/>
      <c r="BH20" s="3"/>
      <c r="BI20" s="3"/>
      <c r="BJ20" s="3"/>
      <c r="BK20" s="3"/>
      <c r="BL20" s="3"/>
      <c r="BN20" s="10"/>
      <c r="BO20" s="10"/>
      <c r="BP20" s="10"/>
      <c r="BQ20" s="10"/>
      <c r="BR20" s="10"/>
      <c r="BS20" s="26"/>
      <c r="BT20" s="27"/>
      <c r="BU20" s="27"/>
      <c r="BV20" s="27"/>
      <c r="BW20" s="28"/>
      <c r="BX20" s="10"/>
      <c r="BY20" s="10"/>
      <c r="BZ20" s="10"/>
      <c r="CA20" s="10"/>
      <c r="CB20" s="10"/>
    </row>
    <row r="21" spans="1:80" x14ac:dyDescent="0.2">
      <c r="A21" s="4" t="s">
        <v>139</v>
      </c>
      <c r="B21" s="10">
        <f t="shared" si="31"/>
        <v>7634</v>
      </c>
      <c r="C21" s="10">
        <f t="shared" si="32"/>
        <v>4546</v>
      </c>
      <c r="D21" s="10">
        <f t="shared" si="33"/>
        <v>1681</v>
      </c>
      <c r="E21" s="10">
        <f t="shared" si="34"/>
        <v>909</v>
      </c>
      <c r="F21" s="10">
        <f t="shared" si="35"/>
        <v>498</v>
      </c>
      <c r="G21" s="10">
        <f t="shared" si="36"/>
        <v>3460</v>
      </c>
      <c r="H21" s="10">
        <f t="shared" si="37"/>
        <v>2046</v>
      </c>
      <c r="I21" s="10">
        <f t="shared" si="38"/>
        <v>821</v>
      </c>
      <c r="J21" s="10">
        <f t="shared" si="39"/>
        <v>408</v>
      </c>
      <c r="K21" s="10">
        <f t="shared" si="40"/>
        <v>185</v>
      </c>
      <c r="L21" s="10">
        <f t="shared" si="41"/>
        <v>4175</v>
      </c>
      <c r="M21" s="10">
        <f t="shared" si="42"/>
        <v>2500</v>
      </c>
      <c r="N21" s="10">
        <f t="shared" si="43"/>
        <v>861</v>
      </c>
      <c r="O21" s="10">
        <f t="shared" si="44"/>
        <v>500</v>
      </c>
      <c r="P21" s="10">
        <f t="shared" si="45"/>
        <v>312</v>
      </c>
      <c r="Q21" s="4" t="s">
        <v>139</v>
      </c>
      <c r="R21" s="10">
        <v>849</v>
      </c>
      <c r="S21" s="10">
        <v>382</v>
      </c>
      <c r="T21" s="10">
        <v>179</v>
      </c>
      <c r="U21" s="10">
        <v>27</v>
      </c>
      <c r="V21" s="10">
        <v>260</v>
      </c>
      <c r="W21" s="26">
        <v>378</v>
      </c>
      <c r="X21" s="27">
        <v>142</v>
      </c>
      <c r="Y21" s="27">
        <v>98</v>
      </c>
      <c r="Z21" s="27">
        <v>11</v>
      </c>
      <c r="AA21" s="28">
        <v>127</v>
      </c>
      <c r="AB21" s="10">
        <v>471</v>
      </c>
      <c r="AC21" s="10">
        <v>241</v>
      </c>
      <c r="AD21" s="10">
        <v>81</v>
      </c>
      <c r="AE21" s="10">
        <v>16</v>
      </c>
      <c r="AF21" s="10">
        <v>133</v>
      </c>
      <c r="AG21" s="56" t="s">
        <v>139</v>
      </c>
      <c r="AH21" s="63">
        <v>3704</v>
      </c>
      <c r="AI21" s="63">
        <v>3017</v>
      </c>
      <c r="AJ21" s="63">
        <v>476</v>
      </c>
      <c r="AK21" s="63">
        <v>148</v>
      </c>
      <c r="AL21" s="63">
        <v>63</v>
      </c>
      <c r="AM21" s="64">
        <v>1811</v>
      </c>
      <c r="AN21" s="65">
        <v>1456</v>
      </c>
      <c r="AO21" s="65">
        <v>240</v>
      </c>
      <c r="AP21" s="65">
        <v>83</v>
      </c>
      <c r="AQ21" s="66">
        <v>31</v>
      </c>
      <c r="AR21" s="63">
        <v>1893</v>
      </c>
      <c r="AS21" s="63">
        <v>1560</v>
      </c>
      <c r="AT21" s="63">
        <v>236</v>
      </c>
      <c r="AU21" s="63">
        <v>65</v>
      </c>
      <c r="AV21" s="63">
        <v>31</v>
      </c>
      <c r="AW21" s="3" t="s">
        <v>139</v>
      </c>
      <c r="AX21" s="3">
        <v>985</v>
      </c>
      <c r="AY21" s="3">
        <v>473</v>
      </c>
      <c r="AZ21" s="3">
        <v>363</v>
      </c>
      <c r="BA21" s="3">
        <v>102</v>
      </c>
      <c r="BB21" s="3">
        <v>48</v>
      </c>
      <c r="BC21" s="100">
        <v>459</v>
      </c>
      <c r="BD21" s="101">
        <v>246</v>
      </c>
      <c r="BE21" s="101">
        <v>144</v>
      </c>
      <c r="BF21" s="101">
        <v>43</v>
      </c>
      <c r="BG21" s="102">
        <v>27</v>
      </c>
      <c r="BH21" s="3">
        <v>526</v>
      </c>
      <c r="BI21" s="3">
        <v>227</v>
      </c>
      <c r="BJ21" s="3">
        <v>220</v>
      </c>
      <c r="BK21" s="3">
        <v>58</v>
      </c>
      <c r="BL21" s="3">
        <v>21</v>
      </c>
      <c r="BM21" s="4" t="s">
        <v>139</v>
      </c>
      <c r="BN21" s="10">
        <v>2096</v>
      </c>
      <c r="BO21" s="10">
        <v>674</v>
      </c>
      <c r="BP21" s="10">
        <v>663</v>
      </c>
      <c r="BQ21" s="10">
        <v>632</v>
      </c>
      <c r="BR21" s="10">
        <v>127</v>
      </c>
      <c r="BS21" s="26">
        <v>812</v>
      </c>
      <c r="BT21" s="27">
        <v>202</v>
      </c>
      <c r="BU21" s="27">
        <v>339</v>
      </c>
      <c r="BV21" s="27">
        <v>271</v>
      </c>
      <c r="BW21" s="28">
        <v>0</v>
      </c>
      <c r="BX21" s="10">
        <v>1285</v>
      </c>
      <c r="BY21" s="10">
        <v>472</v>
      </c>
      <c r="BZ21" s="10">
        <v>324</v>
      </c>
      <c r="CA21" s="10">
        <v>361</v>
      </c>
      <c r="CB21" s="10">
        <v>127</v>
      </c>
    </row>
    <row r="22" spans="1:80" x14ac:dyDescent="0.2">
      <c r="B22" s="10"/>
      <c r="C22" s="10"/>
      <c r="D22" s="10"/>
      <c r="E22" s="10"/>
      <c r="F22" s="10"/>
      <c r="G22" s="26"/>
      <c r="H22" s="27"/>
      <c r="I22" s="27"/>
      <c r="J22" s="27"/>
      <c r="K22" s="28"/>
      <c r="L22" s="10"/>
      <c r="M22" s="10"/>
      <c r="N22" s="10"/>
      <c r="O22" s="10"/>
      <c r="P22" s="10"/>
      <c r="R22" s="10"/>
      <c r="S22" s="10"/>
      <c r="T22" s="10"/>
      <c r="U22" s="10"/>
      <c r="V22" s="10"/>
      <c r="W22" s="26"/>
      <c r="X22" s="27"/>
      <c r="Y22" s="27"/>
      <c r="Z22" s="27"/>
      <c r="AA22" s="28"/>
      <c r="AB22" s="10"/>
      <c r="AC22" s="10"/>
      <c r="AD22" s="10"/>
      <c r="AE22" s="10"/>
      <c r="AF22" s="10"/>
      <c r="AG22" s="56"/>
      <c r="AH22" s="63"/>
      <c r="AI22" s="63"/>
      <c r="AJ22" s="63"/>
      <c r="AK22" s="63"/>
      <c r="AL22" s="63"/>
      <c r="AM22" s="64"/>
      <c r="AN22" s="65"/>
      <c r="AO22" s="65"/>
      <c r="AP22" s="65"/>
      <c r="AQ22" s="66"/>
      <c r="AR22" s="63"/>
      <c r="AS22" s="63"/>
      <c r="AT22" s="63"/>
      <c r="AU22" s="63"/>
      <c r="AV22" s="63"/>
      <c r="AW22" s="3"/>
      <c r="AX22" s="3"/>
      <c r="AY22" s="3"/>
      <c r="AZ22" s="3"/>
      <c r="BA22" s="3"/>
      <c r="BB22" s="3"/>
      <c r="BC22" s="100"/>
      <c r="BD22" s="101"/>
      <c r="BE22" s="101"/>
      <c r="BF22" s="101"/>
      <c r="BG22" s="102"/>
      <c r="BH22" s="3"/>
      <c r="BI22" s="3"/>
      <c r="BJ22" s="3"/>
      <c r="BK22" s="3"/>
      <c r="BL22" s="3"/>
      <c r="BN22" s="10"/>
      <c r="BO22" s="10"/>
      <c r="BP22" s="10"/>
      <c r="BQ22" s="10"/>
      <c r="BR22" s="10"/>
      <c r="BS22" s="26"/>
      <c r="BT22" s="27"/>
      <c r="BU22" s="27"/>
      <c r="BV22" s="27"/>
      <c r="BW22" s="28"/>
      <c r="BX22" s="10"/>
      <c r="BY22" s="10"/>
      <c r="BZ22" s="10"/>
      <c r="CA22" s="10"/>
      <c r="CB22" s="10"/>
    </row>
    <row r="23" spans="1:80" x14ac:dyDescent="0.2">
      <c r="A23" s="15" t="s">
        <v>140</v>
      </c>
      <c r="B23" s="10"/>
      <c r="C23" s="10"/>
      <c r="D23" s="10"/>
      <c r="E23" s="10"/>
      <c r="F23" s="10"/>
      <c r="G23" s="26"/>
      <c r="H23" s="27"/>
      <c r="I23" s="27"/>
      <c r="J23" s="27"/>
      <c r="K23" s="28"/>
      <c r="L23" s="10"/>
      <c r="M23" s="10"/>
      <c r="N23" s="10"/>
      <c r="O23" s="10"/>
      <c r="P23" s="10"/>
      <c r="Q23" s="15" t="s">
        <v>140</v>
      </c>
      <c r="R23" s="10"/>
      <c r="S23" s="10"/>
      <c r="T23" s="10"/>
      <c r="U23" s="10"/>
      <c r="V23" s="10"/>
      <c r="W23" s="26"/>
      <c r="X23" s="27"/>
      <c r="Y23" s="27"/>
      <c r="Z23" s="27"/>
      <c r="AA23" s="28"/>
      <c r="AB23" s="10"/>
      <c r="AC23" s="10"/>
      <c r="AD23" s="10"/>
      <c r="AE23" s="10"/>
      <c r="AF23" s="10"/>
      <c r="AG23" s="60" t="s">
        <v>141</v>
      </c>
      <c r="AH23" s="63"/>
      <c r="AI23" s="63"/>
      <c r="AJ23" s="63"/>
      <c r="AK23" s="63"/>
      <c r="AL23" s="63"/>
      <c r="AM23" s="64"/>
      <c r="AN23" s="65"/>
      <c r="AO23" s="65"/>
      <c r="AP23" s="65"/>
      <c r="AQ23" s="66"/>
      <c r="AR23" s="63"/>
      <c r="AS23" s="63"/>
      <c r="AT23" s="63"/>
      <c r="AU23" s="63"/>
      <c r="AV23" s="63"/>
      <c r="AW23" s="98" t="s">
        <v>141</v>
      </c>
      <c r="AX23" s="3"/>
      <c r="AY23" s="3"/>
      <c r="AZ23" s="3"/>
      <c r="BA23" s="3"/>
      <c r="BB23" s="3"/>
      <c r="BC23" s="100"/>
      <c r="BD23" s="101"/>
      <c r="BE23" s="101"/>
      <c r="BF23" s="101"/>
      <c r="BG23" s="102"/>
      <c r="BH23" s="3"/>
      <c r="BI23" s="3"/>
      <c r="BJ23" s="3"/>
      <c r="BK23" s="3"/>
      <c r="BL23" s="3"/>
      <c r="BM23" s="15" t="s">
        <v>140</v>
      </c>
      <c r="BN23" s="10"/>
      <c r="BO23" s="10"/>
      <c r="BP23" s="10"/>
      <c r="BQ23" s="10"/>
      <c r="BR23" s="10"/>
      <c r="BS23" s="26"/>
      <c r="BT23" s="27"/>
      <c r="BU23" s="27"/>
      <c r="BV23" s="27"/>
      <c r="BW23" s="28"/>
      <c r="BX23" s="10"/>
      <c r="BY23" s="10"/>
      <c r="BZ23" s="10"/>
      <c r="CA23" s="10"/>
      <c r="CB23" s="10"/>
    </row>
    <row r="24" spans="1:80" x14ac:dyDescent="0.2">
      <c r="A24" s="4" t="s">
        <v>1</v>
      </c>
      <c r="B24" s="10">
        <f t="shared" ref="B24:B31" si="47">R24+AH24+AX24+BN24</f>
        <v>9571</v>
      </c>
      <c r="C24" s="10">
        <f t="shared" ref="C24:C31" si="48">S24+AI24+AY24+BO24</f>
        <v>4191</v>
      </c>
      <c r="D24" s="10">
        <f t="shared" ref="D24:D31" si="49">T24+AJ24+AZ24+BP24</f>
        <v>2336</v>
      </c>
      <c r="E24" s="10">
        <f t="shared" ref="E24:E31" si="50">U24+AK24+BA24+BQ24</f>
        <v>2197</v>
      </c>
      <c r="F24" s="10">
        <f t="shared" ref="F24:F31" si="51">V24+AL24+BB24+BR24</f>
        <v>848</v>
      </c>
      <c r="G24" s="10">
        <f t="shared" ref="G24:G31" si="52">W24+AM24+BC24+BS24</f>
        <v>4953</v>
      </c>
      <c r="H24" s="10">
        <f t="shared" ref="H24:H31" si="53">X24+AN24+BD24+BT24</f>
        <v>2071</v>
      </c>
      <c r="I24" s="10">
        <f t="shared" ref="I24:I31" si="54">Y24+AO24+BE24+BU24</f>
        <v>1228</v>
      </c>
      <c r="J24" s="10">
        <f t="shared" ref="J24:J31" si="55">Z24+AP24+BF24+BV24</f>
        <v>1212</v>
      </c>
      <c r="K24" s="10">
        <f t="shared" ref="K24:K31" si="56">AA24+AQ24+BG24+BW24</f>
        <v>444</v>
      </c>
      <c r="L24" s="10">
        <f t="shared" ref="L24:L31" si="57">AB24+AR24+BH24+BX24</f>
        <v>4619</v>
      </c>
      <c r="M24" s="10">
        <f t="shared" ref="M24:M31" si="58">AC24+AS24+BI24+BY24</f>
        <v>2121</v>
      </c>
      <c r="N24" s="10">
        <f t="shared" ref="N24:N31" si="59">AD24+AT24+BJ24+BZ24</f>
        <v>1109</v>
      </c>
      <c r="O24" s="10">
        <f t="shared" ref="O24:O31" si="60">AE24+AU24+BK24+CA24</f>
        <v>986</v>
      </c>
      <c r="P24" s="10">
        <f t="shared" ref="P24:P31" si="61">AF24+AV24+BL24+CB24</f>
        <v>404</v>
      </c>
      <c r="Q24" s="4" t="s">
        <v>1</v>
      </c>
      <c r="R24" s="10">
        <v>963</v>
      </c>
      <c r="S24" s="10">
        <v>302</v>
      </c>
      <c r="T24" s="10">
        <v>387</v>
      </c>
      <c r="U24" s="10">
        <v>84</v>
      </c>
      <c r="V24" s="10">
        <v>191</v>
      </c>
      <c r="W24" s="26">
        <v>516</v>
      </c>
      <c r="X24" s="27">
        <v>137</v>
      </c>
      <c r="Y24" s="27">
        <v>231</v>
      </c>
      <c r="Z24" s="27">
        <v>38</v>
      </c>
      <c r="AA24" s="28">
        <v>110</v>
      </c>
      <c r="AB24" s="10">
        <v>448</v>
      </c>
      <c r="AC24" s="10">
        <v>165</v>
      </c>
      <c r="AD24" s="10">
        <v>156</v>
      </c>
      <c r="AE24" s="10">
        <v>46</v>
      </c>
      <c r="AF24" s="10">
        <v>81</v>
      </c>
      <c r="AG24" s="56" t="s">
        <v>1</v>
      </c>
      <c r="AH24" s="63">
        <v>1701</v>
      </c>
      <c r="AI24" s="63">
        <v>1151</v>
      </c>
      <c r="AJ24" s="63">
        <v>341</v>
      </c>
      <c r="AK24" s="63">
        <v>152</v>
      </c>
      <c r="AL24" s="63">
        <v>57</v>
      </c>
      <c r="AM24" s="64">
        <v>837</v>
      </c>
      <c r="AN24" s="65">
        <v>546</v>
      </c>
      <c r="AO24" s="65">
        <v>198</v>
      </c>
      <c r="AP24" s="65">
        <v>59</v>
      </c>
      <c r="AQ24" s="66">
        <v>34</v>
      </c>
      <c r="AR24" s="63">
        <v>864</v>
      </c>
      <c r="AS24" s="63">
        <v>605</v>
      </c>
      <c r="AT24" s="63">
        <v>143</v>
      </c>
      <c r="AU24" s="63">
        <v>93</v>
      </c>
      <c r="AV24" s="63">
        <v>23</v>
      </c>
      <c r="AW24" s="3" t="s">
        <v>1</v>
      </c>
      <c r="AX24" s="3">
        <v>420</v>
      </c>
      <c r="AY24" s="3">
        <v>222</v>
      </c>
      <c r="AZ24" s="3">
        <v>127</v>
      </c>
      <c r="BA24" s="3">
        <v>65</v>
      </c>
      <c r="BB24" s="3">
        <v>6</v>
      </c>
      <c r="BC24" s="100">
        <v>214</v>
      </c>
      <c r="BD24" s="101">
        <v>130</v>
      </c>
      <c r="BE24" s="101">
        <v>51</v>
      </c>
      <c r="BF24" s="101">
        <v>31</v>
      </c>
      <c r="BG24" s="102">
        <v>3</v>
      </c>
      <c r="BH24" s="3">
        <v>206</v>
      </c>
      <c r="BI24" s="3">
        <v>93</v>
      </c>
      <c r="BJ24" s="3">
        <v>76</v>
      </c>
      <c r="BK24" s="3">
        <v>34</v>
      </c>
      <c r="BL24" s="3">
        <v>3</v>
      </c>
      <c r="BM24" s="4" t="s">
        <v>1</v>
      </c>
      <c r="BN24" s="10">
        <v>6487</v>
      </c>
      <c r="BO24" s="10">
        <v>2516</v>
      </c>
      <c r="BP24" s="10">
        <v>1481</v>
      </c>
      <c r="BQ24" s="10">
        <v>1896</v>
      </c>
      <c r="BR24" s="10">
        <v>594</v>
      </c>
      <c r="BS24" s="26">
        <v>3386</v>
      </c>
      <c r="BT24" s="27">
        <v>1258</v>
      </c>
      <c r="BU24" s="27">
        <v>748</v>
      </c>
      <c r="BV24" s="27">
        <v>1084</v>
      </c>
      <c r="BW24" s="28">
        <v>297</v>
      </c>
      <c r="BX24" s="10">
        <v>3101</v>
      </c>
      <c r="BY24" s="10">
        <v>1258</v>
      </c>
      <c r="BZ24" s="10">
        <v>734</v>
      </c>
      <c r="CA24" s="10">
        <v>813</v>
      </c>
      <c r="CB24" s="10">
        <v>297</v>
      </c>
    </row>
    <row r="25" spans="1:80" x14ac:dyDescent="0.2">
      <c r="A25" s="4" t="s">
        <v>141</v>
      </c>
      <c r="B25" s="10">
        <f t="shared" si="47"/>
        <v>5760</v>
      </c>
      <c r="C25" s="10">
        <f t="shared" si="48"/>
        <v>2452</v>
      </c>
      <c r="D25" s="10">
        <f t="shared" si="49"/>
        <v>1348</v>
      </c>
      <c r="E25" s="10">
        <f t="shared" si="50"/>
        <v>1428</v>
      </c>
      <c r="F25" s="10">
        <f t="shared" si="51"/>
        <v>531</v>
      </c>
      <c r="G25" s="10">
        <f t="shared" si="52"/>
        <v>2974</v>
      </c>
      <c r="H25" s="10">
        <f t="shared" si="53"/>
        <v>1128</v>
      </c>
      <c r="I25" s="10">
        <f t="shared" si="54"/>
        <v>725</v>
      </c>
      <c r="J25" s="10">
        <f t="shared" si="55"/>
        <v>803</v>
      </c>
      <c r="K25" s="10">
        <f t="shared" si="56"/>
        <v>319</v>
      </c>
      <c r="L25" s="10">
        <f t="shared" si="57"/>
        <v>2785</v>
      </c>
      <c r="M25" s="10">
        <f t="shared" si="58"/>
        <v>1324</v>
      </c>
      <c r="N25" s="10">
        <f t="shared" si="59"/>
        <v>624</v>
      </c>
      <c r="O25" s="10">
        <f t="shared" si="60"/>
        <v>626</v>
      </c>
      <c r="P25" s="10">
        <f t="shared" si="61"/>
        <v>211</v>
      </c>
      <c r="Q25" s="4" t="s">
        <v>141</v>
      </c>
      <c r="R25" s="10">
        <v>705</v>
      </c>
      <c r="S25" s="10">
        <v>203</v>
      </c>
      <c r="T25" s="10">
        <v>283</v>
      </c>
      <c r="U25" s="10">
        <v>46</v>
      </c>
      <c r="V25" s="10">
        <v>174</v>
      </c>
      <c r="W25" s="26">
        <v>357</v>
      </c>
      <c r="X25" s="27">
        <v>75</v>
      </c>
      <c r="Y25" s="27">
        <v>162</v>
      </c>
      <c r="Z25" s="27">
        <v>22</v>
      </c>
      <c r="AA25" s="28">
        <v>98</v>
      </c>
      <c r="AB25" s="10">
        <v>347</v>
      </c>
      <c r="AC25" s="10">
        <v>127</v>
      </c>
      <c r="AD25" s="10">
        <v>121</v>
      </c>
      <c r="AE25" s="10">
        <v>24</v>
      </c>
      <c r="AF25" s="10">
        <v>75</v>
      </c>
      <c r="AG25" s="56" t="s">
        <v>141</v>
      </c>
      <c r="AH25" s="63">
        <v>650</v>
      </c>
      <c r="AI25" s="63">
        <v>416</v>
      </c>
      <c r="AJ25" s="63">
        <v>126</v>
      </c>
      <c r="AK25" s="63">
        <v>93</v>
      </c>
      <c r="AL25" s="63">
        <v>14</v>
      </c>
      <c r="AM25" s="64">
        <v>249</v>
      </c>
      <c r="AN25" s="65">
        <v>143</v>
      </c>
      <c r="AO25" s="65">
        <v>63</v>
      </c>
      <c r="AP25" s="65">
        <v>34</v>
      </c>
      <c r="AQ25" s="66">
        <v>9</v>
      </c>
      <c r="AR25" s="63">
        <v>401</v>
      </c>
      <c r="AS25" s="63">
        <v>273</v>
      </c>
      <c r="AT25" s="63">
        <v>63</v>
      </c>
      <c r="AU25" s="63">
        <v>59</v>
      </c>
      <c r="AV25" s="63">
        <v>6</v>
      </c>
      <c r="AW25" s="3" t="s">
        <v>141</v>
      </c>
      <c r="AX25" s="3">
        <v>323</v>
      </c>
      <c r="AY25" s="3">
        <v>171</v>
      </c>
      <c r="AZ25" s="3">
        <v>93</v>
      </c>
      <c r="BA25" s="3">
        <v>55</v>
      </c>
      <c r="BB25" s="3">
        <v>3</v>
      </c>
      <c r="BC25" s="100">
        <v>137</v>
      </c>
      <c r="BD25" s="101">
        <v>79</v>
      </c>
      <c r="BE25" s="101">
        <v>34</v>
      </c>
      <c r="BF25" s="101">
        <v>25</v>
      </c>
      <c r="BG25" s="102">
        <v>0</v>
      </c>
      <c r="BH25" s="3">
        <v>186</v>
      </c>
      <c r="BI25" s="3">
        <v>93</v>
      </c>
      <c r="BJ25" s="3">
        <v>59</v>
      </c>
      <c r="BK25" s="3">
        <v>31</v>
      </c>
      <c r="BL25" s="3">
        <v>3</v>
      </c>
      <c r="BM25" s="4" t="s">
        <v>141</v>
      </c>
      <c r="BN25" s="10">
        <v>4082</v>
      </c>
      <c r="BO25" s="10">
        <v>1662</v>
      </c>
      <c r="BP25" s="10">
        <v>846</v>
      </c>
      <c r="BQ25" s="10">
        <v>1234</v>
      </c>
      <c r="BR25" s="10">
        <v>340</v>
      </c>
      <c r="BS25" s="26">
        <v>2231</v>
      </c>
      <c r="BT25" s="27">
        <v>831</v>
      </c>
      <c r="BU25" s="27">
        <v>466</v>
      </c>
      <c r="BV25" s="27">
        <v>722</v>
      </c>
      <c r="BW25" s="28">
        <v>212</v>
      </c>
      <c r="BX25" s="10">
        <v>1851</v>
      </c>
      <c r="BY25" s="10">
        <v>831</v>
      </c>
      <c r="BZ25" s="10">
        <v>381</v>
      </c>
      <c r="CA25" s="10">
        <v>512</v>
      </c>
      <c r="CB25" s="10">
        <v>127</v>
      </c>
    </row>
    <row r="26" spans="1:80" x14ac:dyDescent="0.2"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R26" s="10"/>
      <c r="S26" s="10"/>
      <c r="T26" s="10"/>
      <c r="U26" s="10"/>
      <c r="V26" s="10"/>
      <c r="W26" s="26"/>
      <c r="X26" s="27"/>
      <c r="Y26" s="27"/>
      <c r="Z26" s="27"/>
      <c r="AA26" s="28"/>
      <c r="AB26" s="10"/>
      <c r="AC26" s="10"/>
      <c r="AD26" s="10"/>
      <c r="AE26" s="10"/>
      <c r="AF26" s="10"/>
      <c r="AG26" s="56"/>
      <c r="AH26" s="63"/>
      <c r="AI26" s="63"/>
      <c r="AJ26" s="63"/>
      <c r="AK26" s="63"/>
      <c r="AL26" s="63"/>
      <c r="AM26" s="64"/>
      <c r="AN26" s="65"/>
      <c r="AO26" s="65"/>
      <c r="AP26" s="65"/>
      <c r="AQ26" s="66"/>
      <c r="AR26" s="63"/>
      <c r="AS26" s="63"/>
      <c r="AT26" s="63"/>
      <c r="AU26" s="63"/>
      <c r="AV26" s="63"/>
      <c r="AW26" s="3"/>
      <c r="AX26" s="3"/>
      <c r="AY26" s="3"/>
      <c r="AZ26" s="3"/>
      <c r="BA26" s="3"/>
      <c r="BB26" s="3"/>
      <c r="BC26" s="100"/>
      <c r="BD26" s="101"/>
      <c r="BE26" s="101"/>
      <c r="BF26" s="101"/>
      <c r="BG26" s="102"/>
      <c r="BH26" s="3"/>
      <c r="BI26" s="3"/>
      <c r="BJ26" s="3"/>
      <c r="BK26" s="3"/>
      <c r="BL26" s="3"/>
      <c r="BN26" s="10"/>
      <c r="BO26" s="10"/>
      <c r="BP26" s="10"/>
      <c r="BQ26" s="10"/>
      <c r="BR26" s="10"/>
      <c r="BS26" s="26"/>
      <c r="BT26" s="27"/>
      <c r="BU26" s="27"/>
      <c r="BV26" s="27"/>
      <c r="BW26" s="28"/>
      <c r="BX26" s="10"/>
      <c r="BY26" s="10"/>
      <c r="BZ26" s="10"/>
      <c r="CA26" s="10"/>
      <c r="CB26" s="10"/>
    </row>
    <row r="27" spans="1:80" x14ac:dyDescent="0.2">
      <c r="B27" s="7" t="s">
        <v>1</v>
      </c>
      <c r="C27" s="7" t="s">
        <v>4</v>
      </c>
      <c r="D27" s="7" t="s">
        <v>504</v>
      </c>
      <c r="E27" s="7" t="s">
        <v>6</v>
      </c>
      <c r="F27" s="7" t="s">
        <v>505</v>
      </c>
      <c r="G27" s="10"/>
      <c r="H27" s="10"/>
      <c r="I27" s="10"/>
      <c r="J27" s="10"/>
      <c r="K27" s="10"/>
      <c r="L27" s="10"/>
      <c r="M27" s="10"/>
      <c r="N27" s="10"/>
      <c r="O27" s="10"/>
      <c r="P27" s="10"/>
      <c r="R27" s="10"/>
      <c r="S27" s="10"/>
      <c r="T27" s="10"/>
      <c r="U27" s="10"/>
      <c r="V27" s="10"/>
      <c r="W27" s="26"/>
      <c r="X27" s="27"/>
      <c r="Y27" s="27"/>
      <c r="Z27" s="27"/>
      <c r="AA27" s="28"/>
      <c r="AB27" s="10"/>
      <c r="AC27" s="10"/>
      <c r="AD27" s="10"/>
      <c r="AE27" s="10"/>
      <c r="AF27" s="10"/>
      <c r="AG27" s="56"/>
      <c r="AH27" s="63"/>
      <c r="AI27" s="63"/>
      <c r="AJ27" s="63"/>
      <c r="AK27" s="63"/>
      <c r="AL27" s="63"/>
      <c r="AM27" s="64"/>
      <c r="AN27" s="65"/>
      <c r="AO27" s="65"/>
      <c r="AP27" s="65"/>
      <c r="AQ27" s="66"/>
      <c r="AR27" s="63"/>
      <c r="AS27" s="63"/>
      <c r="AT27" s="63"/>
      <c r="AU27" s="63"/>
      <c r="AV27" s="63"/>
      <c r="AW27" s="3"/>
      <c r="AX27" s="3"/>
      <c r="AY27" s="3"/>
      <c r="AZ27" s="3"/>
      <c r="BA27" s="3"/>
      <c r="BB27" s="3"/>
      <c r="BC27" s="100"/>
      <c r="BD27" s="101"/>
      <c r="BE27" s="101"/>
      <c r="BF27" s="101"/>
      <c r="BG27" s="102"/>
      <c r="BH27" s="3"/>
      <c r="BI27" s="3"/>
      <c r="BJ27" s="3"/>
      <c r="BK27" s="3"/>
      <c r="BL27" s="3"/>
      <c r="BN27" s="10"/>
      <c r="BO27" s="10"/>
      <c r="BP27" s="10"/>
      <c r="BQ27" s="10"/>
      <c r="BR27" s="10"/>
      <c r="BS27" s="26"/>
      <c r="BT27" s="27"/>
      <c r="BU27" s="27"/>
      <c r="BV27" s="27"/>
      <c r="BW27" s="28"/>
      <c r="BX27" s="10"/>
      <c r="BY27" s="10"/>
      <c r="BZ27" s="10"/>
      <c r="CA27" s="10"/>
      <c r="CB27" s="10"/>
    </row>
    <row r="28" spans="1:80" x14ac:dyDescent="0.2">
      <c r="A28" s="4" t="s">
        <v>890</v>
      </c>
      <c r="B28" s="110">
        <f>B25*100/B24</f>
        <v>60.181799185038138</v>
      </c>
      <c r="C28" s="110">
        <f t="shared" ref="C28:F28" si="62">C25*100/C24</f>
        <v>58.506323073252204</v>
      </c>
      <c r="D28" s="110">
        <f t="shared" si="62"/>
        <v>57.705479452054796</v>
      </c>
      <c r="E28" s="110">
        <f t="shared" si="62"/>
        <v>64.997724169321799</v>
      </c>
      <c r="F28" s="110">
        <f t="shared" si="62"/>
        <v>62.617924528301884</v>
      </c>
      <c r="G28" s="10"/>
      <c r="H28" s="10"/>
      <c r="I28" s="10"/>
      <c r="J28" s="10"/>
      <c r="K28" s="10"/>
      <c r="L28" s="10"/>
      <c r="M28" s="10"/>
      <c r="N28" s="10"/>
      <c r="O28" s="10"/>
      <c r="P28" s="10"/>
      <c r="R28" s="10"/>
      <c r="S28" s="10"/>
      <c r="T28" s="10"/>
      <c r="U28" s="10"/>
      <c r="V28" s="10"/>
      <c r="W28" s="26"/>
      <c r="X28" s="27"/>
      <c r="Y28" s="27"/>
      <c r="Z28" s="27"/>
      <c r="AA28" s="28"/>
      <c r="AB28" s="10"/>
      <c r="AC28" s="10"/>
      <c r="AD28" s="10"/>
      <c r="AE28" s="10"/>
      <c r="AF28" s="10"/>
      <c r="AG28" s="56"/>
      <c r="AH28" s="63"/>
      <c r="AI28" s="63"/>
      <c r="AJ28" s="63"/>
      <c r="AK28" s="63"/>
      <c r="AL28" s="63"/>
      <c r="AM28" s="64"/>
      <c r="AN28" s="65"/>
      <c r="AO28" s="65"/>
      <c r="AP28" s="65"/>
      <c r="AQ28" s="66"/>
      <c r="AR28" s="63"/>
      <c r="AS28" s="63"/>
      <c r="AT28" s="63"/>
      <c r="AU28" s="63"/>
      <c r="AV28" s="63"/>
      <c r="AW28" s="3"/>
      <c r="AX28" s="3"/>
      <c r="AY28" s="3"/>
      <c r="AZ28" s="3"/>
      <c r="BA28" s="3"/>
      <c r="BB28" s="3"/>
      <c r="BC28" s="100"/>
      <c r="BD28" s="101"/>
      <c r="BE28" s="101"/>
      <c r="BF28" s="101"/>
      <c r="BG28" s="102"/>
      <c r="BH28" s="3"/>
      <c r="BI28" s="3"/>
      <c r="BJ28" s="3"/>
      <c r="BK28" s="3"/>
      <c r="BL28" s="3"/>
      <c r="BN28" s="10"/>
      <c r="BO28" s="10"/>
      <c r="BP28" s="10"/>
      <c r="BQ28" s="10"/>
      <c r="BR28" s="10"/>
      <c r="BS28" s="26"/>
      <c r="BT28" s="27"/>
      <c r="BU28" s="27"/>
      <c r="BV28" s="27"/>
      <c r="BW28" s="28"/>
      <c r="BX28" s="10"/>
      <c r="BY28" s="10"/>
      <c r="BZ28" s="10"/>
      <c r="CA28" s="10"/>
      <c r="CB28" s="10"/>
    </row>
    <row r="29" spans="1:80" x14ac:dyDescent="0.2"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R29" s="10"/>
      <c r="S29" s="10"/>
      <c r="T29" s="10"/>
      <c r="U29" s="10"/>
      <c r="V29" s="10"/>
      <c r="W29" s="26"/>
      <c r="X29" s="27"/>
      <c r="Y29" s="27"/>
      <c r="Z29" s="27"/>
      <c r="AA29" s="28"/>
      <c r="AB29" s="10"/>
      <c r="AC29" s="10"/>
      <c r="AD29" s="10"/>
      <c r="AE29" s="10"/>
      <c r="AF29" s="10"/>
      <c r="AG29" s="56"/>
      <c r="AH29" s="63"/>
      <c r="AI29" s="63"/>
      <c r="AJ29" s="63"/>
      <c r="AK29" s="63"/>
      <c r="AL29" s="63"/>
      <c r="AM29" s="64"/>
      <c r="AN29" s="65"/>
      <c r="AO29" s="65"/>
      <c r="AP29" s="65"/>
      <c r="AQ29" s="66"/>
      <c r="AR29" s="63"/>
      <c r="AS29" s="63"/>
      <c r="AT29" s="63"/>
      <c r="AU29" s="63"/>
      <c r="AV29" s="63"/>
      <c r="AW29" s="3"/>
      <c r="AX29" s="3"/>
      <c r="AY29" s="3"/>
      <c r="AZ29" s="3"/>
      <c r="BA29" s="3"/>
      <c r="BB29" s="3"/>
      <c r="BC29" s="100"/>
      <c r="BD29" s="101"/>
      <c r="BE29" s="101"/>
      <c r="BF29" s="101"/>
      <c r="BG29" s="102"/>
      <c r="BH29" s="3"/>
      <c r="BI29" s="3"/>
      <c r="BJ29" s="3"/>
      <c r="BK29" s="3"/>
      <c r="BL29" s="3"/>
      <c r="BN29" s="10"/>
      <c r="BO29" s="10"/>
      <c r="BP29" s="10"/>
      <c r="BQ29" s="10"/>
      <c r="BR29" s="10"/>
      <c r="BS29" s="26"/>
      <c r="BT29" s="27"/>
      <c r="BU29" s="27"/>
      <c r="BV29" s="27"/>
      <c r="BW29" s="28"/>
      <c r="BX29" s="10"/>
      <c r="BY29" s="10"/>
      <c r="BZ29" s="10"/>
      <c r="CA29" s="10"/>
      <c r="CB29" s="10"/>
    </row>
    <row r="30" spans="1:80" x14ac:dyDescent="0.2"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R30" s="10"/>
      <c r="S30" s="10"/>
      <c r="T30" s="10"/>
      <c r="U30" s="10"/>
      <c r="V30" s="10"/>
      <c r="W30" s="26"/>
      <c r="X30" s="27"/>
      <c r="Y30" s="27"/>
      <c r="Z30" s="27"/>
      <c r="AA30" s="28"/>
      <c r="AB30" s="10"/>
      <c r="AC30" s="10"/>
      <c r="AD30" s="10"/>
      <c r="AE30" s="10"/>
      <c r="AF30" s="10"/>
      <c r="AG30" s="56"/>
      <c r="AH30" s="63"/>
      <c r="AI30" s="63"/>
      <c r="AJ30" s="63"/>
      <c r="AK30" s="63"/>
      <c r="AL30" s="63"/>
      <c r="AM30" s="64"/>
      <c r="AN30" s="65"/>
      <c r="AO30" s="65"/>
      <c r="AP30" s="65"/>
      <c r="AQ30" s="66"/>
      <c r="AR30" s="63"/>
      <c r="AS30" s="63"/>
      <c r="AT30" s="63"/>
      <c r="AU30" s="63"/>
      <c r="AV30" s="63"/>
      <c r="AW30" s="3"/>
      <c r="AX30" s="3"/>
      <c r="AY30" s="3"/>
      <c r="AZ30" s="3"/>
      <c r="BA30" s="3"/>
      <c r="BB30" s="3"/>
      <c r="BC30" s="100"/>
      <c r="BD30" s="101"/>
      <c r="BE30" s="101"/>
      <c r="BF30" s="101"/>
      <c r="BG30" s="102"/>
      <c r="BH30" s="3"/>
      <c r="BI30" s="3"/>
      <c r="BJ30" s="3"/>
      <c r="BK30" s="3"/>
      <c r="BL30" s="3"/>
      <c r="BN30" s="10"/>
      <c r="BO30" s="10"/>
      <c r="BP30" s="10"/>
      <c r="BQ30" s="10"/>
      <c r="BR30" s="10"/>
      <c r="BS30" s="26"/>
      <c r="BT30" s="27"/>
      <c r="BU30" s="27"/>
      <c r="BV30" s="27"/>
      <c r="BW30" s="28"/>
      <c r="BX30" s="10"/>
      <c r="BY30" s="10"/>
      <c r="BZ30" s="10"/>
      <c r="CA30" s="10"/>
      <c r="CB30" s="10"/>
    </row>
    <row r="31" spans="1:80" x14ac:dyDescent="0.2">
      <c r="A31" s="4" t="s">
        <v>142</v>
      </c>
      <c r="B31" s="10">
        <f t="shared" si="47"/>
        <v>3812</v>
      </c>
      <c r="C31" s="10">
        <f t="shared" si="48"/>
        <v>1739</v>
      </c>
      <c r="D31" s="10">
        <f t="shared" si="49"/>
        <v>988</v>
      </c>
      <c r="E31" s="10">
        <f t="shared" si="50"/>
        <v>768</v>
      </c>
      <c r="F31" s="10">
        <f t="shared" si="51"/>
        <v>318</v>
      </c>
      <c r="G31" s="10">
        <f t="shared" si="52"/>
        <v>1979</v>
      </c>
      <c r="H31" s="10">
        <f t="shared" si="53"/>
        <v>942</v>
      </c>
      <c r="I31" s="10">
        <f t="shared" si="54"/>
        <v>503</v>
      </c>
      <c r="J31" s="10">
        <f t="shared" si="55"/>
        <v>407</v>
      </c>
      <c r="K31" s="10">
        <f t="shared" si="56"/>
        <v>126</v>
      </c>
      <c r="L31" s="10">
        <f t="shared" si="57"/>
        <v>1833</v>
      </c>
      <c r="M31" s="10">
        <f t="shared" si="58"/>
        <v>797</v>
      </c>
      <c r="N31" s="10">
        <f t="shared" si="59"/>
        <v>485</v>
      </c>
      <c r="O31" s="10">
        <f t="shared" si="60"/>
        <v>360</v>
      </c>
      <c r="P31" s="10">
        <f t="shared" si="61"/>
        <v>193</v>
      </c>
      <c r="Q31" s="4" t="s">
        <v>142</v>
      </c>
      <c r="R31" s="10">
        <v>259</v>
      </c>
      <c r="S31" s="10">
        <v>99</v>
      </c>
      <c r="T31" s="10">
        <v>104</v>
      </c>
      <c r="U31" s="10">
        <v>38</v>
      </c>
      <c r="V31" s="10">
        <v>17</v>
      </c>
      <c r="W31" s="26">
        <v>159</v>
      </c>
      <c r="X31" s="27">
        <v>61</v>
      </c>
      <c r="Y31" s="27">
        <v>69</v>
      </c>
      <c r="Z31" s="27">
        <v>16</v>
      </c>
      <c r="AA31" s="28">
        <v>12</v>
      </c>
      <c r="AB31" s="10">
        <v>100</v>
      </c>
      <c r="AC31" s="10">
        <v>38</v>
      </c>
      <c r="AD31" s="10">
        <v>35</v>
      </c>
      <c r="AE31" s="10">
        <v>22</v>
      </c>
      <c r="AF31" s="10">
        <v>6</v>
      </c>
      <c r="AG31" s="56" t="s">
        <v>142</v>
      </c>
      <c r="AH31" s="63">
        <v>1051</v>
      </c>
      <c r="AI31" s="63">
        <v>735</v>
      </c>
      <c r="AJ31" s="63">
        <v>215</v>
      </c>
      <c r="AK31" s="63">
        <v>59</v>
      </c>
      <c r="AL31" s="63">
        <v>43</v>
      </c>
      <c r="AM31" s="64">
        <v>588</v>
      </c>
      <c r="AN31" s="65">
        <v>403</v>
      </c>
      <c r="AO31" s="65">
        <v>135</v>
      </c>
      <c r="AP31" s="65">
        <v>24</v>
      </c>
      <c r="AQ31" s="66">
        <v>26</v>
      </c>
      <c r="AR31" s="63">
        <v>463</v>
      </c>
      <c r="AS31" s="63">
        <v>332</v>
      </c>
      <c r="AT31" s="63">
        <v>80</v>
      </c>
      <c r="AU31" s="63">
        <v>34</v>
      </c>
      <c r="AV31" s="63">
        <v>17</v>
      </c>
      <c r="AW31" s="3" t="s">
        <v>142</v>
      </c>
      <c r="AX31" s="3">
        <v>97</v>
      </c>
      <c r="AY31" s="3">
        <v>51</v>
      </c>
      <c r="AZ31" s="3">
        <v>34</v>
      </c>
      <c r="BA31" s="3">
        <v>9</v>
      </c>
      <c r="BB31" s="3">
        <v>3</v>
      </c>
      <c r="BC31" s="100">
        <v>77</v>
      </c>
      <c r="BD31" s="101">
        <v>51</v>
      </c>
      <c r="BE31" s="101">
        <v>17</v>
      </c>
      <c r="BF31" s="101">
        <v>6</v>
      </c>
      <c r="BG31" s="102">
        <v>3</v>
      </c>
      <c r="BH31" s="3">
        <v>20</v>
      </c>
      <c r="BI31" s="3">
        <v>0</v>
      </c>
      <c r="BJ31" s="3">
        <v>17</v>
      </c>
      <c r="BK31" s="3">
        <v>3</v>
      </c>
      <c r="BL31" s="3">
        <v>0</v>
      </c>
      <c r="BM31" s="4" t="s">
        <v>142</v>
      </c>
      <c r="BN31" s="10">
        <v>2405</v>
      </c>
      <c r="BO31" s="10">
        <v>854</v>
      </c>
      <c r="BP31" s="10">
        <v>635</v>
      </c>
      <c r="BQ31" s="10">
        <v>662</v>
      </c>
      <c r="BR31" s="10">
        <v>255</v>
      </c>
      <c r="BS31" s="26">
        <v>1155</v>
      </c>
      <c r="BT31" s="27">
        <v>427</v>
      </c>
      <c r="BU31" s="27">
        <v>282</v>
      </c>
      <c r="BV31" s="27">
        <v>361</v>
      </c>
      <c r="BW31" s="28">
        <v>85</v>
      </c>
      <c r="BX31" s="10">
        <v>1250</v>
      </c>
      <c r="BY31" s="10">
        <v>427</v>
      </c>
      <c r="BZ31" s="10">
        <v>353</v>
      </c>
      <c r="CA31" s="10">
        <v>301</v>
      </c>
      <c r="CB31" s="10">
        <v>170</v>
      </c>
    </row>
    <row r="32" spans="1:80" x14ac:dyDescent="0.2">
      <c r="B32" s="10"/>
      <c r="C32" s="10"/>
      <c r="D32" s="10"/>
      <c r="E32" s="10"/>
      <c r="F32" s="10"/>
      <c r="G32" s="26"/>
      <c r="H32" s="27"/>
      <c r="I32" s="27"/>
      <c r="J32" s="27"/>
      <c r="K32" s="28"/>
      <c r="L32" s="10"/>
      <c r="M32" s="10"/>
      <c r="N32" s="10"/>
      <c r="O32" s="10"/>
      <c r="P32" s="10"/>
      <c r="R32" s="10"/>
      <c r="S32" s="10"/>
      <c r="T32" s="10"/>
      <c r="U32" s="10"/>
      <c r="V32" s="10"/>
      <c r="W32" s="26"/>
      <c r="X32" s="27"/>
      <c r="Y32" s="27"/>
      <c r="Z32" s="27"/>
      <c r="AA32" s="28"/>
      <c r="AB32" s="10"/>
      <c r="AC32" s="10"/>
      <c r="AD32" s="10"/>
      <c r="AE32" s="10"/>
      <c r="AF32" s="10"/>
      <c r="AG32" s="56"/>
      <c r="AH32" s="63"/>
      <c r="AI32" s="63"/>
      <c r="AJ32" s="63"/>
      <c r="AK32" s="63"/>
      <c r="AL32" s="63"/>
      <c r="AM32" s="64"/>
      <c r="AN32" s="65"/>
      <c r="AO32" s="65"/>
      <c r="AP32" s="65"/>
      <c r="AQ32" s="66"/>
      <c r="AR32" s="63"/>
      <c r="AS32" s="63"/>
      <c r="AT32" s="63"/>
      <c r="AU32" s="63"/>
      <c r="AV32" s="63"/>
      <c r="AW32" s="3"/>
      <c r="AX32" s="3"/>
      <c r="AY32" s="3"/>
      <c r="AZ32" s="3"/>
      <c r="BA32" s="3"/>
      <c r="BB32" s="3"/>
      <c r="BC32" s="100"/>
      <c r="BD32" s="101"/>
      <c r="BE32" s="101"/>
      <c r="BF32" s="101"/>
      <c r="BG32" s="102"/>
      <c r="BH32" s="3"/>
      <c r="BI32" s="3"/>
      <c r="BJ32" s="3"/>
      <c r="BK32" s="3"/>
      <c r="BL32" s="3"/>
      <c r="BN32" s="10"/>
      <c r="BO32" s="10"/>
      <c r="BP32" s="10"/>
      <c r="BQ32" s="10"/>
      <c r="BR32" s="10"/>
      <c r="BS32" s="26"/>
      <c r="BT32" s="27"/>
      <c r="BU32" s="27"/>
      <c r="BV32" s="27"/>
      <c r="BW32" s="28"/>
      <c r="BX32" s="10"/>
      <c r="BY32" s="10"/>
      <c r="BZ32" s="10"/>
      <c r="CA32" s="10"/>
      <c r="CB32" s="10"/>
    </row>
    <row r="33" spans="1:80" x14ac:dyDescent="0.2">
      <c r="A33" s="15" t="s">
        <v>143</v>
      </c>
      <c r="B33" s="10"/>
      <c r="C33" s="10"/>
      <c r="D33" s="10"/>
      <c r="E33" s="10"/>
      <c r="F33" s="10"/>
      <c r="G33" s="26"/>
      <c r="H33" s="27"/>
      <c r="I33" s="27"/>
      <c r="J33" s="27"/>
      <c r="K33" s="28"/>
      <c r="L33" s="10"/>
      <c r="M33" s="10"/>
      <c r="N33" s="10"/>
      <c r="O33" s="10"/>
      <c r="P33" s="10"/>
      <c r="Q33" s="15" t="s">
        <v>143</v>
      </c>
      <c r="R33" s="10"/>
      <c r="S33" s="10"/>
      <c r="T33" s="10"/>
      <c r="U33" s="10"/>
      <c r="V33" s="10"/>
      <c r="W33" s="26"/>
      <c r="X33" s="27"/>
      <c r="Y33" s="27"/>
      <c r="Z33" s="27"/>
      <c r="AA33" s="28"/>
      <c r="AB33" s="10"/>
      <c r="AC33" s="10"/>
      <c r="AD33" s="10"/>
      <c r="AE33" s="10"/>
      <c r="AF33" s="10"/>
      <c r="AG33" s="60" t="s">
        <v>667</v>
      </c>
      <c r="AH33" s="63"/>
      <c r="AI33" s="63"/>
      <c r="AJ33" s="63"/>
      <c r="AK33" s="63"/>
      <c r="AL33" s="63"/>
      <c r="AM33" s="64"/>
      <c r="AN33" s="65"/>
      <c r="AO33" s="65"/>
      <c r="AP33" s="65"/>
      <c r="AQ33" s="66"/>
      <c r="AR33" s="63"/>
      <c r="AS33" s="63"/>
      <c r="AT33" s="63"/>
      <c r="AU33" s="63"/>
      <c r="AV33" s="63"/>
      <c r="AW33" s="98" t="s">
        <v>667</v>
      </c>
      <c r="AX33" s="3"/>
      <c r="AY33" s="3"/>
      <c r="AZ33" s="3"/>
      <c r="BA33" s="3"/>
      <c r="BB33" s="3"/>
      <c r="BC33" s="100"/>
      <c r="BD33" s="101"/>
      <c r="BE33" s="101"/>
      <c r="BF33" s="101"/>
      <c r="BG33" s="102"/>
      <c r="BH33" s="3"/>
      <c r="BI33" s="3"/>
      <c r="BJ33" s="3"/>
      <c r="BK33" s="3"/>
      <c r="BL33" s="3"/>
      <c r="BM33" s="15" t="s">
        <v>143</v>
      </c>
      <c r="BN33" s="10"/>
      <c r="BO33" s="10"/>
      <c r="BP33" s="10"/>
      <c r="BQ33" s="10"/>
      <c r="BR33" s="10"/>
      <c r="BS33" s="26"/>
      <c r="BT33" s="27"/>
      <c r="BU33" s="27"/>
      <c r="BV33" s="27"/>
      <c r="BW33" s="28"/>
      <c r="BX33" s="10"/>
      <c r="BY33" s="10"/>
      <c r="BZ33" s="10"/>
      <c r="CA33" s="10"/>
      <c r="CB33" s="10"/>
    </row>
    <row r="34" spans="1:80" x14ac:dyDescent="0.2">
      <c r="A34" s="4" t="s">
        <v>1</v>
      </c>
      <c r="B34" s="10">
        <f t="shared" ref="B34:B35" si="63">R34+AH34+AX34+BN34</f>
        <v>9571</v>
      </c>
      <c r="C34" s="10">
        <f t="shared" ref="C34:C35" si="64">S34+AI34+AY34+BO34</f>
        <v>4191</v>
      </c>
      <c r="D34" s="10">
        <f t="shared" ref="D34:D35" si="65">T34+AJ34+AZ34+BP34</f>
        <v>2336</v>
      </c>
      <c r="E34" s="10">
        <f t="shared" ref="E34:E35" si="66">U34+AK34+BA34+BQ34</f>
        <v>2197</v>
      </c>
      <c r="F34" s="10">
        <f t="shared" ref="F34:F35" si="67">V34+AL34+BB34+BR34</f>
        <v>848</v>
      </c>
      <c r="G34" s="10">
        <f t="shared" ref="G34:G35" si="68">W34+AM34+BC34+BS34</f>
        <v>4953</v>
      </c>
      <c r="H34" s="10">
        <f t="shared" ref="H34:H35" si="69">X34+AN34+BD34+BT34</f>
        <v>2071</v>
      </c>
      <c r="I34" s="10">
        <f t="shared" ref="I34:I35" si="70">Y34+AO34+BE34+BU34</f>
        <v>1228</v>
      </c>
      <c r="J34" s="10">
        <f t="shared" ref="J34:J35" si="71">Z34+AP34+BF34+BV34</f>
        <v>1212</v>
      </c>
      <c r="K34" s="10">
        <f t="shared" ref="K34:K35" si="72">AA34+AQ34+BG34+BW34</f>
        <v>444</v>
      </c>
      <c r="L34" s="10">
        <f t="shared" ref="L34:L35" si="73">AB34+AR34+BH34+BX34</f>
        <v>4619</v>
      </c>
      <c r="M34" s="10">
        <f t="shared" ref="M34:M35" si="74">AC34+AS34+BI34+BY34</f>
        <v>2121</v>
      </c>
      <c r="N34" s="10">
        <f t="shared" ref="N34:N35" si="75">AD34+AT34+BJ34+BZ34</f>
        <v>1109</v>
      </c>
      <c r="O34" s="10">
        <f t="shared" ref="O34:O35" si="76">AE34+AU34+BK34+CA34</f>
        <v>986</v>
      </c>
      <c r="P34" s="10">
        <f t="shared" ref="P34:P35" si="77">AF34+AV34+BL34+CB34</f>
        <v>404</v>
      </c>
      <c r="Q34" s="4" t="s">
        <v>1</v>
      </c>
      <c r="R34" s="10">
        <v>963</v>
      </c>
      <c r="S34" s="10">
        <v>302</v>
      </c>
      <c r="T34" s="10">
        <v>387</v>
      </c>
      <c r="U34" s="10">
        <v>84</v>
      </c>
      <c r="V34" s="10">
        <v>191</v>
      </c>
      <c r="W34" s="26">
        <v>516</v>
      </c>
      <c r="X34" s="27">
        <v>137</v>
      </c>
      <c r="Y34" s="27">
        <v>231</v>
      </c>
      <c r="Z34" s="27">
        <v>38</v>
      </c>
      <c r="AA34" s="28">
        <v>110</v>
      </c>
      <c r="AB34" s="10">
        <v>448</v>
      </c>
      <c r="AC34" s="10">
        <v>165</v>
      </c>
      <c r="AD34" s="10">
        <v>156</v>
      </c>
      <c r="AE34" s="10">
        <v>46</v>
      </c>
      <c r="AF34" s="10">
        <v>81</v>
      </c>
      <c r="AG34" s="56" t="s">
        <v>1</v>
      </c>
      <c r="AH34" s="63">
        <v>1701</v>
      </c>
      <c r="AI34" s="63">
        <v>1151</v>
      </c>
      <c r="AJ34" s="63">
        <v>341</v>
      </c>
      <c r="AK34" s="63">
        <v>152</v>
      </c>
      <c r="AL34" s="63">
        <v>57</v>
      </c>
      <c r="AM34" s="64">
        <v>837</v>
      </c>
      <c r="AN34" s="65">
        <v>546</v>
      </c>
      <c r="AO34" s="65">
        <v>198</v>
      </c>
      <c r="AP34" s="65">
        <v>59</v>
      </c>
      <c r="AQ34" s="66">
        <v>34</v>
      </c>
      <c r="AR34" s="63">
        <v>864</v>
      </c>
      <c r="AS34" s="63">
        <v>605</v>
      </c>
      <c r="AT34" s="63">
        <v>143</v>
      </c>
      <c r="AU34" s="63">
        <v>93</v>
      </c>
      <c r="AV34" s="63">
        <v>23</v>
      </c>
      <c r="AW34" s="3" t="s">
        <v>1</v>
      </c>
      <c r="AX34" s="3">
        <v>420</v>
      </c>
      <c r="AY34" s="3">
        <v>222</v>
      </c>
      <c r="AZ34" s="3">
        <v>127</v>
      </c>
      <c r="BA34" s="3">
        <v>65</v>
      </c>
      <c r="BB34" s="3">
        <v>6</v>
      </c>
      <c r="BC34" s="100">
        <v>214</v>
      </c>
      <c r="BD34" s="101">
        <v>130</v>
      </c>
      <c r="BE34" s="101">
        <v>51</v>
      </c>
      <c r="BF34" s="101">
        <v>31</v>
      </c>
      <c r="BG34" s="102">
        <v>3</v>
      </c>
      <c r="BH34" s="3">
        <v>206</v>
      </c>
      <c r="BI34" s="3">
        <v>93</v>
      </c>
      <c r="BJ34" s="3">
        <v>76</v>
      </c>
      <c r="BK34" s="3">
        <v>34</v>
      </c>
      <c r="BL34" s="3">
        <v>3</v>
      </c>
      <c r="BM34" s="4" t="s">
        <v>1</v>
      </c>
      <c r="BN34" s="10">
        <v>6487</v>
      </c>
      <c r="BO34" s="10">
        <v>2516</v>
      </c>
      <c r="BP34" s="10">
        <v>1481</v>
      </c>
      <c r="BQ34" s="10">
        <v>1896</v>
      </c>
      <c r="BR34" s="10">
        <v>594</v>
      </c>
      <c r="BS34" s="26">
        <v>3386</v>
      </c>
      <c r="BT34" s="27">
        <v>1258</v>
      </c>
      <c r="BU34" s="27">
        <v>748</v>
      </c>
      <c r="BV34" s="27">
        <v>1084</v>
      </c>
      <c r="BW34" s="28">
        <v>297</v>
      </c>
      <c r="BX34" s="10">
        <v>3101</v>
      </c>
      <c r="BY34" s="10">
        <v>1258</v>
      </c>
      <c r="BZ34" s="10">
        <v>734</v>
      </c>
      <c r="CA34" s="10">
        <v>813</v>
      </c>
      <c r="CB34" s="10">
        <v>297</v>
      </c>
    </row>
    <row r="35" spans="1:80" x14ac:dyDescent="0.2">
      <c r="A35" s="4" t="s">
        <v>144</v>
      </c>
      <c r="B35" s="10">
        <f t="shared" si="63"/>
        <v>1854</v>
      </c>
      <c r="C35" s="10">
        <f t="shared" si="64"/>
        <v>730</v>
      </c>
      <c r="D35" s="10">
        <f t="shared" si="65"/>
        <v>447</v>
      </c>
      <c r="E35" s="10">
        <f t="shared" si="66"/>
        <v>448</v>
      </c>
      <c r="F35" s="10">
        <f t="shared" si="67"/>
        <v>229</v>
      </c>
      <c r="G35" s="10">
        <f t="shared" si="68"/>
        <v>1030</v>
      </c>
      <c r="H35" s="10">
        <f t="shared" si="69"/>
        <v>456</v>
      </c>
      <c r="I35" s="10">
        <f t="shared" si="70"/>
        <v>222</v>
      </c>
      <c r="J35" s="10">
        <f t="shared" si="71"/>
        <v>261</v>
      </c>
      <c r="K35" s="10">
        <f t="shared" si="72"/>
        <v>91</v>
      </c>
      <c r="L35" s="10">
        <f t="shared" si="73"/>
        <v>826</v>
      </c>
      <c r="M35" s="10">
        <f t="shared" si="74"/>
        <v>274</v>
      </c>
      <c r="N35" s="10">
        <f t="shared" si="75"/>
        <v>225</v>
      </c>
      <c r="O35" s="10">
        <f t="shared" si="76"/>
        <v>187</v>
      </c>
      <c r="P35" s="10">
        <f t="shared" si="77"/>
        <v>139</v>
      </c>
      <c r="Q35" s="4" t="s">
        <v>144</v>
      </c>
      <c r="R35" s="10">
        <v>204</v>
      </c>
      <c r="S35" s="10">
        <v>90</v>
      </c>
      <c r="T35" s="10">
        <v>81</v>
      </c>
      <c r="U35" s="10">
        <v>16</v>
      </c>
      <c r="V35" s="10">
        <v>17</v>
      </c>
      <c r="W35" s="26">
        <v>97</v>
      </c>
      <c r="X35" s="27">
        <v>38</v>
      </c>
      <c r="Y35" s="27">
        <v>46</v>
      </c>
      <c r="Z35" s="27">
        <v>7</v>
      </c>
      <c r="AA35" s="28">
        <v>6</v>
      </c>
      <c r="AB35" s="10">
        <v>107</v>
      </c>
      <c r="AC35" s="10">
        <v>52</v>
      </c>
      <c r="AD35" s="10">
        <v>35</v>
      </c>
      <c r="AE35" s="10">
        <v>9</v>
      </c>
      <c r="AF35" s="10">
        <v>12</v>
      </c>
      <c r="AG35" s="56" t="s">
        <v>144</v>
      </c>
      <c r="AH35" s="63">
        <v>102</v>
      </c>
      <c r="AI35" s="63">
        <v>46</v>
      </c>
      <c r="AJ35" s="63">
        <v>25</v>
      </c>
      <c r="AK35" s="63">
        <v>31</v>
      </c>
      <c r="AL35" s="63">
        <v>0</v>
      </c>
      <c r="AM35" s="64">
        <v>38</v>
      </c>
      <c r="AN35" s="65">
        <v>13</v>
      </c>
      <c r="AO35" s="65">
        <v>4</v>
      </c>
      <c r="AP35" s="65">
        <v>21</v>
      </c>
      <c r="AQ35" s="66">
        <v>0</v>
      </c>
      <c r="AR35" s="63">
        <v>64</v>
      </c>
      <c r="AS35" s="63">
        <v>33</v>
      </c>
      <c r="AT35" s="63">
        <v>21</v>
      </c>
      <c r="AU35" s="63">
        <v>10</v>
      </c>
      <c r="AV35" s="63">
        <v>0</v>
      </c>
      <c r="AW35" s="3" t="s">
        <v>144</v>
      </c>
      <c r="AX35" s="3">
        <v>89</v>
      </c>
      <c r="AY35" s="3">
        <v>32</v>
      </c>
      <c r="AZ35" s="3">
        <v>17</v>
      </c>
      <c r="BA35" s="3">
        <v>40</v>
      </c>
      <c r="BB35" s="3">
        <v>0</v>
      </c>
      <c r="BC35" s="100">
        <v>62</v>
      </c>
      <c r="BD35" s="101">
        <v>23</v>
      </c>
      <c r="BE35" s="101">
        <v>17</v>
      </c>
      <c r="BF35" s="101">
        <v>22</v>
      </c>
      <c r="BG35" s="102">
        <v>0</v>
      </c>
      <c r="BH35" s="3">
        <v>28</v>
      </c>
      <c r="BI35" s="3">
        <v>9</v>
      </c>
      <c r="BJ35" s="3">
        <v>0</v>
      </c>
      <c r="BK35" s="3">
        <v>18</v>
      </c>
      <c r="BL35" s="3">
        <v>0</v>
      </c>
      <c r="BM35" s="4" t="s">
        <v>144</v>
      </c>
      <c r="BN35" s="10">
        <v>1459</v>
      </c>
      <c r="BO35" s="10">
        <v>562</v>
      </c>
      <c r="BP35" s="10">
        <v>324</v>
      </c>
      <c r="BQ35" s="10">
        <v>361</v>
      </c>
      <c r="BR35" s="10">
        <v>212</v>
      </c>
      <c r="BS35" s="26">
        <v>833</v>
      </c>
      <c r="BT35" s="27">
        <v>382</v>
      </c>
      <c r="BU35" s="27">
        <v>155</v>
      </c>
      <c r="BV35" s="27">
        <v>211</v>
      </c>
      <c r="BW35" s="28">
        <v>85</v>
      </c>
      <c r="BX35" s="10">
        <v>627</v>
      </c>
      <c r="BY35" s="10">
        <v>180</v>
      </c>
      <c r="BZ35" s="10">
        <v>169</v>
      </c>
      <c r="CA35" s="10">
        <v>150</v>
      </c>
      <c r="CB35" s="10">
        <v>127</v>
      </c>
    </row>
    <row r="37" spans="1:80" x14ac:dyDescent="0.2">
      <c r="B37" s="7" t="s">
        <v>1</v>
      </c>
      <c r="C37" s="7" t="s">
        <v>4</v>
      </c>
      <c r="D37" s="7" t="s">
        <v>504</v>
      </c>
      <c r="E37" s="7" t="s">
        <v>6</v>
      </c>
      <c r="F37" s="7" t="s">
        <v>505</v>
      </c>
      <c r="G37" s="10"/>
      <c r="H37" s="10"/>
      <c r="I37" s="10"/>
      <c r="J37" s="10"/>
      <c r="K37" s="10"/>
      <c r="L37" s="10"/>
      <c r="M37" s="10"/>
      <c r="N37" s="10"/>
      <c r="O37" s="10"/>
      <c r="P37" s="10"/>
      <c r="R37" s="10"/>
      <c r="S37" s="10"/>
      <c r="T37" s="10"/>
      <c r="U37" s="10"/>
      <c r="V37" s="10"/>
      <c r="W37" s="26"/>
      <c r="X37" s="27"/>
      <c r="Y37" s="27"/>
      <c r="Z37" s="27"/>
      <c r="AA37" s="28"/>
      <c r="AB37" s="10"/>
      <c r="AC37" s="10"/>
      <c r="AD37" s="10"/>
      <c r="AE37" s="10"/>
      <c r="AF37" s="10"/>
      <c r="AG37" s="56"/>
      <c r="AH37" s="63"/>
      <c r="AI37" s="63"/>
      <c r="AJ37" s="63"/>
      <c r="AK37" s="63"/>
      <c r="AL37" s="63"/>
      <c r="AM37" s="64"/>
      <c r="AN37" s="65"/>
      <c r="AO37" s="65"/>
      <c r="AP37" s="65"/>
      <c r="AQ37" s="66"/>
      <c r="AR37" s="63"/>
      <c r="AS37" s="63"/>
      <c r="AT37" s="63"/>
      <c r="AU37" s="63"/>
      <c r="AV37" s="63"/>
      <c r="AW37" s="3"/>
      <c r="AX37" s="3"/>
      <c r="AY37" s="3"/>
      <c r="AZ37" s="3"/>
      <c r="BA37" s="3"/>
      <c r="BB37" s="3"/>
      <c r="BC37" s="100"/>
      <c r="BD37" s="101"/>
      <c r="BE37" s="101"/>
      <c r="BF37" s="101"/>
      <c r="BG37" s="102"/>
      <c r="BH37" s="3"/>
      <c r="BI37" s="3"/>
      <c r="BJ37" s="3"/>
      <c r="BK37" s="3"/>
      <c r="BL37" s="3"/>
      <c r="BN37" s="10"/>
      <c r="BO37" s="10"/>
      <c r="BP37" s="10"/>
      <c r="BQ37" s="10"/>
      <c r="BR37" s="10"/>
      <c r="BS37" s="26"/>
      <c r="BT37" s="27"/>
      <c r="BU37" s="27"/>
      <c r="BV37" s="27"/>
      <c r="BW37" s="28"/>
      <c r="BX37" s="10"/>
      <c r="BY37" s="10"/>
      <c r="BZ37" s="10"/>
      <c r="CA37" s="10"/>
      <c r="CB37" s="10"/>
    </row>
    <row r="38" spans="1:80" x14ac:dyDescent="0.2">
      <c r="A38" s="4" t="s">
        <v>667</v>
      </c>
      <c r="B38" s="110">
        <f>B35*100/B34</f>
        <v>19.371016612684151</v>
      </c>
      <c r="C38" s="110">
        <f t="shared" ref="C38:F38" si="78">C35*100/C34</f>
        <v>17.418277260796945</v>
      </c>
      <c r="D38" s="110">
        <f t="shared" si="78"/>
        <v>19.135273972602739</v>
      </c>
      <c r="E38" s="110">
        <f t="shared" si="78"/>
        <v>20.391442876649979</v>
      </c>
      <c r="F38" s="110">
        <f t="shared" si="78"/>
        <v>27.004716981132077</v>
      </c>
      <c r="G38" s="10"/>
      <c r="H38" s="10"/>
      <c r="I38" s="10"/>
      <c r="J38" s="10"/>
      <c r="K38" s="10"/>
      <c r="L38" s="10"/>
      <c r="M38" s="10"/>
      <c r="N38" s="10"/>
      <c r="O38" s="10"/>
      <c r="P38" s="10"/>
      <c r="R38" s="10"/>
      <c r="S38" s="10"/>
      <c r="T38" s="10"/>
      <c r="U38" s="10"/>
      <c r="V38" s="10"/>
      <c r="W38" s="26"/>
      <c r="X38" s="27"/>
      <c r="Y38" s="27"/>
      <c r="Z38" s="27"/>
      <c r="AA38" s="28"/>
      <c r="AB38" s="10"/>
      <c r="AC38" s="10"/>
      <c r="AD38" s="10"/>
      <c r="AE38" s="10"/>
      <c r="AF38" s="10"/>
      <c r="AG38" s="56"/>
      <c r="AH38" s="63"/>
      <c r="AI38" s="63"/>
      <c r="AJ38" s="63"/>
      <c r="AK38" s="63"/>
      <c r="AL38" s="63"/>
      <c r="AM38" s="64"/>
      <c r="AN38" s="65"/>
      <c r="AO38" s="65"/>
      <c r="AP38" s="65"/>
      <c r="AQ38" s="66"/>
      <c r="AR38" s="63"/>
      <c r="AS38" s="63"/>
      <c r="AT38" s="63"/>
      <c r="AU38" s="63"/>
      <c r="AV38" s="63"/>
      <c r="AW38" s="3"/>
      <c r="AX38" s="3"/>
      <c r="AY38" s="3"/>
      <c r="AZ38" s="3"/>
      <c r="BA38" s="3"/>
      <c r="BB38" s="3"/>
      <c r="BC38" s="100"/>
      <c r="BD38" s="101"/>
      <c r="BE38" s="101"/>
      <c r="BF38" s="101"/>
      <c r="BG38" s="102"/>
      <c r="BH38" s="3"/>
      <c r="BI38" s="3"/>
      <c r="BJ38" s="3"/>
      <c r="BK38" s="3"/>
      <c r="BL38" s="3"/>
      <c r="BN38" s="10"/>
      <c r="BO38" s="10"/>
      <c r="BP38" s="10"/>
      <c r="BQ38" s="10"/>
      <c r="BR38" s="10"/>
      <c r="BS38" s="26"/>
      <c r="BT38" s="27"/>
      <c r="BU38" s="27"/>
      <c r="BV38" s="27"/>
      <c r="BW38" s="28"/>
      <c r="BX38" s="10"/>
      <c r="BY38" s="10"/>
      <c r="BZ38" s="10"/>
      <c r="CA38" s="10"/>
      <c r="CB38" s="10"/>
    </row>
    <row r="39" spans="1:80" x14ac:dyDescent="0.2"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R39" s="10"/>
      <c r="S39" s="10"/>
      <c r="T39" s="10"/>
      <c r="U39" s="10"/>
      <c r="V39" s="10"/>
      <c r="W39" s="26"/>
      <c r="X39" s="27"/>
      <c r="Y39" s="27"/>
      <c r="Z39" s="27"/>
      <c r="AA39" s="28"/>
      <c r="AB39" s="10"/>
      <c r="AC39" s="10"/>
      <c r="AD39" s="10"/>
      <c r="AE39" s="10"/>
      <c r="AF39" s="10"/>
      <c r="AG39" s="56"/>
      <c r="AH39" s="63"/>
      <c r="AI39" s="63"/>
      <c r="AJ39" s="63"/>
      <c r="AK39" s="63"/>
      <c r="AL39" s="63"/>
      <c r="AM39" s="64"/>
      <c r="AN39" s="65"/>
      <c r="AO39" s="65"/>
      <c r="AP39" s="65"/>
      <c r="AQ39" s="66"/>
      <c r="AR39" s="63"/>
      <c r="AS39" s="63"/>
      <c r="AT39" s="63"/>
      <c r="AU39" s="63"/>
      <c r="AV39" s="63"/>
      <c r="AW39" s="3"/>
      <c r="AX39" s="3"/>
      <c r="AY39" s="3"/>
      <c r="AZ39" s="3"/>
      <c r="BA39" s="3"/>
      <c r="BB39" s="3"/>
      <c r="BC39" s="100"/>
      <c r="BD39" s="101"/>
      <c r="BE39" s="101"/>
      <c r="BF39" s="101"/>
      <c r="BG39" s="102"/>
      <c r="BH39" s="3"/>
      <c r="BI39" s="3"/>
      <c r="BJ39" s="3"/>
      <c r="BK39" s="3"/>
      <c r="BL39" s="3"/>
      <c r="BN39" s="10"/>
      <c r="BO39" s="10"/>
      <c r="BP39" s="10"/>
      <c r="BQ39" s="10"/>
      <c r="BR39" s="10"/>
      <c r="BS39" s="26"/>
      <c r="BT39" s="27"/>
      <c r="BU39" s="27"/>
      <c r="BV39" s="27"/>
      <c r="BW39" s="28"/>
      <c r="BX39" s="10"/>
      <c r="BY39" s="10"/>
      <c r="BZ39" s="10"/>
      <c r="CA39" s="10"/>
      <c r="CB39" s="10"/>
    </row>
    <row r="40" spans="1:80" x14ac:dyDescent="0.2"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R40" s="10"/>
      <c r="S40" s="10"/>
      <c r="T40" s="10"/>
      <c r="U40" s="10"/>
      <c r="V40" s="10"/>
      <c r="W40" s="26"/>
      <c r="X40" s="27"/>
      <c r="Y40" s="27"/>
      <c r="Z40" s="27"/>
      <c r="AA40" s="28"/>
      <c r="AB40" s="10"/>
      <c r="AC40" s="10"/>
      <c r="AD40" s="10"/>
      <c r="AE40" s="10"/>
      <c r="AF40" s="10"/>
      <c r="AG40" s="56"/>
      <c r="AH40" s="63"/>
      <c r="AI40" s="63"/>
      <c r="AJ40" s="63"/>
      <c r="AK40" s="63"/>
      <c r="AL40" s="63"/>
      <c r="AM40" s="64"/>
      <c r="AN40" s="65"/>
      <c r="AO40" s="65"/>
      <c r="AP40" s="65"/>
      <c r="AQ40" s="66"/>
      <c r="AR40" s="63"/>
      <c r="AS40" s="63"/>
      <c r="AT40" s="63"/>
      <c r="AU40" s="63"/>
      <c r="AV40" s="63"/>
      <c r="AW40" s="3"/>
      <c r="AX40" s="3"/>
      <c r="AY40" s="3"/>
      <c r="AZ40" s="3"/>
      <c r="BA40" s="3"/>
      <c r="BB40" s="3"/>
      <c r="BC40" s="100"/>
      <c r="BD40" s="101"/>
      <c r="BE40" s="101"/>
      <c r="BF40" s="101"/>
      <c r="BG40" s="102"/>
      <c r="BH40" s="3"/>
      <c r="BI40" s="3"/>
      <c r="BJ40" s="3"/>
      <c r="BK40" s="3"/>
      <c r="BL40" s="3"/>
      <c r="BN40" s="10"/>
      <c r="BO40" s="10"/>
      <c r="BP40" s="10"/>
      <c r="BQ40" s="10"/>
      <c r="BR40" s="10"/>
      <c r="BS40" s="26"/>
      <c r="BT40" s="27"/>
      <c r="BU40" s="27"/>
      <c r="BV40" s="27"/>
      <c r="BW40" s="28"/>
      <c r="BX40" s="10"/>
      <c r="BY40" s="10"/>
      <c r="BZ40" s="10"/>
      <c r="CA40" s="10"/>
      <c r="CB40" s="10"/>
    </row>
    <row r="41" spans="1:80" x14ac:dyDescent="0.2">
      <c r="A41" s="4" t="s">
        <v>145</v>
      </c>
      <c r="B41" s="10">
        <f t="shared" ref="B41:P41" si="79">R41+AH41+AX41+BN41</f>
        <v>7716</v>
      </c>
      <c r="C41" s="10">
        <f t="shared" si="79"/>
        <v>3461</v>
      </c>
      <c r="D41" s="10">
        <f t="shared" si="79"/>
        <v>1889</v>
      </c>
      <c r="E41" s="10">
        <f t="shared" si="79"/>
        <v>1748</v>
      </c>
      <c r="F41" s="10">
        <f t="shared" si="79"/>
        <v>619</v>
      </c>
      <c r="G41" s="10">
        <f t="shared" si="79"/>
        <v>3925</v>
      </c>
      <c r="H41" s="10">
        <f t="shared" si="79"/>
        <v>1615</v>
      </c>
      <c r="I41" s="10">
        <f t="shared" si="79"/>
        <v>1005</v>
      </c>
      <c r="J41" s="10">
        <f t="shared" si="79"/>
        <v>951</v>
      </c>
      <c r="K41" s="10">
        <f t="shared" si="79"/>
        <v>353</v>
      </c>
      <c r="L41" s="10">
        <f t="shared" si="79"/>
        <v>3792</v>
      </c>
      <c r="M41" s="10">
        <f t="shared" si="79"/>
        <v>1846</v>
      </c>
      <c r="N41" s="10">
        <f t="shared" si="79"/>
        <v>883</v>
      </c>
      <c r="O41" s="10">
        <f t="shared" si="79"/>
        <v>796</v>
      </c>
      <c r="P41" s="10">
        <f t="shared" si="79"/>
        <v>265</v>
      </c>
      <c r="Q41" s="4" t="s">
        <v>145</v>
      </c>
      <c r="R41" s="10">
        <v>759</v>
      </c>
      <c r="S41" s="10">
        <v>212</v>
      </c>
      <c r="T41" s="10">
        <v>306</v>
      </c>
      <c r="U41" s="10">
        <v>67</v>
      </c>
      <c r="V41" s="10">
        <v>174</v>
      </c>
      <c r="W41" s="26">
        <v>419</v>
      </c>
      <c r="X41" s="27">
        <v>99</v>
      </c>
      <c r="Y41" s="27">
        <v>185</v>
      </c>
      <c r="Z41" s="27">
        <v>31</v>
      </c>
      <c r="AA41" s="28">
        <v>104</v>
      </c>
      <c r="AB41" s="10">
        <v>340</v>
      </c>
      <c r="AC41" s="10">
        <v>113</v>
      </c>
      <c r="AD41" s="10">
        <v>121</v>
      </c>
      <c r="AE41" s="10">
        <v>36</v>
      </c>
      <c r="AF41" s="10">
        <v>69</v>
      </c>
      <c r="AG41" s="56" t="s">
        <v>145</v>
      </c>
      <c r="AH41" s="63">
        <v>1599</v>
      </c>
      <c r="AI41" s="63">
        <v>1105</v>
      </c>
      <c r="AJ41" s="63">
        <v>316</v>
      </c>
      <c r="AK41" s="63">
        <v>121</v>
      </c>
      <c r="AL41" s="63">
        <v>57</v>
      </c>
      <c r="AM41" s="64">
        <v>799</v>
      </c>
      <c r="AN41" s="65">
        <v>533</v>
      </c>
      <c r="AO41" s="65">
        <v>194</v>
      </c>
      <c r="AP41" s="65">
        <v>38</v>
      </c>
      <c r="AQ41" s="66">
        <v>34</v>
      </c>
      <c r="AR41" s="63">
        <v>800</v>
      </c>
      <c r="AS41" s="63">
        <v>572</v>
      </c>
      <c r="AT41" s="63">
        <v>122</v>
      </c>
      <c r="AU41" s="63">
        <v>83</v>
      </c>
      <c r="AV41" s="63">
        <v>23</v>
      </c>
      <c r="AW41" s="3" t="s">
        <v>145</v>
      </c>
      <c r="AX41" s="3">
        <v>330</v>
      </c>
      <c r="AY41" s="3">
        <v>190</v>
      </c>
      <c r="AZ41" s="3">
        <v>110</v>
      </c>
      <c r="BA41" s="3">
        <v>25</v>
      </c>
      <c r="BB41" s="3">
        <v>6</v>
      </c>
      <c r="BC41" s="100">
        <v>153</v>
      </c>
      <c r="BD41" s="101">
        <v>107</v>
      </c>
      <c r="BE41" s="101">
        <v>34</v>
      </c>
      <c r="BF41" s="101">
        <v>9</v>
      </c>
      <c r="BG41" s="102">
        <v>3</v>
      </c>
      <c r="BH41" s="3">
        <v>178</v>
      </c>
      <c r="BI41" s="3">
        <v>83</v>
      </c>
      <c r="BJ41" s="3">
        <v>76</v>
      </c>
      <c r="BK41" s="3">
        <v>15</v>
      </c>
      <c r="BL41" s="3">
        <v>3</v>
      </c>
      <c r="BM41" s="4" t="s">
        <v>145</v>
      </c>
      <c r="BN41" s="10">
        <v>5028</v>
      </c>
      <c r="BO41" s="10">
        <v>1954</v>
      </c>
      <c r="BP41" s="10">
        <v>1157</v>
      </c>
      <c r="BQ41" s="10">
        <v>1535</v>
      </c>
      <c r="BR41" s="10">
        <v>382</v>
      </c>
      <c r="BS41" s="26">
        <v>2554</v>
      </c>
      <c r="BT41" s="27">
        <v>876</v>
      </c>
      <c r="BU41" s="27">
        <v>592</v>
      </c>
      <c r="BV41" s="27">
        <v>873</v>
      </c>
      <c r="BW41" s="28">
        <v>212</v>
      </c>
      <c r="BX41" s="10">
        <v>2474</v>
      </c>
      <c r="BY41" s="10">
        <v>1078</v>
      </c>
      <c r="BZ41" s="10">
        <v>564</v>
      </c>
      <c r="CA41" s="10">
        <v>662</v>
      </c>
      <c r="CB41" s="10">
        <v>170</v>
      </c>
    </row>
    <row r="42" spans="1:80" x14ac:dyDescent="0.2">
      <c r="B42" s="10"/>
      <c r="C42" s="10"/>
      <c r="D42" s="10"/>
      <c r="E42" s="10"/>
      <c r="F42" s="10"/>
      <c r="G42" s="26"/>
      <c r="H42" s="27"/>
      <c r="I42" s="27"/>
      <c r="J42" s="27"/>
      <c r="K42" s="28"/>
      <c r="L42" s="10"/>
      <c r="M42" s="10"/>
      <c r="N42" s="10"/>
      <c r="O42" s="10"/>
      <c r="P42" s="10"/>
      <c r="R42" s="10"/>
      <c r="S42" s="10"/>
      <c r="T42" s="10"/>
      <c r="U42" s="10"/>
      <c r="V42" s="10"/>
      <c r="W42" s="26"/>
      <c r="X42" s="27"/>
      <c r="Y42" s="27"/>
      <c r="Z42" s="27"/>
      <c r="AA42" s="28"/>
      <c r="AB42" s="10"/>
      <c r="AC42" s="10"/>
      <c r="AD42" s="10"/>
      <c r="AE42" s="10"/>
      <c r="AF42" s="10"/>
      <c r="AG42" s="56"/>
      <c r="AH42" s="63"/>
      <c r="AI42" s="63"/>
      <c r="AJ42" s="63"/>
      <c r="AK42" s="63"/>
      <c r="AL42" s="63"/>
      <c r="AM42" s="64"/>
      <c r="AN42" s="65"/>
      <c r="AO42" s="65"/>
      <c r="AP42" s="65"/>
      <c r="AQ42" s="66"/>
      <c r="AR42" s="63"/>
      <c r="AS42" s="63"/>
      <c r="AT42" s="63"/>
      <c r="AU42" s="63"/>
      <c r="AV42" s="63"/>
      <c r="AW42" s="3"/>
      <c r="AX42" s="3"/>
      <c r="AY42" s="3"/>
      <c r="AZ42" s="3"/>
      <c r="BA42" s="3"/>
      <c r="BB42" s="3"/>
      <c r="BC42" s="100"/>
      <c r="BD42" s="101"/>
      <c r="BE42" s="101"/>
      <c r="BF42" s="101"/>
      <c r="BG42" s="102"/>
      <c r="BH42" s="3"/>
      <c r="BI42" s="3"/>
      <c r="BJ42" s="3"/>
      <c r="BK42" s="3"/>
      <c r="BL42" s="3"/>
      <c r="BN42" s="10"/>
      <c r="BO42" s="10"/>
      <c r="BP42" s="10"/>
      <c r="BQ42" s="10"/>
      <c r="BR42" s="10"/>
      <c r="BS42" s="26"/>
      <c r="BT42" s="27"/>
      <c r="BU42" s="27"/>
      <c r="BV42" s="27"/>
      <c r="BW42" s="28"/>
      <c r="BX42" s="10"/>
      <c r="BY42" s="10"/>
      <c r="BZ42" s="10"/>
      <c r="CA42" s="10"/>
      <c r="CB42" s="10"/>
    </row>
    <row r="43" spans="1:80" x14ac:dyDescent="0.2">
      <c r="A43" s="15" t="s">
        <v>146</v>
      </c>
      <c r="B43" s="10"/>
      <c r="C43" s="10"/>
      <c r="D43" s="10"/>
      <c r="E43" s="10"/>
      <c r="F43" s="10"/>
      <c r="G43" s="26"/>
      <c r="H43" s="27"/>
      <c r="I43" s="27"/>
      <c r="J43" s="27"/>
      <c r="K43" s="28"/>
      <c r="L43" s="10"/>
      <c r="M43" s="10"/>
      <c r="N43" s="10"/>
      <c r="O43" s="10"/>
      <c r="P43" s="10"/>
      <c r="Q43" s="15" t="s">
        <v>146</v>
      </c>
      <c r="R43" s="10"/>
      <c r="S43" s="10"/>
      <c r="T43" s="10"/>
      <c r="U43" s="10"/>
      <c r="V43" s="10"/>
      <c r="W43" s="26"/>
      <c r="X43" s="27"/>
      <c r="Y43" s="27"/>
      <c r="Z43" s="27"/>
      <c r="AA43" s="28"/>
      <c r="AB43" s="10"/>
      <c r="AC43" s="10"/>
      <c r="AD43" s="10"/>
      <c r="AE43" s="10"/>
      <c r="AF43" s="10"/>
      <c r="AG43" s="60" t="s">
        <v>147</v>
      </c>
      <c r="AH43" s="63"/>
      <c r="AI43" s="63"/>
      <c r="AJ43" s="63"/>
      <c r="AK43" s="63"/>
      <c r="AL43" s="63"/>
      <c r="AM43" s="64"/>
      <c r="AN43" s="65"/>
      <c r="AO43" s="65"/>
      <c r="AP43" s="65"/>
      <c r="AQ43" s="66"/>
      <c r="AR43" s="63"/>
      <c r="AS43" s="63"/>
      <c r="AT43" s="63"/>
      <c r="AU43" s="63"/>
      <c r="AV43" s="63"/>
      <c r="AW43" s="98" t="s">
        <v>147</v>
      </c>
      <c r="AX43" s="3"/>
      <c r="AY43" s="3"/>
      <c r="AZ43" s="3"/>
      <c r="BA43" s="3"/>
      <c r="BB43" s="3"/>
      <c r="BC43" s="100"/>
      <c r="BD43" s="101"/>
      <c r="BE43" s="101"/>
      <c r="BF43" s="101"/>
      <c r="BG43" s="102"/>
      <c r="BH43" s="3"/>
      <c r="BI43" s="3"/>
      <c r="BJ43" s="3"/>
      <c r="BK43" s="3"/>
      <c r="BL43" s="3"/>
      <c r="BM43" s="15" t="s">
        <v>146</v>
      </c>
      <c r="BN43" s="10"/>
      <c r="BO43" s="10"/>
      <c r="BP43" s="10"/>
      <c r="BQ43" s="10"/>
      <c r="BR43" s="10"/>
      <c r="BS43" s="26"/>
      <c r="BT43" s="27"/>
      <c r="BU43" s="27"/>
      <c r="BV43" s="27"/>
      <c r="BW43" s="28"/>
      <c r="BX43" s="10"/>
      <c r="BY43" s="10"/>
      <c r="BZ43" s="10"/>
      <c r="CA43" s="10"/>
      <c r="CB43" s="10"/>
    </row>
    <row r="44" spans="1:80" x14ac:dyDescent="0.2">
      <c r="A44" s="4" t="s">
        <v>1</v>
      </c>
      <c r="B44" s="10">
        <f t="shared" ref="B44:B50" si="80">R44+AH44+AX44+BN44</f>
        <v>9560</v>
      </c>
      <c r="C44" s="10">
        <f t="shared" ref="C44:C50" si="81">S44+AI44+AY44+BO44</f>
        <v>4182</v>
      </c>
      <c r="D44" s="10">
        <f t="shared" ref="D44:D50" si="82">T44+AJ44+AZ44+BP44</f>
        <v>2336</v>
      </c>
      <c r="E44" s="10">
        <f t="shared" ref="E44:E50" si="83">U44+AK44+BA44+BQ44</f>
        <v>2195</v>
      </c>
      <c r="F44" s="10">
        <f t="shared" ref="F44:F50" si="84">V44+AL44+BB44+BR44</f>
        <v>848</v>
      </c>
      <c r="G44" s="10">
        <f t="shared" ref="G44:G50" si="85">W44+AM44+BC44+BS44</f>
        <v>4948</v>
      </c>
      <c r="H44" s="10">
        <f t="shared" ref="H44:H50" si="86">X44+AN44+BD44+BT44</f>
        <v>2066</v>
      </c>
      <c r="I44" s="10">
        <f t="shared" ref="I44:I50" si="87">Y44+AO44+BE44+BU44</f>
        <v>1228</v>
      </c>
      <c r="J44" s="10">
        <f t="shared" ref="J44:J50" si="88">Z44+AP44+BF44+BV44</f>
        <v>1212</v>
      </c>
      <c r="K44" s="10">
        <f t="shared" ref="K44:K50" si="89">AA44+AQ44+BG44+BW44</f>
        <v>444</v>
      </c>
      <c r="L44" s="10">
        <f t="shared" ref="L44:L50" si="90">AB44+AR44+BH44+BX44</f>
        <v>4612</v>
      </c>
      <c r="M44" s="10">
        <f t="shared" ref="M44:M50" si="91">AC44+AS44+BI44+BY44</f>
        <v>2116</v>
      </c>
      <c r="N44" s="10">
        <f t="shared" ref="N44:N50" si="92">AD44+AT44+BJ44+BZ44</f>
        <v>1109</v>
      </c>
      <c r="O44" s="10">
        <f t="shared" ref="O44:O50" si="93">AE44+AU44+BK44+CA44</f>
        <v>984</v>
      </c>
      <c r="P44" s="10">
        <f t="shared" ref="P44:P50" si="94">AF44+AV44+BL44+CB44</f>
        <v>404</v>
      </c>
      <c r="Q44" s="4" t="s">
        <v>1</v>
      </c>
      <c r="R44" s="10">
        <v>952</v>
      </c>
      <c r="S44" s="10">
        <v>293</v>
      </c>
      <c r="T44" s="10">
        <v>387</v>
      </c>
      <c r="U44" s="10">
        <v>82</v>
      </c>
      <c r="V44" s="10">
        <v>191</v>
      </c>
      <c r="W44" s="26">
        <v>511</v>
      </c>
      <c r="X44" s="27">
        <v>132</v>
      </c>
      <c r="Y44" s="27">
        <v>231</v>
      </c>
      <c r="Z44" s="27">
        <v>38</v>
      </c>
      <c r="AA44" s="28">
        <v>110</v>
      </c>
      <c r="AB44" s="10">
        <v>441</v>
      </c>
      <c r="AC44" s="10">
        <v>160</v>
      </c>
      <c r="AD44" s="10">
        <v>156</v>
      </c>
      <c r="AE44" s="10">
        <v>44</v>
      </c>
      <c r="AF44" s="10">
        <v>81</v>
      </c>
      <c r="AG44" s="56" t="s">
        <v>1</v>
      </c>
      <c r="AH44" s="63">
        <v>1701</v>
      </c>
      <c r="AI44" s="63">
        <v>1151</v>
      </c>
      <c r="AJ44" s="63">
        <v>341</v>
      </c>
      <c r="AK44" s="63">
        <v>152</v>
      </c>
      <c r="AL44" s="63">
        <v>57</v>
      </c>
      <c r="AM44" s="64">
        <v>837</v>
      </c>
      <c r="AN44" s="65">
        <v>546</v>
      </c>
      <c r="AO44" s="65">
        <v>198</v>
      </c>
      <c r="AP44" s="65">
        <v>59</v>
      </c>
      <c r="AQ44" s="66">
        <v>34</v>
      </c>
      <c r="AR44" s="63">
        <v>864</v>
      </c>
      <c r="AS44" s="63">
        <v>605</v>
      </c>
      <c r="AT44" s="63">
        <v>143</v>
      </c>
      <c r="AU44" s="63">
        <v>93</v>
      </c>
      <c r="AV44" s="63">
        <v>23</v>
      </c>
      <c r="AW44" s="3" t="s">
        <v>1</v>
      </c>
      <c r="AX44" s="3">
        <v>420</v>
      </c>
      <c r="AY44" s="3">
        <v>222</v>
      </c>
      <c r="AZ44" s="3">
        <v>127</v>
      </c>
      <c r="BA44" s="3">
        <v>65</v>
      </c>
      <c r="BB44" s="3">
        <v>6</v>
      </c>
      <c r="BC44" s="100">
        <v>214</v>
      </c>
      <c r="BD44" s="101">
        <v>130</v>
      </c>
      <c r="BE44" s="101">
        <v>51</v>
      </c>
      <c r="BF44" s="101">
        <v>31</v>
      </c>
      <c r="BG44" s="102">
        <v>3</v>
      </c>
      <c r="BH44" s="3">
        <v>206</v>
      </c>
      <c r="BI44" s="3">
        <v>93</v>
      </c>
      <c r="BJ44" s="3">
        <v>76</v>
      </c>
      <c r="BK44" s="3">
        <v>34</v>
      </c>
      <c r="BL44" s="3">
        <v>3</v>
      </c>
      <c r="BM44" s="4" t="s">
        <v>1</v>
      </c>
      <c r="BN44" s="10">
        <v>6487</v>
      </c>
      <c r="BO44" s="10">
        <v>2516</v>
      </c>
      <c r="BP44" s="10">
        <v>1481</v>
      </c>
      <c r="BQ44" s="10">
        <v>1896</v>
      </c>
      <c r="BR44" s="10">
        <v>594</v>
      </c>
      <c r="BS44" s="26">
        <v>3386</v>
      </c>
      <c r="BT44" s="27">
        <v>1258</v>
      </c>
      <c r="BU44" s="27">
        <v>748</v>
      </c>
      <c r="BV44" s="27">
        <v>1084</v>
      </c>
      <c r="BW44" s="28">
        <v>297</v>
      </c>
      <c r="BX44" s="10">
        <v>3101</v>
      </c>
      <c r="BY44" s="10">
        <v>1258</v>
      </c>
      <c r="BZ44" s="10">
        <v>734</v>
      </c>
      <c r="CA44" s="10">
        <v>813</v>
      </c>
      <c r="CB44" s="10">
        <v>297</v>
      </c>
    </row>
    <row r="45" spans="1:80" x14ac:dyDescent="0.2">
      <c r="A45" s="4" t="s">
        <v>147</v>
      </c>
      <c r="B45" s="10">
        <f t="shared" si="80"/>
        <v>3748</v>
      </c>
      <c r="C45" s="10">
        <f t="shared" si="81"/>
        <v>1271</v>
      </c>
      <c r="D45" s="10">
        <f t="shared" si="82"/>
        <v>977</v>
      </c>
      <c r="E45" s="10">
        <f t="shared" si="83"/>
        <v>1102</v>
      </c>
      <c r="F45" s="10">
        <f t="shared" si="84"/>
        <v>398</v>
      </c>
      <c r="G45" s="10">
        <f t="shared" si="85"/>
        <v>2124</v>
      </c>
      <c r="H45" s="10">
        <f t="shared" si="86"/>
        <v>604</v>
      </c>
      <c r="I45" s="10">
        <f t="shared" si="87"/>
        <v>544</v>
      </c>
      <c r="J45" s="10">
        <f t="shared" si="88"/>
        <v>746</v>
      </c>
      <c r="K45" s="10">
        <f t="shared" si="89"/>
        <v>228</v>
      </c>
      <c r="L45" s="10">
        <f t="shared" si="90"/>
        <v>1625</v>
      </c>
      <c r="M45" s="10">
        <f t="shared" si="91"/>
        <v>666</v>
      </c>
      <c r="N45" s="10">
        <f t="shared" si="92"/>
        <v>431</v>
      </c>
      <c r="O45" s="10">
        <f t="shared" si="93"/>
        <v>356</v>
      </c>
      <c r="P45" s="10">
        <f t="shared" si="94"/>
        <v>171</v>
      </c>
      <c r="Q45" s="4" t="s">
        <v>147</v>
      </c>
      <c r="R45" s="10">
        <v>423</v>
      </c>
      <c r="S45" s="10">
        <v>137</v>
      </c>
      <c r="T45" s="10">
        <v>167</v>
      </c>
      <c r="U45" s="10">
        <v>20</v>
      </c>
      <c r="V45" s="10">
        <v>98</v>
      </c>
      <c r="W45" s="26">
        <v>204</v>
      </c>
      <c r="X45" s="27">
        <v>42</v>
      </c>
      <c r="Y45" s="27">
        <v>98</v>
      </c>
      <c r="Z45" s="27">
        <v>5</v>
      </c>
      <c r="AA45" s="28">
        <v>58</v>
      </c>
      <c r="AB45" s="10">
        <v>219</v>
      </c>
      <c r="AC45" s="10">
        <v>94</v>
      </c>
      <c r="AD45" s="10">
        <v>69</v>
      </c>
      <c r="AE45" s="10">
        <v>15</v>
      </c>
      <c r="AF45" s="10">
        <v>41</v>
      </c>
      <c r="AG45" s="56" t="s">
        <v>147</v>
      </c>
      <c r="AH45" s="63">
        <v>207</v>
      </c>
      <c r="AI45" s="63">
        <v>111</v>
      </c>
      <c r="AJ45" s="63">
        <v>42</v>
      </c>
      <c r="AK45" s="63">
        <v>52</v>
      </c>
      <c r="AL45" s="63">
        <v>3</v>
      </c>
      <c r="AM45" s="64">
        <v>93</v>
      </c>
      <c r="AN45" s="65">
        <v>39</v>
      </c>
      <c r="AO45" s="65">
        <v>29</v>
      </c>
      <c r="AP45" s="65">
        <v>24</v>
      </c>
      <c r="AQ45" s="66">
        <v>0</v>
      </c>
      <c r="AR45" s="63">
        <v>115</v>
      </c>
      <c r="AS45" s="63">
        <v>72</v>
      </c>
      <c r="AT45" s="63">
        <v>13</v>
      </c>
      <c r="AU45" s="63">
        <v>28</v>
      </c>
      <c r="AV45" s="63">
        <v>3</v>
      </c>
      <c r="AW45" s="3" t="s">
        <v>147</v>
      </c>
      <c r="AX45" s="3">
        <v>196</v>
      </c>
      <c r="AY45" s="3">
        <v>125</v>
      </c>
      <c r="AZ45" s="3">
        <v>34</v>
      </c>
      <c r="BA45" s="3">
        <v>37</v>
      </c>
      <c r="BB45" s="3">
        <v>0</v>
      </c>
      <c r="BC45" s="100">
        <v>107</v>
      </c>
      <c r="BD45" s="101">
        <v>74</v>
      </c>
      <c r="BE45" s="101">
        <v>8</v>
      </c>
      <c r="BF45" s="101">
        <v>25</v>
      </c>
      <c r="BG45" s="102">
        <v>0</v>
      </c>
      <c r="BH45" s="3">
        <v>89</v>
      </c>
      <c r="BI45" s="3">
        <v>51</v>
      </c>
      <c r="BJ45" s="3">
        <v>25</v>
      </c>
      <c r="BK45" s="3">
        <v>12</v>
      </c>
      <c r="BL45" s="3">
        <v>0</v>
      </c>
      <c r="BM45" s="4" t="s">
        <v>147</v>
      </c>
      <c r="BN45" s="10">
        <v>2922</v>
      </c>
      <c r="BO45" s="10">
        <v>898</v>
      </c>
      <c r="BP45" s="10">
        <v>734</v>
      </c>
      <c r="BQ45" s="10">
        <v>993</v>
      </c>
      <c r="BR45" s="10">
        <v>297</v>
      </c>
      <c r="BS45" s="26">
        <v>1720</v>
      </c>
      <c r="BT45" s="27">
        <v>449</v>
      </c>
      <c r="BU45" s="27">
        <v>409</v>
      </c>
      <c r="BV45" s="27">
        <v>692</v>
      </c>
      <c r="BW45" s="28">
        <v>170</v>
      </c>
      <c r="BX45" s="10">
        <v>1202</v>
      </c>
      <c r="BY45" s="10">
        <v>449</v>
      </c>
      <c r="BZ45" s="10">
        <v>324</v>
      </c>
      <c r="CA45" s="10">
        <v>301</v>
      </c>
      <c r="CB45" s="10">
        <v>127</v>
      </c>
    </row>
    <row r="46" spans="1:80" x14ac:dyDescent="0.2"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R46" s="10"/>
      <c r="S46" s="10"/>
      <c r="T46" s="10"/>
      <c r="U46" s="10"/>
      <c r="V46" s="10"/>
      <c r="W46" s="26"/>
      <c r="X46" s="27"/>
      <c r="Y46" s="27"/>
      <c r="Z46" s="27"/>
      <c r="AA46" s="28"/>
      <c r="AB46" s="10"/>
      <c r="AC46" s="10"/>
      <c r="AD46" s="10"/>
      <c r="AE46" s="10"/>
      <c r="AF46" s="10"/>
      <c r="AG46" s="56"/>
      <c r="AH46" s="63"/>
      <c r="AI46" s="63"/>
      <c r="AJ46" s="63"/>
      <c r="AK46" s="63"/>
      <c r="AL46" s="63"/>
      <c r="AM46" s="64"/>
      <c r="AN46" s="65"/>
      <c r="AO46" s="65"/>
      <c r="AP46" s="65"/>
      <c r="AQ46" s="66"/>
      <c r="AR46" s="63"/>
      <c r="AS46" s="63"/>
      <c r="AT46" s="63"/>
      <c r="AU46" s="63"/>
      <c r="AV46" s="63"/>
      <c r="AW46" s="3"/>
      <c r="AX46" s="3"/>
      <c r="AY46" s="3"/>
      <c r="AZ46" s="3"/>
      <c r="BA46" s="3"/>
      <c r="BB46" s="3"/>
      <c r="BC46" s="100"/>
      <c r="BD46" s="101"/>
      <c r="BE46" s="101"/>
      <c r="BF46" s="101"/>
      <c r="BG46" s="102"/>
      <c r="BH46" s="3"/>
      <c r="BI46" s="3"/>
      <c r="BJ46" s="3"/>
      <c r="BK46" s="3"/>
      <c r="BL46" s="3"/>
      <c r="BN46" s="10"/>
      <c r="BO46" s="10"/>
      <c r="BP46" s="10"/>
      <c r="BQ46" s="10"/>
      <c r="BR46" s="10"/>
      <c r="BS46" s="26"/>
      <c r="BT46" s="27"/>
      <c r="BU46" s="27"/>
      <c r="BV46" s="27"/>
      <c r="BW46" s="28"/>
      <c r="BX46" s="10"/>
      <c r="BY46" s="10"/>
      <c r="BZ46" s="10"/>
      <c r="CA46" s="10"/>
      <c r="CB46" s="10"/>
    </row>
    <row r="47" spans="1:80" x14ac:dyDescent="0.2">
      <c r="B47" s="7" t="s">
        <v>1</v>
      </c>
      <c r="C47" s="7" t="s">
        <v>4</v>
      </c>
      <c r="D47" s="7" t="s">
        <v>504</v>
      </c>
      <c r="E47" s="7" t="s">
        <v>6</v>
      </c>
      <c r="F47" s="7" t="s">
        <v>505</v>
      </c>
      <c r="G47" s="10"/>
      <c r="H47" s="10"/>
      <c r="I47" s="10"/>
      <c r="J47" s="10"/>
      <c r="K47" s="10"/>
      <c r="L47" s="10"/>
      <c r="M47" s="10"/>
      <c r="N47" s="10"/>
      <c r="O47" s="10"/>
      <c r="P47" s="10"/>
      <c r="R47" s="10"/>
      <c r="S47" s="10"/>
      <c r="T47" s="10"/>
      <c r="U47" s="10"/>
      <c r="V47" s="10"/>
      <c r="W47" s="26"/>
      <c r="X47" s="27"/>
      <c r="Y47" s="27"/>
      <c r="Z47" s="27"/>
      <c r="AA47" s="28"/>
      <c r="AB47" s="10"/>
      <c r="AC47" s="10"/>
      <c r="AD47" s="10"/>
      <c r="AE47" s="10"/>
      <c r="AF47" s="10"/>
      <c r="AG47" s="56"/>
      <c r="AH47" s="63"/>
      <c r="AI47" s="63"/>
      <c r="AJ47" s="63"/>
      <c r="AK47" s="63"/>
      <c r="AL47" s="63"/>
      <c r="AM47" s="64"/>
      <c r="AN47" s="65"/>
      <c r="AO47" s="65"/>
      <c r="AP47" s="65"/>
      <c r="AQ47" s="66"/>
      <c r="AR47" s="63"/>
      <c r="AS47" s="63"/>
      <c r="AT47" s="63"/>
      <c r="AU47" s="63"/>
      <c r="AV47" s="63"/>
      <c r="AW47" s="3"/>
      <c r="AX47" s="3"/>
      <c r="AY47" s="3"/>
      <c r="AZ47" s="3"/>
      <c r="BA47" s="3"/>
      <c r="BB47" s="3"/>
      <c r="BC47" s="100"/>
      <c r="BD47" s="101"/>
      <c r="BE47" s="101"/>
      <c r="BF47" s="101"/>
      <c r="BG47" s="102"/>
      <c r="BH47" s="3"/>
      <c r="BI47" s="3"/>
      <c r="BJ47" s="3"/>
      <c r="BK47" s="3"/>
      <c r="BL47" s="3"/>
      <c r="BN47" s="10"/>
      <c r="BO47" s="10"/>
      <c r="BP47" s="10"/>
      <c r="BQ47" s="10"/>
      <c r="BR47" s="10"/>
      <c r="BS47" s="26"/>
      <c r="BT47" s="27"/>
      <c r="BU47" s="27"/>
      <c r="BV47" s="27"/>
      <c r="BW47" s="28"/>
      <c r="BX47" s="10"/>
      <c r="BY47" s="10"/>
      <c r="BZ47" s="10"/>
      <c r="CA47" s="10"/>
      <c r="CB47" s="10"/>
    </row>
    <row r="48" spans="1:80" x14ac:dyDescent="0.2">
      <c r="A48" s="4" t="s">
        <v>147</v>
      </c>
      <c r="B48" s="110">
        <f>B45*100/B44</f>
        <v>39.205020920502093</v>
      </c>
      <c r="C48" s="110">
        <f t="shared" ref="C48:F48" si="95">C45*100/C44</f>
        <v>30.392156862745097</v>
      </c>
      <c r="D48" s="110">
        <f t="shared" si="95"/>
        <v>41.823630136986303</v>
      </c>
      <c r="E48" s="110">
        <f t="shared" si="95"/>
        <v>50.205011389521637</v>
      </c>
      <c r="F48" s="110">
        <f t="shared" si="95"/>
        <v>46.933962264150942</v>
      </c>
      <c r="G48" s="10"/>
      <c r="H48" s="10"/>
      <c r="I48" s="10"/>
      <c r="J48" s="10"/>
      <c r="K48" s="10"/>
      <c r="L48" s="10"/>
      <c r="M48" s="10"/>
      <c r="N48" s="10"/>
      <c r="O48" s="10"/>
      <c r="P48" s="10"/>
      <c r="R48" s="10"/>
      <c r="S48" s="10"/>
      <c r="T48" s="10"/>
      <c r="U48" s="10"/>
      <c r="V48" s="10"/>
      <c r="W48" s="26"/>
      <c r="X48" s="27"/>
      <c r="Y48" s="27"/>
      <c r="Z48" s="27"/>
      <c r="AA48" s="28"/>
      <c r="AB48" s="10"/>
      <c r="AC48" s="10"/>
      <c r="AD48" s="10"/>
      <c r="AE48" s="10"/>
      <c r="AF48" s="10"/>
      <c r="AG48" s="56"/>
      <c r="AH48" s="63"/>
      <c r="AI48" s="63"/>
      <c r="AJ48" s="63"/>
      <c r="AK48" s="63"/>
      <c r="AL48" s="63"/>
      <c r="AM48" s="64"/>
      <c r="AN48" s="65"/>
      <c r="AO48" s="65"/>
      <c r="AP48" s="65"/>
      <c r="AQ48" s="66"/>
      <c r="AR48" s="63"/>
      <c r="AS48" s="63"/>
      <c r="AT48" s="63"/>
      <c r="AU48" s="63"/>
      <c r="AV48" s="63"/>
      <c r="AW48" s="3"/>
      <c r="AX48" s="3"/>
      <c r="AY48" s="3"/>
      <c r="AZ48" s="3"/>
      <c r="BA48" s="3"/>
      <c r="BB48" s="3"/>
      <c r="BC48" s="100"/>
      <c r="BD48" s="101"/>
      <c r="BE48" s="101"/>
      <c r="BF48" s="101"/>
      <c r="BG48" s="102"/>
      <c r="BH48" s="3"/>
      <c r="BI48" s="3"/>
      <c r="BJ48" s="3"/>
      <c r="BK48" s="3"/>
      <c r="BL48" s="3"/>
      <c r="BN48" s="10"/>
      <c r="BO48" s="10"/>
      <c r="BP48" s="10"/>
      <c r="BQ48" s="10"/>
      <c r="BR48" s="10"/>
      <c r="BS48" s="26"/>
      <c r="BT48" s="27"/>
      <c r="BU48" s="27"/>
      <c r="BV48" s="27"/>
      <c r="BW48" s="28"/>
      <c r="BX48" s="10"/>
      <c r="BY48" s="10"/>
      <c r="BZ48" s="10"/>
      <c r="CA48" s="10"/>
      <c r="CB48" s="10"/>
    </row>
    <row r="49" spans="1:80" x14ac:dyDescent="0.2"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R49" s="10"/>
      <c r="S49" s="10"/>
      <c r="T49" s="10"/>
      <c r="U49" s="10"/>
      <c r="V49" s="10"/>
      <c r="W49" s="26"/>
      <c r="X49" s="27"/>
      <c r="Y49" s="27"/>
      <c r="Z49" s="27"/>
      <c r="AA49" s="28"/>
      <c r="AB49" s="10"/>
      <c r="AC49" s="10"/>
      <c r="AD49" s="10"/>
      <c r="AE49" s="10"/>
      <c r="AF49" s="10"/>
      <c r="AG49" s="56"/>
      <c r="AH49" s="63"/>
      <c r="AI49" s="63"/>
      <c r="AJ49" s="63"/>
      <c r="AK49" s="63"/>
      <c r="AL49" s="63"/>
      <c r="AM49" s="64"/>
      <c r="AN49" s="65"/>
      <c r="AO49" s="65"/>
      <c r="AP49" s="65"/>
      <c r="AQ49" s="66"/>
      <c r="AR49" s="63"/>
      <c r="AS49" s="63"/>
      <c r="AT49" s="63"/>
      <c r="AU49" s="63"/>
      <c r="AV49" s="63"/>
      <c r="AW49" s="3"/>
      <c r="AX49" s="3"/>
      <c r="AY49" s="3"/>
      <c r="AZ49" s="3"/>
      <c r="BA49" s="3"/>
      <c r="BB49" s="3"/>
      <c r="BC49" s="100"/>
      <c r="BD49" s="101"/>
      <c r="BE49" s="101"/>
      <c r="BF49" s="101"/>
      <c r="BG49" s="102"/>
      <c r="BH49" s="3"/>
      <c r="BI49" s="3"/>
      <c r="BJ49" s="3"/>
      <c r="BK49" s="3"/>
      <c r="BL49" s="3"/>
      <c r="BN49" s="10"/>
      <c r="BO49" s="10"/>
      <c r="BP49" s="10"/>
      <c r="BQ49" s="10"/>
      <c r="BR49" s="10"/>
      <c r="BS49" s="26"/>
      <c r="BT49" s="27"/>
      <c r="BU49" s="27"/>
      <c r="BV49" s="27"/>
      <c r="BW49" s="28"/>
      <c r="BX49" s="10"/>
      <c r="BY49" s="10"/>
      <c r="BZ49" s="10"/>
      <c r="CA49" s="10"/>
      <c r="CB49" s="10"/>
    </row>
    <row r="50" spans="1:80" x14ac:dyDescent="0.2">
      <c r="A50" s="4" t="s">
        <v>148</v>
      </c>
      <c r="B50" s="10">
        <f t="shared" si="80"/>
        <v>5812</v>
      </c>
      <c r="C50" s="10">
        <f t="shared" si="81"/>
        <v>2910</v>
      </c>
      <c r="D50" s="10">
        <f t="shared" si="82"/>
        <v>1359</v>
      </c>
      <c r="E50" s="10">
        <f t="shared" si="83"/>
        <v>1093</v>
      </c>
      <c r="F50" s="10">
        <f t="shared" si="84"/>
        <v>450</v>
      </c>
      <c r="G50" s="10">
        <f t="shared" si="85"/>
        <v>2824</v>
      </c>
      <c r="H50" s="10">
        <f t="shared" si="86"/>
        <v>1462</v>
      </c>
      <c r="I50" s="10">
        <f t="shared" si="87"/>
        <v>682</v>
      </c>
      <c r="J50" s="10">
        <f t="shared" si="88"/>
        <v>464</v>
      </c>
      <c r="K50" s="10">
        <f t="shared" si="89"/>
        <v>216</v>
      </c>
      <c r="L50" s="10">
        <f t="shared" si="90"/>
        <v>2987</v>
      </c>
      <c r="M50" s="10">
        <f t="shared" si="91"/>
        <v>1450</v>
      </c>
      <c r="N50" s="10">
        <f t="shared" si="92"/>
        <v>678</v>
      </c>
      <c r="O50" s="10">
        <f t="shared" si="93"/>
        <v>628</v>
      </c>
      <c r="P50" s="10">
        <f t="shared" si="94"/>
        <v>234</v>
      </c>
      <c r="Q50" s="4" t="s">
        <v>148</v>
      </c>
      <c r="R50" s="10">
        <v>530</v>
      </c>
      <c r="S50" s="10">
        <v>156</v>
      </c>
      <c r="T50" s="10">
        <v>219</v>
      </c>
      <c r="U50" s="10">
        <v>62</v>
      </c>
      <c r="V50" s="10">
        <v>93</v>
      </c>
      <c r="W50" s="26">
        <v>307</v>
      </c>
      <c r="X50" s="27">
        <v>90</v>
      </c>
      <c r="Y50" s="27">
        <v>133</v>
      </c>
      <c r="Z50" s="27">
        <v>33</v>
      </c>
      <c r="AA50" s="28">
        <v>52</v>
      </c>
      <c r="AB50" s="10">
        <v>222</v>
      </c>
      <c r="AC50" s="10">
        <v>66</v>
      </c>
      <c r="AD50" s="10">
        <v>87</v>
      </c>
      <c r="AE50" s="10">
        <v>29</v>
      </c>
      <c r="AF50" s="10">
        <v>41</v>
      </c>
      <c r="AG50" s="56" t="s">
        <v>148</v>
      </c>
      <c r="AH50" s="63">
        <v>1493</v>
      </c>
      <c r="AI50" s="63">
        <v>1040</v>
      </c>
      <c r="AJ50" s="63">
        <v>299</v>
      </c>
      <c r="AK50" s="63">
        <v>100</v>
      </c>
      <c r="AL50" s="63">
        <v>54</v>
      </c>
      <c r="AM50" s="64">
        <v>744</v>
      </c>
      <c r="AN50" s="65">
        <v>507</v>
      </c>
      <c r="AO50" s="65">
        <v>168</v>
      </c>
      <c r="AP50" s="65">
        <v>34</v>
      </c>
      <c r="AQ50" s="66">
        <v>34</v>
      </c>
      <c r="AR50" s="63">
        <v>749</v>
      </c>
      <c r="AS50" s="63">
        <v>533</v>
      </c>
      <c r="AT50" s="63">
        <v>131</v>
      </c>
      <c r="AU50" s="63">
        <v>65</v>
      </c>
      <c r="AV50" s="63">
        <v>20</v>
      </c>
      <c r="AW50" s="3" t="s">
        <v>148</v>
      </c>
      <c r="AX50" s="3">
        <v>224</v>
      </c>
      <c r="AY50" s="3">
        <v>97</v>
      </c>
      <c r="AZ50" s="3">
        <v>93</v>
      </c>
      <c r="BA50" s="3">
        <v>28</v>
      </c>
      <c r="BB50" s="3">
        <v>6</v>
      </c>
      <c r="BC50" s="100">
        <v>107</v>
      </c>
      <c r="BD50" s="101">
        <v>56</v>
      </c>
      <c r="BE50" s="101">
        <v>42</v>
      </c>
      <c r="BF50" s="101">
        <v>6</v>
      </c>
      <c r="BG50" s="102">
        <v>3</v>
      </c>
      <c r="BH50" s="3">
        <v>117</v>
      </c>
      <c r="BI50" s="3">
        <v>42</v>
      </c>
      <c r="BJ50" s="3">
        <v>51</v>
      </c>
      <c r="BK50" s="3">
        <v>22</v>
      </c>
      <c r="BL50" s="3">
        <v>3</v>
      </c>
      <c r="BM50" s="4" t="s">
        <v>148</v>
      </c>
      <c r="BN50" s="10">
        <v>3565</v>
      </c>
      <c r="BO50" s="10">
        <v>1617</v>
      </c>
      <c r="BP50" s="10">
        <v>748</v>
      </c>
      <c r="BQ50" s="10">
        <v>903</v>
      </c>
      <c r="BR50" s="10">
        <v>297</v>
      </c>
      <c r="BS50" s="26">
        <v>1666</v>
      </c>
      <c r="BT50" s="27">
        <v>809</v>
      </c>
      <c r="BU50" s="27">
        <v>339</v>
      </c>
      <c r="BV50" s="27">
        <v>391</v>
      </c>
      <c r="BW50" s="28">
        <v>127</v>
      </c>
      <c r="BX50" s="10">
        <v>1899</v>
      </c>
      <c r="BY50" s="10">
        <v>809</v>
      </c>
      <c r="BZ50" s="10">
        <v>409</v>
      </c>
      <c r="CA50" s="10">
        <v>512</v>
      </c>
      <c r="CB50" s="10">
        <v>170</v>
      </c>
    </row>
    <row r="51" spans="1:80" x14ac:dyDescent="0.2">
      <c r="B51" s="10"/>
      <c r="C51" s="10"/>
      <c r="D51" s="10"/>
      <c r="E51" s="10"/>
      <c r="F51" s="10"/>
      <c r="G51" s="26"/>
      <c r="H51" s="27"/>
      <c r="I51" s="27"/>
      <c r="J51" s="27"/>
      <c r="K51" s="28"/>
      <c r="L51" s="10"/>
      <c r="M51" s="10"/>
      <c r="N51" s="10"/>
      <c r="O51" s="10"/>
      <c r="P51" s="10"/>
      <c r="R51" s="10"/>
      <c r="S51" s="10"/>
      <c r="T51" s="10"/>
      <c r="U51" s="10"/>
      <c r="V51" s="10"/>
      <c r="W51" s="26"/>
      <c r="X51" s="27"/>
      <c r="Y51" s="27"/>
      <c r="Z51" s="27"/>
      <c r="AA51" s="28"/>
      <c r="AB51" s="10"/>
      <c r="AC51" s="10"/>
      <c r="AD51" s="10"/>
      <c r="AE51" s="10"/>
      <c r="AF51" s="10"/>
      <c r="AG51" s="56"/>
      <c r="AH51" s="63"/>
      <c r="AI51" s="63"/>
      <c r="AJ51" s="63"/>
      <c r="AK51" s="63"/>
      <c r="AL51" s="63"/>
      <c r="AM51" s="64"/>
      <c r="AN51" s="65"/>
      <c r="AO51" s="65"/>
      <c r="AP51" s="65"/>
      <c r="AQ51" s="66"/>
      <c r="AR51" s="63"/>
      <c r="AS51" s="63"/>
      <c r="AT51" s="63"/>
      <c r="AU51" s="63"/>
      <c r="AV51" s="63"/>
      <c r="AW51" s="3"/>
      <c r="AX51" s="3"/>
      <c r="AY51" s="3"/>
      <c r="AZ51" s="3"/>
      <c r="BA51" s="3"/>
      <c r="BB51" s="3"/>
      <c r="BC51" s="100"/>
      <c r="BD51" s="101"/>
      <c r="BE51" s="101"/>
      <c r="BF51" s="101"/>
      <c r="BG51" s="102"/>
      <c r="BH51" s="3"/>
      <c r="BI51" s="3"/>
      <c r="BJ51" s="3"/>
      <c r="BK51" s="3"/>
      <c r="BL51" s="3"/>
      <c r="BN51" s="10"/>
      <c r="BO51" s="10"/>
      <c r="BP51" s="10"/>
      <c r="BQ51" s="10"/>
      <c r="BR51" s="10"/>
      <c r="BS51" s="26"/>
      <c r="BT51" s="27"/>
      <c r="BU51" s="27"/>
      <c r="BV51" s="27"/>
      <c r="BW51" s="28"/>
      <c r="BX51" s="10"/>
      <c r="BY51" s="10"/>
      <c r="BZ51" s="10"/>
      <c r="CA51" s="10"/>
      <c r="CB51" s="10"/>
    </row>
    <row r="52" spans="1:80" x14ac:dyDescent="0.2">
      <c r="A52" s="15" t="s">
        <v>149</v>
      </c>
      <c r="B52" s="10"/>
      <c r="C52" s="10"/>
      <c r="D52" s="10"/>
      <c r="E52" s="10"/>
      <c r="F52" s="10"/>
      <c r="G52" s="26"/>
      <c r="H52" s="27"/>
      <c r="I52" s="27"/>
      <c r="J52" s="27"/>
      <c r="K52" s="28"/>
      <c r="L52" s="10"/>
      <c r="M52" s="10"/>
      <c r="N52" s="10"/>
      <c r="O52" s="10"/>
      <c r="P52" s="10"/>
      <c r="Q52" s="15" t="s">
        <v>149</v>
      </c>
      <c r="R52" s="10"/>
      <c r="S52" s="10"/>
      <c r="T52" s="10"/>
      <c r="U52" s="10"/>
      <c r="V52" s="10"/>
      <c r="W52" s="26"/>
      <c r="X52" s="27"/>
      <c r="Y52" s="27"/>
      <c r="Z52" s="27"/>
      <c r="AA52" s="28"/>
      <c r="AB52" s="10"/>
      <c r="AC52" s="10"/>
      <c r="AD52" s="10"/>
      <c r="AE52" s="10"/>
      <c r="AF52" s="10"/>
      <c r="AG52" s="60" t="s">
        <v>150</v>
      </c>
      <c r="AH52" s="63"/>
      <c r="AI52" s="63"/>
      <c r="AJ52" s="63"/>
      <c r="AK52" s="63"/>
      <c r="AL52" s="63"/>
      <c r="AM52" s="64"/>
      <c r="AN52" s="65"/>
      <c r="AO52" s="65"/>
      <c r="AP52" s="65"/>
      <c r="AQ52" s="66"/>
      <c r="AR52" s="63"/>
      <c r="AS52" s="63"/>
      <c r="AT52" s="63"/>
      <c r="AU52" s="63"/>
      <c r="AV52" s="63"/>
      <c r="AW52" s="98" t="s">
        <v>150</v>
      </c>
      <c r="AX52" s="3"/>
      <c r="AY52" s="3"/>
      <c r="AZ52" s="3"/>
      <c r="BA52" s="3"/>
      <c r="BB52" s="3"/>
      <c r="BC52" s="100"/>
      <c r="BD52" s="101"/>
      <c r="BE52" s="101"/>
      <c r="BF52" s="101"/>
      <c r="BG52" s="102"/>
      <c r="BH52" s="3"/>
      <c r="BI52" s="3"/>
      <c r="BJ52" s="3"/>
      <c r="BK52" s="3"/>
      <c r="BL52" s="3"/>
      <c r="BM52" s="15" t="s">
        <v>149</v>
      </c>
      <c r="BN52" s="10"/>
      <c r="BO52" s="10"/>
      <c r="BP52" s="10"/>
      <c r="BQ52" s="10"/>
      <c r="BR52" s="10"/>
      <c r="BS52" s="26"/>
      <c r="BT52" s="27"/>
      <c r="BU52" s="27"/>
      <c r="BV52" s="27"/>
      <c r="BW52" s="28"/>
      <c r="BX52" s="10"/>
      <c r="BY52" s="10"/>
      <c r="BZ52" s="10"/>
      <c r="CA52" s="10"/>
      <c r="CB52" s="10"/>
    </row>
    <row r="53" spans="1:80" x14ac:dyDescent="0.2">
      <c r="A53" s="4" t="s">
        <v>1</v>
      </c>
      <c r="B53" s="10">
        <f t="shared" ref="B53:B61" si="96">R53+AH53+AX53+BN53</f>
        <v>8183</v>
      </c>
      <c r="C53" s="10">
        <f t="shared" ref="C53:C61" si="97">S53+AI53+AY53+BO53</f>
        <v>3502</v>
      </c>
      <c r="D53" s="10">
        <f t="shared" ref="D53:D61" si="98">T53+AJ53+AZ53+BP53</f>
        <v>1979</v>
      </c>
      <c r="E53" s="10">
        <f t="shared" ref="E53:E61" si="99">U53+AK53+BA53+BQ53</f>
        <v>1958</v>
      </c>
      <c r="F53" s="10">
        <f t="shared" ref="F53:F61" si="100">V53+AL53+BB53+BR53</f>
        <v>743</v>
      </c>
      <c r="G53" s="10">
        <f t="shared" ref="G53:G61" si="101">W53+AM53+BC53+BS53</f>
        <v>4223</v>
      </c>
      <c r="H53" s="10">
        <f t="shared" ref="H53:H61" si="102">X53+AN53+BD53+BT53</f>
        <v>1713</v>
      </c>
      <c r="I53" s="10">
        <f t="shared" ref="I53:I61" si="103">Y53+AO53+BE53+BU53</f>
        <v>1039</v>
      </c>
      <c r="J53" s="10">
        <f t="shared" ref="J53:J61" si="104">Z53+AP53+BF53+BV53</f>
        <v>1078</v>
      </c>
      <c r="K53" s="10">
        <f t="shared" ref="K53:K61" si="105">AA53+AQ53+BG53+BW53</f>
        <v>394</v>
      </c>
      <c r="L53" s="10">
        <f t="shared" ref="L53:L61" si="106">AB53+AR53+BH53+BX53</f>
        <v>3958</v>
      </c>
      <c r="M53" s="10">
        <f t="shared" ref="M53:M61" si="107">AC53+AS53+BI53+BY53</f>
        <v>1789</v>
      </c>
      <c r="N53" s="10">
        <f t="shared" ref="N53:N61" si="108">AD53+AT53+BJ53+BZ53</f>
        <v>941</v>
      </c>
      <c r="O53" s="10">
        <f t="shared" ref="O53:O61" si="109">AE53+AU53+BK53+CA53</f>
        <v>879</v>
      </c>
      <c r="P53" s="10">
        <f t="shared" ref="P53:P61" si="110">AF53+AV53+BL53+CB53</f>
        <v>350</v>
      </c>
      <c r="Q53" s="4" t="s">
        <v>1</v>
      </c>
      <c r="R53" s="10">
        <v>822</v>
      </c>
      <c r="S53" s="10">
        <v>241</v>
      </c>
      <c r="T53" s="10">
        <v>323</v>
      </c>
      <c r="U53" s="10">
        <v>67</v>
      </c>
      <c r="V53" s="10">
        <v>191</v>
      </c>
      <c r="W53" s="26">
        <v>450</v>
      </c>
      <c r="X53" s="27">
        <v>113</v>
      </c>
      <c r="Y53" s="27">
        <v>190</v>
      </c>
      <c r="Z53" s="27">
        <v>36</v>
      </c>
      <c r="AA53" s="28">
        <v>110</v>
      </c>
      <c r="AB53" s="10">
        <v>372</v>
      </c>
      <c r="AC53" s="10">
        <v>127</v>
      </c>
      <c r="AD53" s="10">
        <v>133</v>
      </c>
      <c r="AE53" s="10">
        <v>31</v>
      </c>
      <c r="AF53" s="10">
        <v>81</v>
      </c>
      <c r="AG53" s="56" t="s">
        <v>1</v>
      </c>
      <c r="AH53" s="63">
        <v>1297</v>
      </c>
      <c r="AI53" s="63">
        <v>884</v>
      </c>
      <c r="AJ53" s="63">
        <v>265</v>
      </c>
      <c r="AK53" s="63">
        <v>110</v>
      </c>
      <c r="AL53" s="63">
        <v>37</v>
      </c>
      <c r="AM53" s="64">
        <v>668</v>
      </c>
      <c r="AN53" s="65">
        <v>442</v>
      </c>
      <c r="AO53" s="65">
        <v>152</v>
      </c>
      <c r="AP53" s="65">
        <v>48</v>
      </c>
      <c r="AQ53" s="66">
        <v>26</v>
      </c>
      <c r="AR53" s="63">
        <v>629</v>
      </c>
      <c r="AS53" s="63">
        <v>442</v>
      </c>
      <c r="AT53" s="63">
        <v>114</v>
      </c>
      <c r="AU53" s="63">
        <v>62</v>
      </c>
      <c r="AV53" s="63">
        <v>11</v>
      </c>
      <c r="AW53" s="3" t="s">
        <v>1</v>
      </c>
      <c r="AX53" s="3">
        <v>340</v>
      </c>
      <c r="AY53" s="3">
        <v>176</v>
      </c>
      <c r="AZ53" s="3">
        <v>93</v>
      </c>
      <c r="BA53" s="3">
        <v>65</v>
      </c>
      <c r="BB53" s="3">
        <v>6</v>
      </c>
      <c r="BC53" s="100">
        <v>169</v>
      </c>
      <c r="BD53" s="101">
        <v>102</v>
      </c>
      <c r="BE53" s="101">
        <v>34</v>
      </c>
      <c r="BF53" s="101">
        <v>31</v>
      </c>
      <c r="BG53" s="102">
        <v>3</v>
      </c>
      <c r="BH53" s="3">
        <v>170</v>
      </c>
      <c r="BI53" s="3">
        <v>74</v>
      </c>
      <c r="BJ53" s="3">
        <v>59</v>
      </c>
      <c r="BK53" s="3">
        <v>34</v>
      </c>
      <c r="BL53" s="3">
        <v>3</v>
      </c>
      <c r="BM53" s="4" t="s">
        <v>1</v>
      </c>
      <c r="BN53" s="10">
        <v>5724</v>
      </c>
      <c r="BO53" s="10">
        <v>2201</v>
      </c>
      <c r="BP53" s="10">
        <v>1298</v>
      </c>
      <c r="BQ53" s="10">
        <v>1716</v>
      </c>
      <c r="BR53" s="10">
        <v>509</v>
      </c>
      <c r="BS53" s="26">
        <v>2936</v>
      </c>
      <c r="BT53" s="27">
        <v>1056</v>
      </c>
      <c r="BU53" s="27">
        <v>663</v>
      </c>
      <c r="BV53" s="27">
        <v>963</v>
      </c>
      <c r="BW53" s="28">
        <v>255</v>
      </c>
      <c r="BX53" s="10">
        <v>2787</v>
      </c>
      <c r="BY53" s="10">
        <v>1146</v>
      </c>
      <c r="BZ53" s="10">
        <v>635</v>
      </c>
      <c r="CA53" s="10">
        <v>752</v>
      </c>
      <c r="CB53" s="10">
        <v>255</v>
      </c>
    </row>
    <row r="54" spans="1:80" x14ac:dyDescent="0.2">
      <c r="A54" s="4" t="s">
        <v>150</v>
      </c>
      <c r="B54" s="10">
        <f t="shared" si="96"/>
        <v>523</v>
      </c>
      <c r="C54" s="10">
        <f t="shared" si="97"/>
        <v>222</v>
      </c>
      <c r="D54" s="10">
        <f t="shared" si="98"/>
        <v>102</v>
      </c>
      <c r="E54" s="10">
        <f t="shared" si="99"/>
        <v>170</v>
      </c>
      <c r="F54" s="10">
        <f t="shared" si="100"/>
        <v>29</v>
      </c>
      <c r="G54" s="10">
        <f t="shared" si="101"/>
        <v>234</v>
      </c>
      <c r="H54" s="10">
        <f t="shared" si="102"/>
        <v>107</v>
      </c>
      <c r="I54" s="10">
        <f t="shared" si="103"/>
        <v>73</v>
      </c>
      <c r="J54" s="10">
        <f t="shared" si="104"/>
        <v>41</v>
      </c>
      <c r="K54" s="10">
        <f t="shared" si="105"/>
        <v>12</v>
      </c>
      <c r="L54" s="10">
        <f t="shared" si="106"/>
        <v>291</v>
      </c>
      <c r="M54" s="10">
        <f t="shared" si="107"/>
        <v>116</v>
      </c>
      <c r="N54" s="10">
        <f t="shared" si="108"/>
        <v>28</v>
      </c>
      <c r="O54" s="10">
        <f t="shared" si="109"/>
        <v>129</v>
      </c>
      <c r="P54" s="10">
        <f t="shared" si="110"/>
        <v>17</v>
      </c>
      <c r="Q54" s="4" t="s">
        <v>150</v>
      </c>
      <c r="R54" s="10">
        <v>81</v>
      </c>
      <c r="S54" s="10">
        <v>33</v>
      </c>
      <c r="T54" s="10">
        <v>17</v>
      </c>
      <c r="U54" s="10">
        <v>2</v>
      </c>
      <c r="V54" s="10">
        <v>29</v>
      </c>
      <c r="W54" s="26">
        <v>50</v>
      </c>
      <c r="X54" s="27">
        <v>19</v>
      </c>
      <c r="Y54" s="27">
        <v>17</v>
      </c>
      <c r="Z54" s="27">
        <v>2</v>
      </c>
      <c r="AA54" s="28">
        <v>12</v>
      </c>
      <c r="AB54" s="10">
        <v>32</v>
      </c>
      <c r="AC54" s="10">
        <v>14</v>
      </c>
      <c r="AD54" s="10">
        <v>0</v>
      </c>
      <c r="AE54" s="10">
        <v>0</v>
      </c>
      <c r="AF54" s="10">
        <v>17</v>
      </c>
      <c r="AG54" s="56" t="s">
        <v>150</v>
      </c>
      <c r="AH54" s="63">
        <v>16</v>
      </c>
      <c r="AI54" s="63">
        <v>13</v>
      </c>
      <c r="AJ54" s="63">
        <v>0</v>
      </c>
      <c r="AK54" s="63">
        <v>3</v>
      </c>
      <c r="AL54" s="63">
        <v>0</v>
      </c>
      <c r="AM54" s="64">
        <v>10</v>
      </c>
      <c r="AN54" s="65">
        <v>7</v>
      </c>
      <c r="AO54" s="65">
        <v>0</v>
      </c>
      <c r="AP54" s="65">
        <v>3</v>
      </c>
      <c r="AQ54" s="66">
        <v>0</v>
      </c>
      <c r="AR54" s="63">
        <v>7</v>
      </c>
      <c r="AS54" s="63">
        <v>7</v>
      </c>
      <c r="AT54" s="63">
        <v>0</v>
      </c>
      <c r="AU54" s="63">
        <v>0</v>
      </c>
      <c r="AV54" s="63">
        <v>0</v>
      </c>
      <c r="AW54" s="3" t="s">
        <v>150</v>
      </c>
      <c r="AX54" s="3">
        <v>34</v>
      </c>
      <c r="AY54" s="3">
        <v>19</v>
      </c>
      <c r="AZ54" s="3">
        <v>0</v>
      </c>
      <c r="BA54" s="3">
        <v>15</v>
      </c>
      <c r="BB54" s="3">
        <v>0</v>
      </c>
      <c r="BC54" s="100">
        <v>20</v>
      </c>
      <c r="BD54" s="101">
        <v>14</v>
      </c>
      <c r="BE54" s="101">
        <v>0</v>
      </c>
      <c r="BF54" s="101">
        <v>6</v>
      </c>
      <c r="BG54" s="102">
        <v>0</v>
      </c>
      <c r="BH54" s="3">
        <v>14</v>
      </c>
      <c r="BI54" s="3">
        <v>5</v>
      </c>
      <c r="BJ54" s="3">
        <v>0</v>
      </c>
      <c r="BK54" s="3">
        <v>9</v>
      </c>
      <c r="BL54" s="3">
        <v>0</v>
      </c>
      <c r="BM54" s="4" t="s">
        <v>150</v>
      </c>
      <c r="BN54" s="10">
        <v>392</v>
      </c>
      <c r="BO54" s="10">
        <v>157</v>
      </c>
      <c r="BP54" s="10">
        <v>85</v>
      </c>
      <c r="BQ54" s="10">
        <v>150</v>
      </c>
      <c r="BR54" s="10">
        <v>0</v>
      </c>
      <c r="BS54" s="26">
        <v>154</v>
      </c>
      <c r="BT54" s="27">
        <v>67</v>
      </c>
      <c r="BU54" s="27">
        <v>56</v>
      </c>
      <c r="BV54" s="27">
        <v>30</v>
      </c>
      <c r="BW54" s="28">
        <v>0</v>
      </c>
      <c r="BX54" s="10">
        <v>238</v>
      </c>
      <c r="BY54" s="10">
        <v>90</v>
      </c>
      <c r="BZ54" s="10">
        <v>28</v>
      </c>
      <c r="CA54" s="10">
        <v>120</v>
      </c>
      <c r="CB54" s="10">
        <v>0</v>
      </c>
    </row>
    <row r="55" spans="1:80" x14ac:dyDescent="0.2"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R55" s="10"/>
      <c r="S55" s="10"/>
      <c r="T55" s="10"/>
      <c r="U55" s="10"/>
      <c r="V55" s="10"/>
      <c r="W55" s="26"/>
      <c r="X55" s="27"/>
      <c r="Y55" s="27"/>
      <c r="Z55" s="27"/>
      <c r="AA55" s="28"/>
      <c r="AB55" s="10"/>
      <c r="AC55" s="10"/>
      <c r="AD55" s="10"/>
      <c r="AE55" s="10"/>
      <c r="AF55" s="10"/>
      <c r="AG55" s="56"/>
      <c r="AH55" s="63"/>
      <c r="AI55" s="63"/>
      <c r="AJ55" s="63"/>
      <c r="AK55" s="63"/>
      <c r="AL55" s="63"/>
      <c r="AM55" s="64"/>
      <c r="AN55" s="65"/>
      <c r="AO55" s="65"/>
      <c r="AP55" s="65"/>
      <c r="AQ55" s="66"/>
      <c r="AR55" s="63"/>
      <c r="AS55" s="63"/>
      <c r="AT55" s="63"/>
      <c r="AU55" s="63"/>
      <c r="AV55" s="63"/>
      <c r="AW55" s="3"/>
      <c r="AX55" s="3"/>
      <c r="AY55" s="3"/>
      <c r="AZ55" s="3"/>
      <c r="BA55" s="3"/>
      <c r="BB55" s="3"/>
      <c r="BC55" s="100"/>
      <c r="BD55" s="101"/>
      <c r="BE55" s="101"/>
      <c r="BF55" s="101"/>
      <c r="BG55" s="102"/>
      <c r="BH55" s="3"/>
      <c r="BI55" s="3"/>
      <c r="BJ55" s="3"/>
      <c r="BK55" s="3"/>
      <c r="BL55" s="3"/>
      <c r="BN55" s="10"/>
      <c r="BO55" s="10"/>
      <c r="BP55" s="10"/>
      <c r="BQ55" s="10"/>
      <c r="BR55" s="10"/>
      <c r="BS55" s="26"/>
      <c r="BT55" s="27"/>
      <c r="BU55" s="27"/>
      <c r="BV55" s="27"/>
      <c r="BW55" s="28"/>
      <c r="BX55" s="10"/>
      <c r="BY55" s="10"/>
      <c r="BZ55" s="10"/>
      <c r="CA55" s="10"/>
      <c r="CB55" s="10"/>
    </row>
    <row r="56" spans="1:80" x14ac:dyDescent="0.2">
      <c r="B56" s="7" t="s">
        <v>1</v>
      </c>
      <c r="C56" s="7" t="s">
        <v>4</v>
      </c>
      <c r="D56" s="7" t="s">
        <v>504</v>
      </c>
      <c r="E56" s="7" t="s">
        <v>6</v>
      </c>
      <c r="F56" s="7" t="s">
        <v>505</v>
      </c>
      <c r="G56" s="10"/>
      <c r="H56" s="10"/>
      <c r="I56" s="10"/>
      <c r="J56" s="10"/>
      <c r="K56" s="10"/>
      <c r="L56" s="10"/>
      <c r="M56" s="10"/>
      <c r="N56" s="10"/>
      <c r="O56" s="10"/>
      <c r="P56" s="10"/>
      <c r="R56" s="10"/>
      <c r="S56" s="10"/>
      <c r="T56" s="10"/>
      <c r="U56" s="10"/>
      <c r="V56" s="10"/>
      <c r="W56" s="26"/>
      <c r="X56" s="27"/>
      <c r="Y56" s="27"/>
      <c r="Z56" s="27"/>
      <c r="AA56" s="28"/>
      <c r="AB56" s="10"/>
      <c r="AC56" s="10"/>
      <c r="AD56" s="10"/>
      <c r="AE56" s="10"/>
      <c r="AF56" s="10"/>
      <c r="AG56" s="56"/>
      <c r="AH56" s="63"/>
      <c r="AI56" s="63"/>
      <c r="AJ56" s="63"/>
      <c r="AK56" s="63"/>
      <c r="AL56" s="63"/>
      <c r="AM56" s="64"/>
      <c r="AN56" s="65"/>
      <c r="AO56" s="65"/>
      <c r="AP56" s="65"/>
      <c r="AQ56" s="66"/>
      <c r="AR56" s="63"/>
      <c r="AS56" s="63"/>
      <c r="AT56" s="63"/>
      <c r="AU56" s="63"/>
      <c r="AV56" s="63"/>
      <c r="AW56" s="3"/>
      <c r="AX56" s="3"/>
      <c r="AY56" s="3"/>
      <c r="AZ56" s="3"/>
      <c r="BA56" s="3"/>
      <c r="BB56" s="3"/>
      <c r="BC56" s="100"/>
      <c r="BD56" s="101"/>
      <c r="BE56" s="101"/>
      <c r="BF56" s="101"/>
      <c r="BG56" s="102"/>
      <c r="BH56" s="3"/>
      <c r="BI56" s="3"/>
      <c r="BJ56" s="3"/>
      <c r="BK56" s="3"/>
      <c r="BL56" s="3"/>
      <c r="BN56" s="10"/>
      <c r="BO56" s="10"/>
      <c r="BP56" s="10"/>
      <c r="BQ56" s="10"/>
      <c r="BR56" s="10"/>
      <c r="BS56" s="26"/>
      <c r="BT56" s="27"/>
      <c r="BU56" s="27"/>
      <c r="BV56" s="27"/>
      <c r="BW56" s="28"/>
      <c r="BX56" s="10"/>
      <c r="BY56" s="10"/>
      <c r="BZ56" s="10"/>
      <c r="CA56" s="10"/>
      <c r="CB56" s="10"/>
    </row>
    <row r="57" spans="1:80" x14ac:dyDescent="0.2">
      <c r="A57" s="4" t="s">
        <v>891</v>
      </c>
      <c r="B57" s="110">
        <f>B54*100/B53</f>
        <v>6.3912990345838931</v>
      </c>
      <c r="C57" s="110">
        <f t="shared" ref="C57:F57" si="111">C54*100/C53</f>
        <v>6.3392347230154193</v>
      </c>
      <c r="D57" s="110">
        <f t="shared" si="111"/>
        <v>5.1541182415361293</v>
      </c>
      <c r="E57" s="110">
        <f t="shared" si="111"/>
        <v>8.6823289070480083</v>
      </c>
      <c r="F57" s="110">
        <f t="shared" si="111"/>
        <v>3.9030955585464335</v>
      </c>
      <c r="G57" s="10"/>
      <c r="H57" s="10"/>
      <c r="I57" s="10"/>
      <c r="J57" s="10"/>
      <c r="K57" s="10"/>
      <c r="L57" s="10"/>
      <c r="M57" s="10"/>
      <c r="N57" s="10"/>
      <c r="O57" s="10"/>
      <c r="P57" s="10"/>
      <c r="R57" s="10"/>
      <c r="S57" s="10"/>
      <c r="T57" s="10"/>
      <c r="U57" s="10"/>
      <c r="V57" s="10"/>
      <c r="W57" s="26"/>
      <c r="X57" s="27"/>
      <c r="Y57" s="27"/>
      <c r="Z57" s="27"/>
      <c r="AA57" s="28"/>
      <c r="AB57" s="10"/>
      <c r="AC57" s="10"/>
      <c r="AD57" s="10"/>
      <c r="AE57" s="10"/>
      <c r="AF57" s="10"/>
      <c r="AG57" s="56"/>
      <c r="AH57" s="63"/>
      <c r="AI57" s="63"/>
      <c r="AJ57" s="63"/>
      <c r="AK57" s="63"/>
      <c r="AL57" s="63"/>
      <c r="AM57" s="64"/>
      <c r="AN57" s="65"/>
      <c r="AO57" s="65"/>
      <c r="AP57" s="65"/>
      <c r="AQ57" s="66"/>
      <c r="AR57" s="63"/>
      <c r="AS57" s="63"/>
      <c r="AT57" s="63"/>
      <c r="AU57" s="63"/>
      <c r="AV57" s="63"/>
      <c r="AW57" s="3"/>
      <c r="AX57" s="3"/>
      <c r="AY57" s="3"/>
      <c r="AZ57" s="3"/>
      <c r="BA57" s="3"/>
      <c r="BB57" s="3"/>
      <c r="BC57" s="100"/>
      <c r="BD57" s="101"/>
      <c r="BE57" s="101"/>
      <c r="BF57" s="101"/>
      <c r="BG57" s="102"/>
      <c r="BH57" s="3"/>
      <c r="BI57" s="3"/>
      <c r="BJ57" s="3"/>
      <c r="BK57" s="3"/>
      <c r="BL57" s="3"/>
      <c r="BN57" s="10"/>
      <c r="BO57" s="10"/>
      <c r="BP57" s="10"/>
      <c r="BQ57" s="10"/>
      <c r="BR57" s="10"/>
      <c r="BS57" s="26"/>
      <c r="BT57" s="27"/>
      <c r="BU57" s="27"/>
      <c r="BV57" s="27"/>
      <c r="BW57" s="28"/>
      <c r="BX57" s="10"/>
      <c r="BY57" s="10"/>
      <c r="BZ57" s="10"/>
      <c r="CA57" s="10"/>
      <c r="CB57" s="10"/>
    </row>
    <row r="58" spans="1:80" x14ac:dyDescent="0.2"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R58" s="10"/>
      <c r="S58" s="10"/>
      <c r="T58" s="10"/>
      <c r="U58" s="10"/>
      <c r="V58" s="10"/>
      <c r="W58" s="26"/>
      <c r="X58" s="27"/>
      <c r="Y58" s="27"/>
      <c r="Z58" s="27"/>
      <c r="AA58" s="28"/>
      <c r="AB58" s="10"/>
      <c r="AC58" s="10"/>
      <c r="AD58" s="10"/>
      <c r="AE58" s="10"/>
      <c r="AF58" s="10"/>
      <c r="AG58" s="56"/>
      <c r="AH58" s="63"/>
      <c r="AI58" s="63"/>
      <c r="AJ58" s="63"/>
      <c r="AK58" s="63"/>
      <c r="AL58" s="63"/>
      <c r="AM58" s="64"/>
      <c r="AN58" s="65"/>
      <c r="AO58" s="65"/>
      <c r="AP58" s="65"/>
      <c r="AQ58" s="66"/>
      <c r="AR58" s="63"/>
      <c r="AS58" s="63"/>
      <c r="AT58" s="63"/>
      <c r="AU58" s="63"/>
      <c r="AV58" s="63"/>
      <c r="AW58" s="3"/>
      <c r="AX58" s="3"/>
      <c r="AY58" s="3"/>
      <c r="AZ58" s="3"/>
      <c r="BA58" s="3"/>
      <c r="BB58" s="3"/>
      <c r="BC58" s="100"/>
      <c r="BD58" s="101"/>
      <c r="BE58" s="101"/>
      <c r="BF58" s="101"/>
      <c r="BG58" s="102"/>
      <c r="BH58" s="3"/>
      <c r="BI58" s="3"/>
      <c r="BJ58" s="3"/>
      <c r="BK58" s="3"/>
      <c r="BL58" s="3"/>
      <c r="BN58" s="10"/>
      <c r="BO58" s="10"/>
      <c r="BP58" s="10"/>
      <c r="BQ58" s="10"/>
      <c r="BR58" s="10"/>
      <c r="BS58" s="26"/>
      <c r="BT58" s="27"/>
      <c r="BU58" s="27"/>
      <c r="BV58" s="27"/>
      <c r="BW58" s="28"/>
      <c r="BX58" s="10"/>
      <c r="BY58" s="10"/>
      <c r="BZ58" s="10"/>
      <c r="CA58" s="10"/>
      <c r="CB58" s="10"/>
    </row>
    <row r="59" spans="1:80" x14ac:dyDescent="0.2"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R59" s="10"/>
      <c r="S59" s="10"/>
      <c r="T59" s="10"/>
      <c r="U59" s="10"/>
      <c r="V59" s="10"/>
      <c r="W59" s="26"/>
      <c r="X59" s="27"/>
      <c r="Y59" s="27"/>
      <c r="Z59" s="27"/>
      <c r="AA59" s="28"/>
      <c r="AB59" s="10"/>
      <c r="AC59" s="10"/>
      <c r="AD59" s="10"/>
      <c r="AE59" s="10"/>
      <c r="AF59" s="10"/>
      <c r="AG59" s="56"/>
      <c r="AH59" s="63"/>
      <c r="AI59" s="63"/>
      <c r="AJ59" s="63"/>
      <c r="AK59" s="63"/>
      <c r="AL59" s="63"/>
      <c r="AM59" s="64"/>
      <c r="AN59" s="65"/>
      <c r="AO59" s="65"/>
      <c r="AP59" s="65"/>
      <c r="AQ59" s="66"/>
      <c r="AR59" s="63"/>
      <c r="AS59" s="63"/>
      <c r="AT59" s="63"/>
      <c r="AU59" s="63"/>
      <c r="AV59" s="63"/>
      <c r="AW59" s="3"/>
      <c r="AX59" s="3"/>
      <c r="AY59" s="3"/>
      <c r="AZ59" s="3"/>
      <c r="BA59" s="3"/>
      <c r="BB59" s="3"/>
      <c r="BC59" s="100"/>
      <c r="BD59" s="101"/>
      <c r="BE59" s="101"/>
      <c r="BF59" s="101"/>
      <c r="BG59" s="102"/>
      <c r="BH59" s="3"/>
      <c r="BI59" s="3"/>
      <c r="BJ59" s="3"/>
      <c r="BK59" s="3"/>
      <c r="BL59" s="3"/>
      <c r="BN59" s="10"/>
      <c r="BO59" s="10"/>
      <c r="BP59" s="10"/>
      <c r="BQ59" s="10"/>
      <c r="BR59" s="10"/>
      <c r="BS59" s="26"/>
      <c r="BT59" s="27"/>
      <c r="BU59" s="27"/>
      <c r="BV59" s="27"/>
      <c r="BW59" s="28"/>
      <c r="BX59" s="10"/>
      <c r="BY59" s="10"/>
      <c r="BZ59" s="10"/>
      <c r="CA59" s="10"/>
      <c r="CB59" s="10"/>
    </row>
    <row r="60" spans="1:80" x14ac:dyDescent="0.2"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R60" s="10"/>
      <c r="S60" s="10"/>
      <c r="T60" s="10"/>
      <c r="U60" s="10"/>
      <c r="V60" s="10"/>
      <c r="W60" s="26"/>
      <c r="X60" s="27"/>
      <c r="Y60" s="27"/>
      <c r="Z60" s="27"/>
      <c r="AA60" s="28"/>
      <c r="AB60" s="10"/>
      <c r="AC60" s="10"/>
      <c r="AD60" s="10"/>
      <c r="AE60" s="10"/>
      <c r="AF60" s="10"/>
      <c r="AG60" s="56"/>
      <c r="AH60" s="63"/>
      <c r="AI60" s="63"/>
      <c r="AJ60" s="63"/>
      <c r="AK60" s="63"/>
      <c r="AL60" s="63"/>
      <c r="AM60" s="64"/>
      <c r="AN60" s="65"/>
      <c r="AO60" s="65"/>
      <c r="AP60" s="65"/>
      <c r="AQ60" s="66"/>
      <c r="AR60" s="63"/>
      <c r="AS60" s="63"/>
      <c r="AT60" s="63"/>
      <c r="AU60" s="63"/>
      <c r="AV60" s="63"/>
      <c r="AW60" s="3"/>
      <c r="AX60" s="3"/>
      <c r="AY60" s="3"/>
      <c r="AZ60" s="3"/>
      <c r="BA60" s="3"/>
      <c r="BB60" s="3"/>
      <c r="BC60" s="100"/>
      <c r="BD60" s="101"/>
      <c r="BE60" s="101"/>
      <c r="BF60" s="101"/>
      <c r="BG60" s="102"/>
      <c r="BH60" s="3"/>
      <c r="BI60" s="3"/>
      <c r="BJ60" s="3"/>
      <c r="BK60" s="3"/>
      <c r="BL60" s="3"/>
      <c r="BN60" s="10"/>
      <c r="BO60" s="10"/>
      <c r="BP60" s="10"/>
      <c r="BQ60" s="10"/>
      <c r="BR60" s="10"/>
      <c r="BS60" s="26"/>
      <c r="BT60" s="27"/>
      <c r="BU60" s="27"/>
      <c r="BV60" s="27"/>
      <c r="BW60" s="28"/>
      <c r="BX60" s="10"/>
      <c r="BY60" s="10"/>
      <c r="BZ60" s="10"/>
      <c r="CA60" s="10"/>
      <c r="CB60" s="10"/>
    </row>
    <row r="61" spans="1:80" x14ac:dyDescent="0.2">
      <c r="A61" s="4" t="s">
        <v>151</v>
      </c>
      <c r="B61" s="10">
        <f t="shared" si="96"/>
        <v>7659</v>
      </c>
      <c r="C61" s="10">
        <f t="shared" si="97"/>
        <v>3281</v>
      </c>
      <c r="D61" s="10">
        <f t="shared" si="98"/>
        <v>1877</v>
      </c>
      <c r="E61" s="10">
        <f t="shared" si="99"/>
        <v>1787</v>
      </c>
      <c r="F61" s="10">
        <f t="shared" si="100"/>
        <v>714</v>
      </c>
      <c r="G61" s="10">
        <f t="shared" si="101"/>
        <v>3990</v>
      </c>
      <c r="H61" s="10">
        <f t="shared" si="102"/>
        <v>1606</v>
      </c>
      <c r="I61" s="10">
        <f t="shared" si="103"/>
        <v>966</v>
      </c>
      <c r="J61" s="10">
        <f t="shared" si="104"/>
        <v>1038</v>
      </c>
      <c r="K61" s="10">
        <f t="shared" si="105"/>
        <v>382</v>
      </c>
      <c r="L61" s="10">
        <f t="shared" si="106"/>
        <v>3669</v>
      </c>
      <c r="M61" s="10">
        <f t="shared" si="107"/>
        <v>1675</v>
      </c>
      <c r="N61" s="10">
        <f t="shared" si="108"/>
        <v>913</v>
      </c>
      <c r="O61" s="10">
        <f t="shared" si="109"/>
        <v>750</v>
      </c>
      <c r="P61" s="10">
        <f t="shared" si="110"/>
        <v>333</v>
      </c>
      <c r="Q61" s="4" t="s">
        <v>151</v>
      </c>
      <c r="R61" s="10">
        <v>741</v>
      </c>
      <c r="S61" s="10">
        <v>208</v>
      </c>
      <c r="T61" s="10">
        <v>306</v>
      </c>
      <c r="U61" s="10">
        <v>66</v>
      </c>
      <c r="V61" s="10">
        <v>162</v>
      </c>
      <c r="W61" s="31">
        <v>400</v>
      </c>
      <c r="X61" s="32">
        <v>94</v>
      </c>
      <c r="Y61" s="32">
        <v>173</v>
      </c>
      <c r="Z61" s="32">
        <v>35</v>
      </c>
      <c r="AA61" s="33">
        <v>98</v>
      </c>
      <c r="AB61" s="10">
        <v>341</v>
      </c>
      <c r="AC61" s="10">
        <v>113</v>
      </c>
      <c r="AD61" s="10">
        <v>133</v>
      </c>
      <c r="AE61" s="10">
        <v>31</v>
      </c>
      <c r="AF61" s="10">
        <v>64</v>
      </c>
      <c r="AG61" s="56" t="s">
        <v>151</v>
      </c>
      <c r="AH61" s="63">
        <v>1280</v>
      </c>
      <c r="AI61" s="63">
        <v>871</v>
      </c>
      <c r="AJ61" s="63">
        <v>265</v>
      </c>
      <c r="AK61" s="63">
        <v>107</v>
      </c>
      <c r="AL61" s="63">
        <v>37</v>
      </c>
      <c r="AM61" s="67">
        <v>658</v>
      </c>
      <c r="AN61" s="68">
        <v>436</v>
      </c>
      <c r="AO61" s="68">
        <v>152</v>
      </c>
      <c r="AP61" s="68">
        <v>45</v>
      </c>
      <c r="AQ61" s="69">
        <v>26</v>
      </c>
      <c r="AR61" s="63">
        <v>623</v>
      </c>
      <c r="AS61" s="63">
        <v>436</v>
      </c>
      <c r="AT61" s="63">
        <v>114</v>
      </c>
      <c r="AU61" s="63">
        <v>62</v>
      </c>
      <c r="AV61" s="63">
        <v>11</v>
      </c>
      <c r="AW61" s="3" t="s">
        <v>151</v>
      </c>
      <c r="AX61" s="3">
        <v>306</v>
      </c>
      <c r="AY61" s="3">
        <v>158</v>
      </c>
      <c r="AZ61" s="3">
        <v>93</v>
      </c>
      <c r="BA61" s="3">
        <v>49</v>
      </c>
      <c r="BB61" s="3">
        <v>6</v>
      </c>
      <c r="BC61" s="107">
        <v>149</v>
      </c>
      <c r="BD61" s="108">
        <v>88</v>
      </c>
      <c r="BE61" s="108">
        <v>34</v>
      </c>
      <c r="BF61" s="108">
        <v>25</v>
      </c>
      <c r="BG61" s="109">
        <v>3</v>
      </c>
      <c r="BH61" s="3">
        <v>156</v>
      </c>
      <c r="BI61" s="3">
        <v>70</v>
      </c>
      <c r="BJ61" s="3">
        <v>59</v>
      </c>
      <c r="BK61" s="3">
        <v>25</v>
      </c>
      <c r="BL61" s="3">
        <v>3</v>
      </c>
      <c r="BM61" s="4" t="s">
        <v>151</v>
      </c>
      <c r="BN61" s="10">
        <v>5332</v>
      </c>
      <c r="BO61" s="10">
        <v>2044</v>
      </c>
      <c r="BP61" s="10">
        <v>1213</v>
      </c>
      <c r="BQ61" s="10">
        <v>1565</v>
      </c>
      <c r="BR61" s="10">
        <v>509</v>
      </c>
      <c r="BS61" s="31">
        <v>2783</v>
      </c>
      <c r="BT61" s="32">
        <v>988</v>
      </c>
      <c r="BU61" s="32">
        <v>607</v>
      </c>
      <c r="BV61" s="32">
        <v>933</v>
      </c>
      <c r="BW61" s="33">
        <v>255</v>
      </c>
      <c r="BX61" s="10">
        <v>2549</v>
      </c>
      <c r="BY61" s="10">
        <v>1056</v>
      </c>
      <c r="BZ61" s="10">
        <v>607</v>
      </c>
      <c r="CA61" s="10">
        <v>632</v>
      </c>
      <c r="CB61" s="10">
        <v>255</v>
      </c>
    </row>
    <row r="62" spans="1:80" ht="15" x14ac:dyDescent="0.25">
      <c r="A62" s="2" t="s">
        <v>500</v>
      </c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2" t="s">
        <v>500</v>
      </c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2" t="s">
        <v>500</v>
      </c>
      <c r="AH62" s="94"/>
      <c r="AI62" s="94"/>
      <c r="AJ62" s="94"/>
      <c r="AK62" s="94"/>
      <c r="AL62" s="94"/>
      <c r="AM62" s="94"/>
      <c r="AN62" s="94"/>
      <c r="AO62" s="94"/>
      <c r="AP62" s="94"/>
      <c r="AQ62" s="94"/>
      <c r="AR62" s="112"/>
      <c r="AS62" s="112"/>
      <c r="AT62" s="112"/>
      <c r="AU62" s="112"/>
      <c r="AV62" s="112"/>
      <c r="AW62" s="2" t="s">
        <v>500</v>
      </c>
      <c r="AX62" s="94"/>
      <c r="AY62" s="94"/>
      <c r="AZ62" s="94"/>
      <c r="BA62" s="94"/>
      <c r="BB62" s="94"/>
      <c r="BC62" s="94"/>
      <c r="BD62" s="94"/>
      <c r="BE62" s="94"/>
      <c r="BF62" s="94"/>
      <c r="BG62" s="94"/>
      <c r="BH62" s="94"/>
      <c r="BI62" s="94"/>
      <c r="BJ62" s="94"/>
      <c r="BK62" s="94"/>
      <c r="BL62" s="94"/>
      <c r="BM62" s="2" t="s">
        <v>500</v>
      </c>
      <c r="BN62" s="94"/>
      <c r="BO62" s="94"/>
      <c r="BP62" s="94"/>
      <c r="BQ62" s="94"/>
      <c r="BR62" s="94"/>
      <c r="BS62" s="94"/>
      <c r="BT62" s="94"/>
      <c r="BU62" s="94"/>
      <c r="BV62" s="94"/>
      <c r="BW62" s="94"/>
      <c r="BX62" s="94"/>
      <c r="BY62" s="94"/>
      <c r="BZ62" s="94"/>
      <c r="CA62" s="94"/>
      <c r="CB62" s="94"/>
    </row>
    <row r="63" spans="1:80" ht="15" x14ac:dyDescent="0.25">
      <c r="A63" s="3" t="s">
        <v>501</v>
      </c>
      <c r="Q63" s="3" t="s">
        <v>501</v>
      </c>
      <c r="AG63" s="3" t="s">
        <v>501</v>
      </c>
      <c r="AH63"/>
      <c r="AI63"/>
      <c r="AJ63"/>
      <c r="AK63"/>
      <c r="AL63"/>
      <c r="AM63"/>
      <c r="AN63"/>
      <c r="AO63"/>
      <c r="AP63"/>
      <c r="AQ63"/>
      <c r="AR63" s="63"/>
      <c r="AS63" s="63"/>
      <c r="AT63" s="63"/>
      <c r="AU63" s="63"/>
      <c r="AV63" s="63"/>
      <c r="AW63" s="3" t="s">
        <v>501</v>
      </c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 s="3" t="s">
        <v>610</v>
      </c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</row>
  </sheetData>
  <mergeCells count="15">
    <mergeCell ref="B2:F2"/>
    <mergeCell ref="G2:K2"/>
    <mergeCell ref="L2:P2"/>
    <mergeCell ref="R2:V2"/>
    <mergeCell ref="W2:AA2"/>
    <mergeCell ref="AB2:AF2"/>
    <mergeCell ref="AH2:AL2"/>
    <mergeCell ref="AM2:AQ2"/>
    <mergeCell ref="AR2:AV2"/>
    <mergeCell ref="AX2:BB2"/>
    <mergeCell ref="BC2:BG2"/>
    <mergeCell ref="BH2:BL2"/>
    <mergeCell ref="BN2:BR2"/>
    <mergeCell ref="BS2:BW2"/>
    <mergeCell ref="BX2:CB2"/>
  </mergeCells>
  <pageMargins left="0.7" right="0.7" top="0.75" bottom="0.75" header="0.3" footer="0.3"/>
  <pageSetup scale="98" orientation="portrait" r:id="rId1"/>
  <colBreaks count="2" manualBreakCount="2">
    <brk id="16" max="1048575" man="1"/>
    <brk id="32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73"/>
  <sheetViews>
    <sheetView view="pageBreakPreview" zoomScaleNormal="100" zoomScaleSheetLayoutView="100" workbookViewId="0">
      <selection sqref="A1:XFD1048576"/>
    </sheetView>
  </sheetViews>
  <sheetFormatPr defaultRowHeight="11.25" x14ac:dyDescent="0.2"/>
  <cols>
    <col min="1" max="1" width="17" style="4" customWidth="1"/>
    <col min="2" max="16" width="6.140625" style="4" customWidth="1"/>
    <col min="17" max="16384" width="9.140625" style="4"/>
  </cols>
  <sheetData>
    <row r="1" spans="1:80" x14ac:dyDescent="0.2">
      <c r="A1" s="4" t="s">
        <v>834</v>
      </c>
      <c r="Q1" s="4" t="s">
        <v>514</v>
      </c>
      <c r="AG1" s="56" t="s">
        <v>670</v>
      </c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3" t="s">
        <v>671</v>
      </c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4" t="s">
        <v>673</v>
      </c>
    </row>
    <row r="2" spans="1:80" x14ac:dyDescent="0.2">
      <c r="A2" s="5"/>
      <c r="B2" s="278" t="s">
        <v>1</v>
      </c>
      <c r="C2" s="278"/>
      <c r="D2" s="278"/>
      <c r="E2" s="278"/>
      <c r="F2" s="278"/>
      <c r="G2" s="278" t="s">
        <v>2</v>
      </c>
      <c r="H2" s="278"/>
      <c r="I2" s="278"/>
      <c r="J2" s="278"/>
      <c r="K2" s="278"/>
      <c r="L2" s="278" t="s">
        <v>3</v>
      </c>
      <c r="M2" s="278"/>
      <c r="N2" s="278"/>
      <c r="O2" s="278"/>
      <c r="P2" s="279"/>
      <c r="Q2" s="5"/>
      <c r="R2" s="278" t="s">
        <v>1</v>
      </c>
      <c r="S2" s="278"/>
      <c r="T2" s="278"/>
      <c r="U2" s="278"/>
      <c r="V2" s="278"/>
      <c r="W2" s="278" t="s">
        <v>2</v>
      </c>
      <c r="X2" s="278"/>
      <c r="Y2" s="278"/>
      <c r="Z2" s="278"/>
      <c r="AA2" s="278"/>
      <c r="AB2" s="278" t="s">
        <v>3</v>
      </c>
      <c r="AC2" s="278"/>
      <c r="AD2" s="278"/>
      <c r="AE2" s="278"/>
      <c r="AF2" s="279"/>
      <c r="AG2" s="57"/>
      <c r="AH2" s="283" t="s">
        <v>1</v>
      </c>
      <c r="AI2" s="283"/>
      <c r="AJ2" s="283"/>
      <c r="AK2" s="283"/>
      <c r="AL2" s="283"/>
      <c r="AM2" s="283" t="s">
        <v>2</v>
      </c>
      <c r="AN2" s="283"/>
      <c r="AO2" s="283"/>
      <c r="AP2" s="283"/>
      <c r="AQ2" s="283"/>
      <c r="AR2" s="283" t="s">
        <v>3</v>
      </c>
      <c r="AS2" s="283"/>
      <c r="AT2" s="283"/>
      <c r="AU2" s="283"/>
      <c r="AV2" s="284"/>
      <c r="AW2" s="95"/>
      <c r="AX2" s="281" t="s">
        <v>1</v>
      </c>
      <c r="AY2" s="281"/>
      <c r="AZ2" s="281"/>
      <c r="BA2" s="281"/>
      <c r="BB2" s="281"/>
      <c r="BC2" s="281" t="s">
        <v>2</v>
      </c>
      <c r="BD2" s="281"/>
      <c r="BE2" s="281"/>
      <c r="BF2" s="281"/>
      <c r="BG2" s="281"/>
      <c r="BH2" s="281" t="s">
        <v>3</v>
      </c>
      <c r="BI2" s="281"/>
      <c r="BJ2" s="281"/>
      <c r="BK2" s="281"/>
      <c r="BL2" s="282"/>
      <c r="BM2" s="5"/>
      <c r="BN2" s="278" t="s">
        <v>1</v>
      </c>
      <c r="BO2" s="278"/>
      <c r="BP2" s="278"/>
      <c r="BQ2" s="278"/>
      <c r="BR2" s="278"/>
      <c r="BS2" s="278" t="s">
        <v>2</v>
      </c>
      <c r="BT2" s="278"/>
      <c r="BU2" s="278"/>
      <c r="BV2" s="278"/>
      <c r="BW2" s="278"/>
      <c r="BX2" s="278" t="s">
        <v>3</v>
      </c>
      <c r="BY2" s="278"/>
      <c r="BZ2" s="278"/>
      <c r="CA2" s="278"/>
      <c r="CB2" s="279"/>
    </row>
    <row r="3" spans="1:80" x14ac:dyDescent="0.2">
      <c r="A3" s="6" t="s">
        <v>600</v>
      </c>
      <c r="B3" s="7" t="s">
        <v>1</v>
      </c>
      <c r="C3" s="7" t="s">
        <v>4</v>
      </c>
      <c r="D3" s="7" t="s">
        <v>504</v>
      </c>
      <c r="E3" s="7" t="s">
        <v>6</v>
      </c>
      <c r="F3" s="7" t="s">
        <v>505</v>
      </c>
      <c r="G3" s="7" t="s">
        <v>1</v>
      </c>
      <c r="H3" s="7" t="s">
        <v>4</v>
      </c>
      <c r="I3" s="7" t="s">
        <v>504</v>
      </c>
      <c r="J3" s="7" t="s">
        <v>6</v>
      </c>
      <c r="K3" s="7" t="s">
        <v>505</v>
      </c>
      <c r="L3" s="7" t="s">
        <v>1</v>
      </c>
      <c r="M3" s="7" t="s">
        <v>4</v>
      </c>
      <c r="N3" s="7" t="s">
        <v>504</v>
      </c>
      <c r="O3" s="7" t="s">
        <v>6</v>
      </c>
      <c r="P3" s="7" t="s">
        <v>505</v>
      </c>
      <c r="Q3" s="6" t="s">
        <v>600</v>
      </c>
      <c r="R3" s="7" t="s">
        <v>1</v>
      </c>
      <c r="S3" s="7" t="s">
        <v>4</v>
      </c>
      <c r="T3" s="7" t="s">
        <v>504</v>
      </c>
      <c r="U3" s="7" t="s">
        <v>6</v>
      </c>
      <c r="V3" s="7" t="s">
        <v>505</v>
      </c>
      <c r="W3" s="7" t="s">
        <v>1</v>
      </c>
      <c r="X3" s="7" t="s">
        <v>4</v>
      </c>
      <c r="Y3" s="7" t="s">
        <v>504</v>
      </c>
      <c r="Z3" s="7" t="s">
        <v>6</v>
      </c>
      <c r="AA3" s="7" t="s">
        <v>505</v>
      </c>
      <c r="AB3" s="7" t="s">
        <v>1</v>
      </c>
      <c r="AC3" s="7" t="s">
        <v>4</v>
      </c>
      <c r="AD3" s="7" t="s">
        <v>504</v>
      </c>
      <c r="AE3" s="7" t="s">
        <v>6</v>
      </c>
      <c r="AF3" s="7" t="s">
        <v>505</v>
      </c>
      <c r="AG3" s="86" t="s">
        <v>600</v>
      </c>
      <c r="AH3" s="87" t="s">
        <v>1</v>
      </c>
      <c r="AI3" s="87" t="s">
        <v>4</v>
      </c>
      <c r="AJ3" s="87" t="s">
        <v>5</v>
      </c>
      <c r="AK3" s="87" t="s">
        <v>6</v>
      </c>
      <c r="AL3" s="87" t="s">
        <v>7</v>
      </c>
      <c r="AM3" s="87" t="s">
        <v>1</v>
      </c>
      <c r="AN3" s="87" t="s">
        <v>4</v>
      </c>
      <c r="AO3" s="87" t="s">
        <v>5</v>
      </c>
      <c r="AP3" s="87" t="s">
        <v>6</v>
      </c>
      <c r="AQ3" s="87" t="s">
        <v>7</v>
      </c>
      <c r="AR3" s="87" t="s">
        <v>1</v>
      </c>
      <c r="AS3" s="87" t="s">
        <v>4</v>
      </c>
      <c r="AT3" s="87" t="s">
        <v>5</v>
      </c>
      <c r="AU3" s="87" t="s">
        <v>6</v>
      </c>
      <c r="AV3" s="88" t="s">
        <v>7</v>
      </c>
      <c r="AW3" s="109" t="s">
        <v>600</v>
      </c>
      <c r="AX3" s="96" t="s">
        <v>1</v>
      </c>
      <c r="AY3" s="96" t="s">
        <v>4</v>
      </c>
      <c r="AZ3" s="96" t="s">
        <v>504</v>
      </c>
      <c r="BA3" s="96" t="s">
        <v>6</v>
      </c>
      <c r="BB3" s="96" t="s">
        <v>505</v>
      </c>
      <c r="BC3" s="96" t="s">
        <v>1</v>
      </c>
      <c r="BD3" s="96" t="s">
        <v>4</v>
      </c>
      <c r="BE3" s="96" t="s">
        <v>504</v>
      </c>
      <c r="BF3" s="96" t="s">
        <v>6</v>
      </c>
      <c r="BG3" s="96" t="s">
        <v>505</v>
      </c>
      <c r="BH3" s="96" t="s">
        <v>1</v>
      </c>
      <c r="BI3" s="96" t="s">
        <v>4</v>
      </c>
      <c r="BJ3" s="96" t="s">
        <v>504</v>
      </c>
      <c r="BK3" s="96" t="s">
        <v>6</v>
      </c>
      <c r="BL3" s="97" t="s">
        <v>505</v>
      </c>
      <c r="BM3" s="6" t="s">
        <v>600</v>
      </c>
      <c r="BN3" s="7" t="s">
        <v>1</v>
      </c>
      <c r="BO3" s="7" t="s">
        <v>4</v>
      </c>
      <c r="BP3" s="7" t="s">
        <v>504</v>
      </c>
      <c r="BQ3" s="7" t="s">
        <v>6</v>
      </c>
      <c r="BR3" s="7" t="s">
        <v>505</v>
      </c>
      <c r="BS3" s="7" t="s">
        <v>1</v>
      </c>
      <c r="BT3" s="7" t="s">
        <v>4</v>
      </c>
      <c r="BU3" s="7" t="s">
        <v>504</v>
      </c>
      <c r="BV3" s="7" t="s">
        <v>6</v>
      </c>
      <c r="BW3" s="7" t="s">
        <v>505</v>
      </c>
      <c r="BX3" s="7" t="s">
        <v>1</v>
      </c>
      <c r="BY3" s="7" t="s">
        <v>4</v>
      </c>
      <c r="BZ3" s="7" t="s">
        <v>504</v>
      </c>
      <c r="CA3" s="7" t="s">
        <v>6</v>
      </c>
      <c r="CB3" s="8" t="s">
        <v>505</v>
      </c>
    </row>
    <row r="4" spans="1:80" x14ac:dyDescent="0.2">
      <c r="A4" s="15" t="s">
        <v>558</v>
      </c>
      <c r="G4" s="25"/>
      <c r="H4" s="9"/>
      <c r="I4" s="9"/>
      <c r="J4" s="9"/>
      <c r="K4" s="5"/>
      <c r="Q4" s="15" t="s">
        <v>558</v>
      </c>
      <c r="W4" s="25"/>
      <c r="X4" s="9"/>
      <c r="Y4" s="9"/>
      <c r="Z4" s="9"/>
      <c r="AA4" s="5"/>
      <c r="AG4" s="60" t="s">
        <v>558</v>
      </c>
      <c r="AH4" s="63"/>
      <c r="AI4" s="63"/>
      <c r="AJ4" s="63"/>
      <c r="AK4" s="63"/>
      <c r="AL4" s="63"/>
      <c r="AM4" s="113"/>
      <c r="AN4" s="112"/>
      <c r="AO4" s="112"/>
      <c r="AP4" s="112"/>
      <c r="AQ4" s="111"/>
      <c r="AR4" s="63"/>
      <c r="AS4" s="63"/>
      <c r="AT4" s="63"/>
      <c r="AU4" s="63"/>
      <c r="AV4" s="63"/>
      <c r="AW4" s="98" t="s">
        <v>558</v>
      </c>
      <c r="AX4" s="3"/>
      <c r="AY4" s="3"/>
      <c r="AZ4" s="3"/>
      <c r="BA4" s="3"/>
      <c r="BB4" s="3"/>
      <c r="BC4" s="99"/>
      <c r="BD4" s="2"/>
      <c r="BE4" s="2"/>
      <c r="BF4" s="2"/>
      <c r="BG4" s="95"/>
      <c r="BH4" s="3"/>
      <c r="BI4" s="3"/>
      <c r="BJ4" s="3"/>
      <c r="BK4" s="3"/>
      <c r="BL4" s="3"/>
      <c r="BM4" s="15" t="s">
        <v>558</v>
      </c>
      <c r="BN4" s="72"/>
      <c r="BO4" s="72"/>
      <c r="BP4" s="72"/>
      <c r="BQ4" s="72"/>
      <c r="BR4" s="72"/>
      <c r="BS4" s="136"/>
      <c r="BT4" s="137"/>
      <c r="BU4" s="137"/>
      <c r="BV4" s="137"/>
      <c r="BW4" s="138"/>
      <c r="BX4" s="72"/>
      <c r="BY4" s="72"/>
      <c r="BZ4" s="72"/>
      <c r="CA4" s="72"/>
      <c r="CB4" s="72"/>
    </row>
    <row r="5" spans="1:80" x14ac:dyDescent="0.2">
      <c r="A5" s="4" t="s">
        <v>1</v>
      </c>
      <c r="B5" s="10">
        <f>R5+AH5+AX5+BN5</f>
        <v>49870</v>
      </c>
      <c r="C5" s="10">
        <f t="shared" ref="C5:P5" si="0">S5+AI5+AY5+BO5</f>
        <v>29281</v>
      </c>
      <c r="D5" s="10">
        <f t="shared" si="0"/>
        <v>11790</v>
      </c>
      <c r="E5" s="10">
        <f t="shared" si="0"/>
        <v>4710</v>
      </c>
      <c r="F5" s="10">
        <f t="shared" si="0"/>
        <v>4090</v>
      </c>
      <c r="G5" s="10">
        <f t="shared" si="0"/>
        <v>23556</v>
      </c>
      <c r="H5" s="10">
        <f t="shared" si="0"/>
        <v>13553</v>
      </c>
      <c r="I5" s="10">
        <f t="shared" si="0"/>
        <v>5714</v>
      </c>
      <c r="J5" s="10">
        <f t="shared" si="0"/>
        <v>2320</v>
      </c>
      <c r="K5" s="10">
        <f t="shared" si="0"/>
        <v>1969</v>
      </c>
      <c r="L5" s="10">
        <f t="shared" si="0"/>
        <v>26315</v>
      </c>
      <c r="M5" s="10">
        <f t="shared" si="0"/>
        <v>15727</v>
      </c>
      <c r="N5" s="10">
        <f t="shared" si="0"/>
        <v>6075</v>
      </c>
      <c r="O5" s="10">
        <f t="shared" si="0"/>
        <v>2390</v>
      </c>
      <c r="P5" s="10">
        <f t="shared" si="0"/>
        <v>2122</v>
      </c>
      <c r="Q5" s="4" t="s">
        <v>1</v>
      </c>
      <c r="R5" s="10">
        <v>7948</v>
      </c>
      <c r="S5" s="10">
        <v>4204</v>
      </c>
      <c r="T5" s="10">
        <v>2193</v>
      </c>
      <c r="U5" s="10">
        <v>255</v>
      </c>
      <c r="V5" s="10">
        <v>1296</v>
      </c>
      <c r="W5" s="26">
        <v>3957</v>
      </c>
      <c r="X5" s="27">
        <v>2005</v>
      </c>
      <c r="Y5" s="27">
        <v>1189</v>
      </c>
      <c r="Z5" s="27">
        <v>115</v>
      </c>
      <c r="AA5" s="28">
        <v>648</v>
      </c>
      <c r="AB5" s="10">
        <v>3991</v>
      </c>
      <c r="AC5" s="10">
        <v>2199</v>
      </c>
      <c r="AD5" s="10">
        <v>1004</v>
      </c>
      <c r="AE5" s="10">
        <v>140</v>
      </c>
      <c r="AF5" s="10">
        <v>648</v>
      </c>
      <c r="AG5" s="56" t="s">
        <v>1</v>
      </c>
      <c r="AH5" s="63">
        <v>13588</v>
      </c>
      <c r="AI5" s="63">
        <v>10943</v>
      </c>
      <c r="AJ5" s="63">
        <v>1912</v>
      </c>
      <c r="AK5" s="63">
        <v>499</v>
      </c>
      <c r="AL5" s="63">
        <v>234</v>
      </c>
      <c r="AM5" s="64">
        <v>6540</v>
      </c>
      <c r="AN5" s="65">
        <v>5247</v>
      </c>
      <c r="AO5" s="65">
        <v>943</v>
      </c>
      <c r="AP5" s="65">
        <v>241</v>
      </c>
      <c r="AQ5" s="66">
        <v>109</v>
      </c>
      <c r="AR5" s="63">
        <v>7048</v>
      </c>
      <c r="AS5" s="63">
        <v>5696</v>
      </c>
      <c r="AT5" s="63">
        <v>968</v>
      </c>
      <c r="AU5" s="63">
        <v>258</v>
      </c>
      <c r="AV5" s="63">
        <v>126</v>
      </c>
      <c r="AW5" s="3" t="s">
        <v>1</v>
      </c>
      <c r="AX5" s="3">
        <v>4286</v>
      </c>
      <c r="AY5" s="3">
        <v>2656</v>
      </c>
      <c r="AZ5" s="3">
        <v>1055</v>
      </c>
      <c r="BA5" s="3">
        <v>434</v>
      </c>
      <c r="BB5" s="3">
        <v>141</v>
      </c>
      <c r="BC5" s="100">
        <v>1988</v>
      </c>
      <c r="BD5" s="101">
        <v>1270</v>
      </c>
      <c r="BE5" s="101">
        <v>464</v>
      </c>
      <c r="BF5" s="101">
        <v>188</v>
      </c>
      <c r="BG5" s="102">
        <v>66</v>
      </c>
      <c r="BH5" s="3">
        <v>2298</v>
      </c>
      <c r="BI5" s="3">
        <v>1386</v>
      </c>
      <c r="BJ5" s="3">
        <v>591</v>
      </c>
      <c r="BK5" s="3">
        <v>246</v>
      </c>
      <c r="BL5" s="3">
        <v>75</v>
      </c>
      <c r="BM5" s="4" t="s">
        <v>1</v>
      </c>
      <c r="BN5" s="73">
        <v>24048</v>
      </c>
      <c r="BO5" s="73">
        <v>11478</v>
      </c>
      <c r="BP5" s="73">
        <v>6630</v>
      </c>
      <c r="BQ5" s="73">
        <v>3522</v>
      </c>
      <c r="BR5" s="73">
        <v>2419</v>
      </c>
      <c r="BS5" s="74">
        <v>11071</v>
      </c>
      <c r="BT5" s="75">
        <v>5031</v>
      </c>
      <c r="BU5" s="75">
        <v>3118</v>
      </c>
      <c r="BV5" s="75">
        <v>1776</v>
      </c>
      <c r="BW5" s="76">
        <v>1146</v>
      </c>
      <c r="BX5" s="73">
        <v>12978</v>
      </c>
      <c r="BY5" s="73">
        <v>6446</v>
      </c>
      <c r="BZ5" s="73">
        <v>3512</v>
      </c>
      <c r="CA5" s="73">
        <v>1746</v>
      </c>
      <c r="CB5" s="73">
        <v>1273</v>
      </c>
    </row>
    <row r="6" spans="1:80" x14ac:dyDescent="0.2">
      <c r="A6" s="4" t="s">
        <v>559</v>
      </c>
      <c r="B6" s="10">
        <f t="shared" ref="B6:B9" si="1">R6+AH6+AX6+BN6</f>
        <v>5748</v>
      </c>
      <c r="C6" s="10">
        <f t="shared" ref="C6:C9" si="2">S6+AI6+AY6+BO6</f>
        <v>3452</v>
      </c>
      <c r="D6" s="10">
        <f t="shared" ref="D6:D9" si="3">T6+AJ6+AZ6+BP6</f>
        <v>1212</v>
      </c>
      <c r="E6" s="10">
        <f t="shared" ref="E6:E9" si="4">U6+AK6+BA6+BQ6</f>
        <v>521</v>
      </c>
      <c r="F6" s="10">
        <f t="shared" ref="F6:F9" si="5">V6+AL6+BB6+BR6</f>
        <v>565</v>
      </c>
      <c r="G6" s="10">
        <f t="shared" ref="G6:G9" si="6">W6+AM6+BC6+BS6</f>
        <v>2875</v>
      </c>
      <c r="H6" s="10">
        <f t="shared" ref="H6:H9" si="7">X6+AN6+BD6+BT6</f>
        <v>1631</v>
      </c>
      <c r="I6" s="10">
        <f t="shared" ref="I6:I9" si="8">Y6+AO6+BE6+BU6</f>
        <v>660</v>
      </c>
      <c r="J6" s="10">
        <f t="shared" ref="J6:J9" si="9">Z6+AP6+BF6+BV6</f>
        <v>238</v>
      </c>
      <c r="K6" s="10">
        <f t="shared" ref="K6:K9" si="10">AA6+AQ6+BG6+BW6</f>
        <v>348</v>
      </c>
      <c r="L6" s="10">
        <f t="shared" ref="L6:L9" si="11">AB6+AR6+BH6+BX6</f>
        <v>2875</v>
      </c>
      <c r="M6" s="10">
        <f t="shared" ref="M6:M9" si="12">AC6+AS6+BI6+BY6</f>
        <v>1822</v>
      </c>
      <c r="N6" s="10">
        <f t="shared" ref="N6:N9" si="13">AD6+AT6+BJ6+BZ6</f>
        <v>553</v>
      </c>
      <c r="O6" s="10">
        <f t="shared" ref="O6:O9" si="14">AE6+AU6+BK6+CA6</f>
        <v>282</v>
      </c>
      <c r="P6" s="10">
        <f t="shared" ref="P6:P9" si="15">AF6+AV6+BL6+CB6</f>
        <v>217</v>
      </c>
      <c r="Q6" s="4" t="s">
        <v>559</v>
      </c>
      <c r="R6" s="10">
        <v>717</v>
      </c>
      <c r="S6" s="10">
        <v>307</v>
      </c>
      <c r="T6" s="10">
        <v>248</v>
      </c>
      <c r="U6" s="10">
        <v>24</v>
      </c>
      <c r="V6" s="10">
        <v>139</v>
      </c>
      <c r="W6" s="26">
        <v>384</v>
      </c>
      <c r="X6" s="27">
        <v>142</v>
      </c>
      <c r="Y6" s="27">
        <v>156</v>
      </c>
      <c r="Z6" s="27">
        <v>11</v>
      </c>
      <c r="AA6" s="28">
        <v>75</v>
      </c>
      <c r="AB6" s="10">
        <v>334</v>
      </c>
      <c r="AC6" s="10">
        <v>165</v>
      </c>
      <c r="AD6" s="10">
        <v>92</v>
      </c>
      <c r="AE6" s="10">
        <v>13</v>
      </c>
      <c r="AF6" s="10">
        <v>64</v>
      </c>
      <c r="AG6" s="56" t="s">
        <v>559</v>
      </c>
      <c r="AH6" s="63">
        <v>1776</v>
      </c>
      <c r="AI6" s="63">
        <v>1495</v>
      </c>
      <c r="AJ6" s="63">
        <v>211</v>
      </c>
      <c r="AK6" s="63">
        <v>45</v>
      </c>
      <c r="AL6" s="63">
        <v>26</v>
      </c>
      <c r="AM6" s="64">
        <v>976</v>
      </c>
      <c r="AN6" s="65">
        <v>819</v>
      </c>
      <c r="AO6" s="65">
        <v>114</v>
      </c>
      <c r="AP6" s="65">
        <v>34</v>
      </c>
      <c r="AQ6" s="66">
        <v>9</v>
      </c>
      <c r="AR6" s="63">
        <v>801</v>
      </c>
      <c r="AS6" s="63">
        <v>676</v>
      </c>
      <c r="AT6" s="63">
        <v>97</v>
      </c>
      <c r="AU6" s="63">
        <v>10</v>
      </c>
      <c r="AV6" s="63">
        <v>17</v>
      </c>
      <c r="AW6" s="3" t="s">
        <v>672</v>
      </c>
      <c r="AX6" s="3">
        <v>492</v>
      </c>
      <c r="AY6" s="3">
        <v>325</v>
      </c>
      <c r="AZ6" s="3">
        <v>118</v>
      </c>
      <c r="BA6" s="3">
        <v>31</v>
      </c>
      <c r="BB6" s="3">
        <v>18</v>
      </c>
      <c r="BC6" s="100">
        <v>225</v>
      </c>
      <c r="BD6" s="101">
        <v>153</v>
      </c>
      <c r="BE6" s="101">
        <v>51</v>
      </c>
      <c r="BF6" s="101">
        <v>12</v>
      </c>
      <c r="BG6" s="102">
        <v>9</v>
      </c>
      <c r="BH6" s="3">
        <v>267</v>
      </c>
      <c r="BI6" s="3">
        <v>172</v>
      </c>
      <c r="BJ6" s="3">
        <v>68</v>
      </c>
      <c r="BK6" s="3">
        <v>18</v>
      </c>
      <c r="BL6" s="3">
        <v>9</v>
      </c>
      <c r="BM6" s="4" t="s">
        <v>559</v>
      </c>
      <c r="BN6" s="73">
        <v>2763</v>
      </c>
      <c r="BO6" s="73">
        <v>1325</v>
      </c>
      <c r="BP6" s="73">
        <v>635</v>
      </c>
      <c r="BQ6" s="73">
        <v>421</v>
      </c>
      <c r="BR6" s="73">
        <v>382</v>
      </c>
      <c r="BS6" s="74">
        <v>1290</v>
      </c>
      <c r="BT6" s="75">
        <v>517</v>
      </c>
      <c r="BU6" s="75">
        <v>339</v>
      </c>
      <c r="BV6" s="75">
        <v>181</v>
      </c>
      <c r="BW6" s="76">
        <v>255</v>
      </c>
      <c r="BX6" s="73">
        <v>1473</v>
      </c>
      <c r="BY6" s="73">
        <v>809</v>
      </c>
      <c r="BZ6" s="73">
        <v>296</v>
      </c>
      <c r="CA6" s="73">
        <v>241</v>
      </c>
      <c r="CB6" s="73">
        <v>127</v>
      </c>
    </row>
    <row r="7" spans="1:80" x14ac:dyDescent="0.2">
      <c r="B7" s="7" t="s">
        <v>1</v>
      </c>
      <c r="C7" s="7" t="s">
        <v>4</v>
      </c>
      <c r="D7" s="7" t="s">
        <v>504</v>
      </c>
      <c r="E7" s="7" t="s">
        <v>6</v>
      </c>
      <c r="F7" s="7" t="s">
        <v>505</v>
      </c>
      <c r="G7" s="10"/>
      <c r="H7" s="10"/>
      <c r="I7" s="10"/>
      <c r="J7" s="10"/>
      <c r="K7" s="10"/>
      <c r="L7" s="10"/>
      <c r="M7" s="10"/>
      <c r="N7" s="10"/>
      <c r="O7" s="10"/>
      <c r="P7" s="10"/>
      <c r="R7" s="10"/>
      <c r="S7" s="10"/>
      <c r="T7" s="10"/>
      <c r="U7" s="10"/>
      <c r="V7" s="10"/>
      <c r="W7" s="26"/>
      <c r="X7" s="27"/>
      <c r="Y7" s="27"/>
      <c r="Z7" s="27"/>
      <c r="AA7" s="28"/>
      <c r="AB7" s="10"/>
      <c r="AC7" s="10"/>
      <c r="AD7" s="10"/>
      <c r="AE7" s="10"/>
      <c r="AF7" s="10"/>
      <c r="AG7" s="56"/>
      <c r="AH7" s="63"/>
      <c r="AI7" s="63"/>
      <c r="AJ7" s="63"/>
      <c r="AK7" s="63"/>
      <c r="AL7" s="63"/>
      <c r="AM7" s="64"/>
      <c r="AN7" s="65"/>
      <c r="AO7" s="65"/>
      <c r="AP7" s="65"/>
      <c r="AQ7" s="66"/>
      <c r="AR7" s="63"/>
      <c r="AS7" s="63"/>
      <c r="AT7" s="63"/>
      <c r="AU7" s="63"/>
      <c r="AV7" s="63"/>
      <c r="AW7" s="3"/>
      <c r="AX7" s="3"/>
      <c r="AY7" s="3"/>
      <c r="AZ7" s="3"/>
      <c r="BA7" s="3"/>
      <c r="BB7" s="3"/>
      <c r="BC7" s="100"/>
      <c r="BD7" s="101"/>
      <c r="BE7" s="101"/>
      <c r="BF7" s="101"/>
      <c r="BG7" s="102"/>
      <c r="BH7" s="3"/>
      <c r="BI7" s="3"/>
      <c r="BJ7" s="3"/>
      <c r="BK7" s="3"/>
      <c r="BL7" s="3"/>
      <c r="BN7" s="73"/>
      <c r="BO7" s="73"/>
      <c r="BP7" s="73"/>
      <c r="BQ7" s="73"/>
      <c r="BR7" s="73"/>
      <c r="BS7" s="74"/>
      <c r="BT7" s="75"/>
      <c r="BU7" s="75"/>
      <c r="BV7" s="75"/>
      <c r="BW7" s="76"/>
      <c r="BX7" s="73"/>
      <c r="BY7" s="73"/>
      <c r="BZ7" s="73"/>
      <c r="CA7" s="73"/>
      <c r="CB7" s="73"/>
    </row>
    <row r="8" spans="1:80" x14ac:dyDescent="0.2">
      <c r="A8" s="4" t="s">
        <v>152</v>
      </c>
      <c r="B8" s="10">
        <f t="shared" si="1"/>
        <v>18590</v>
      </c>
      <c r="C8" s="10">
        <f t="shared" si="2"/>
        <v>11219</v>
      </c>
      <c r="D8" s="10">
        <f t="shared" si="3"/>
        <v>4512</v>
      </c>
      <c r="E8" s="10">
        <f t="shared" si="4"/>
        <v>1631</v>
      </c>
      <c r="F8" s="10">
        <f t="shared" si="5"/>
        <v>1230</v>
      </c>
      <c r="G8" s="10">
        <f t="shared" si="6"/>
        <v>8603</v>
      </c>
      <c r="H8" s="10">
        <f t="shared" si="7"/>
        <v>5211</v>
      </c>
      <c r="I8" s="10">
        <f t="shared" si="8"/>
        <v>2015</v>
      </c>
      <c r="J8" s="10">
        <f t="shared" si="9"/>
        <v>768</v>
      </c>
      <c r="K8" s="10">
        <f t="shared" si="10"/>
        <v>609</v>
      </c>
      <c r="L8" s="10">
        <f t="shared" si="11"/>
        <v>9989</v>
      </c>
      <c r="M8" s="10">
        <f t="shared" si="12"/>
        <v>6009</v>
      </c>
      <c r="N8" s="10">
        <f t="shared" si="13"/>
        <v>2497</v>
      </c>
      <c r="O8" s="10">
        <f t="shared" si="14"/>
        <v>862</v>
      </c>
      <c r="P8" s="10">
        <f t="shared" si="15"/>
        <v>621</v>
      </c>
      <c r="Q8" s="4" t="s">
        <v>152</v>
      </c>
      <c r="R8" s="10">
        <v>2774</v>
      </c>
      <c r="S8" s="10">
        <v>1208</v>
      </c>
      <c r="T8" s="10">
        <v>1016</v>
      </c>
      <c r="U8" s="10">
        <v>82</v>
      </c>
      <c r="V8" s="10">
        <v>469</v>
      </c>
      <c r="W8" s="26">
        <v>1325</v>
      </c>
      <c r="X8" s="27">
        <v>543</v>
      </c>
      <c r="Y8" s="27">
        <v>502</v>
      </c>
      <c r="Z8" s="27">
        <v>31</v>
      </c>
      <c r="AA8" s="28">
        <v>249</v>
      </c>
      <c r="AB8" s="10">
        <v>1450</v>
      </c>
      <c r="AC8" s="10">
        <v>665</v>
      </c>
      <c r="AD8" s="10">
        <v>514</v>
      </c>
      <c r="AE8" s="10">
        <v>51</v>
      </c>
      <c r="AF8" s="10">
        <v>220</v>
      </c>
      <c r="AG8" s="56" t="s">
        <v>152</v>
      </c>
      <c r="AH8" s="63">
        <v>6300</v>
      </c>
      <c r="AI8" s="63">
        <v>5117</v>
      </c>
      <c r="AJ8" s="63">
        <v>876</v>
      </c>
      <c r="AK8" s="63">
        <v>210</v>
      </c>
      <c r="AL8" s="63">
        <v>97</v>
      </c>
      <c r="AM8" s="64">
        <v>2944</v>
      </c>
      <c r="AN8" s="65">
        <v>2380</v>
      </c>
      <c r="AO8" s="65">
        <v>413</v>
      </c>
      <c r="AP8" s="65">
        <v>100</v>
      </c>
      <c r="AQ8" s="66">
        <v>51</v>
      </c>
      <c r="AR8" s="63">
        <v>3356</v>
      </c>
      <c r="AS8" s="63">
        <v>2737</v>
      </c>
      <c r="AT8" s="63">
        <v>463</v>
      </c>
      <c r="AU8" s="63">
        <v>110</v>
      </c>
      <c r="AV8" s="63">
        <v>46</v>
      </c>
      <c r="AW8" s="3" t="s">
        <v>152</v>
      </c>
      <c r="AX8" s="3">
        <v>2112</v>
      </c>
      <c r="AY8" s="3">
        <v>1413</v>
      </c>
      <c r="AZ8" s="3">
        <v>448</v>
      </c>
      <c r="BA8" s="3">
        <v>225</v>
      </c>
      <c r="BB8" s="3">
        <v>27</v>
      </c>
      <c r="BC8" s="100">
        <v>902</v>
      </c>
      <c r="BD8" s="101">
        <v>626</v>
      </c>
      <c r="BE8" s="101">
        <v>169</v>
      </c>
      <c r="BF8" s="101">
        <v>95</v>
      </c>
      <c r="BG8" s="102">
        <v>12</v>
      </c>
      <c r="BH8" s="3">
        <v>1211</v>
      </c>
      <c r="BI8" s="3">
        <v>788</v>
      </c>
      <c r="BJ8" s="3">
        <v>279</v>
      </c>
      <c r="BK8" s="3">
        <v>129</v>
      </c>
      <c r="BL8" s="3">
        <v>15</v>
      </c>
      <c r="BM8" s="4" t="s">
        <v>152</v>
      </c>
      <c r="BN8" s="73">
        <v>7404</v>
      </c>
      <c r="BO8" s="73">
        <v>3481</v>
      </c>
      <c r="BP8" s="73">
        <v>2172</v>
      </c>
      <c r="BQ8" s="73">
        <v>1114</v>
      </c>
      <c r="BR8" s="73">
        <v>637</v>
      </c>
      <c r="BS8" s="74">
        <v>3432</v>
      </c>
      <c r="BT8" s="75">
        <v>1662</v>
      </c>
      <c r="BU8" s="75">
        <v>931</v>
      </c>
      <c r="BV8" s="75">
        <v>542</v>
      </c>
      <c r="BW8" s="76">
        <v>297</v>
      </c>
      <c r="BX8" s="73">
        <v>3972</v>
      </c>
      <c r="BY8" s="73">
        <v>1819</v>
      </c>
      <c r="BZ8" s="73">
        <v>1241</v>
      </c>
      <c r="CA8" s="73">
        <v>572</v>
      </c>
      <c r="CB8" s="73">
        <v>340</v>
      </c>
    </row>
    <row r="9" spans="1:80" x14ac:dyDescent="0.2">
      <c r="A9" s="4" t="s">
        <v>153</v>
      </c>
      <c r="B9" s="10">
        <f t="shared" si="1"/>
        <v>25532</v>
      </c>
      <c r="C9" s="10">
        <f t="shared" si="2"/>
        <v>14608</v>
      </c>
      <c r="D9" s="10">
        <f t="shared" si="3"/>
        <v>6067</v>
      </c>
      <c r="E9" s="10">
        <f t="shared" si="4"/>
        <v>2559</v>
      </c>
      <c r="F9" s="10">
        <f t="shared" si="5"/>
        <v>2297</v>
      </c>
      <c r="G9" s="10">
        <f t="shared" si="6"/>
        <v>12078</v>
      </c>
      <c r="H9" s="10">
        <f t="shared" si="7"/>
        <v>6713</v>
      </c>
      <c r="I9" s="10">
        <f t="shared" si="8"/>
        <v>3041</v>
      </c>
      <c r="J9" s="10">
        <f t="shared" si="9"/>
        <v>1313</v>
      </c>
      <c r="K9" s="10">
        <f t="shared" si="10"/>
        <v>1012</v>
      </c>
      <c r="L9" s="10">
        <f t="shared" si="11"/>
        <v>13453</v>
      </c>
      <c r="M9" s="10">
        <f t="shared" si="12"/>
        <v>7894</v>
      </c>
      <c r="N9" s="10">
        <f t="shared" si="13"/>
        <v>3026</v>
      </c>
      <c r="O9" s="10">
        <f t="shared" si="14"/>
        <v>1245</v>
      </c>
      <c r="P9" s="10">
        <f t="shared" si="15"/>
        <v>1285</v>
      </c>
      <c r="Q9" s="4" t="s">
        <v>153</v>
      </c>
      <c r="R9" s="10">
        <v>4457</v>
      </c>
      <c r="S9" s="10">
        <v>2689</v>
      </c>
      <c r="T9" s="10">
        <v>929</v>
      </c>
      <c r="U9" s="10">
        <v>149</v>
      </c>
      <c r="V9" s="10">
        <v>689</v>
      </c>
      <c r="W9" s="26">
        <v>2249</v>
      </c>
      <c r="X9" s="27">
        <v>1321</v>
      </c>
      <c r="Y9" s="27">
        <v>531</v>
      </c>
      <c r="Z9" s="27">
        <v>73</v>
      </c>
      <c r="AA9" s="28">
        <v>324</v>
      </c>
      <c r="AB9" s="10">
        <v>2208</v>
      </c>
      <c r="AC9" s="10">
        <v>1368</v>
      </c>
      <c r="AD9" s="10">
        <v>398</v>
      </c>
      <c r="AE9" s="10">
        <v>76</v>
      </c>
      <c r="AF9" s="10">
        <v>365</v>
      </c>
      <c r="AG9" s="56" t="s">
        <v>153</v>
      </c>
      <c r="AH9" s="63">
        <v>5512</v>
      </c>
      <c r="AI9" s="63">
        <v>4330</v>
      </c>
      <c r="AJ9" s="63">
        <v>825</v>
      </c>
      <c r="AK9" s="63">
        <v>245</v>
      </c>
      <c r="AL9" s="63">
        <v>111</v>
      </c>
      <c r="AM9" s="64">
        <v>2620</v>
      </c>
      <c r="AN9" s="65">
        <v>2048</v>
      </c>
      <c r="AO9" s="65">
        <v>417</v>
      </c>
      <c r="AP9" s="65">
        <v>107</v>
      </c>
      <c r="AQ9" s="66">
        <v>49</v>
      </c>
      <c r="AR9" s="63">
        <v>2891</v>
      </c>
      <c r="AS9" s="63">
        <v>2282</v>
      </c>
      <c r="AT9" s="63">
        <v>408</v>
      </c>
      <c r="AU9" s="63">
        <v>138</v>
      </c>
      <c r="AV9" s="63">
        <v>63</v>
      </c>
      <c r="AW9" s="3" t="s">
        <v>153</v>
      </c>
      <c r="AX9" s="3">
        <v>1682</v>
      </c>
      <c r="AY9" s="3">
        <v>918</v>
      </c>
      <c r="AZ9" s="3">
        <v>490</v>
      </c>
      <c r="BA9" s="3">
        <v>178</v>
      </c>
      <c r="BB9" s="3">
        <v>96</v>
      </c>
      <c r="BC9" s="100">
        <v>861</v>
      </c>
      <c r="BD9" s="101">
        <v>491</v>
      </c>
      <c r="BE9" s="101">
        <v>245</v>
      </c>
      <c r="BF9" s="101">
        <v>80</v>
      </c>
      <c r="BG9" s="102">
        <v>45</v>
      </c>
      <c r="BH9" s="3">
        <v>821</v>
      </c>
      <c r="BI9" s="3">
        <v>426</v>
      </c>
      <c r="BJ9" s="3">
        <v>245</v>
      </c>
      <c r="BK9" s="3">
        <v>98</v>
      </c>
      <c r="BL9" s="3">
        <v>51</v>
      </c>
      <c r="BM9" s="4" t="s">
        <v>153</v>
      </c>
      <c r="BN9" s="73">
        <v>13881</v>
      </c>
      <c r="BO9" s="73">
        <v>6671</v>
      </c>
      <c r="BP9" s="73">
        <v>3823</v>
      </c>
      <c r="BQ9" s="73">
        <v>1987</v>
      </c>
      <c r="BR9" s="73">
        <v>1401</v>
      </c>
      <c r="BS9" s="74">
        <v>6348</v>
      </c>
      <c r="BT9" s="75">
        <v>2853</v>
      </c>
      <c r="BU9" s="75">
        <v>1848</v>
      </c>
      <c r="BV9" s="75">
        <v>1053</v>
      </c>
      <c r="BW9" s="76">
        <v>594</v>
      </c>
      <c r="BX9" s="73">
        <v>7533</v>
      </c>
      <c r="BY9" s="73">
        <v>3818</v>
      </c>
      <c r="BZ9" s="73">
        <v>1975</v>
      </c>
      <c r="CA9" s="73">
        <v>933</v>
      </c>
      <c r="CB9" s="73">
        <v>806</v>
      </c>
    </row>
    <row r="10" spans="1:80" x14ac:dyDescent="0.2">
      <c r="A10" s="4" t="s">
        <v>918</v>
      </c>
      <c r="B10" s="10"/>
      <c r="C10" s="10"/>
      <c r="D10" s="10"/>
      <c r="E10" s="10"/>
      <c r="F10" s="27"/>
      <c r="G10" s="27"/>
      <c r="H10" s="27"/>
      <c r="I10" s="27"/>
      <c r="J10" s="27"/>
      <c r="K10" s="28"/>
      <c r="L10" s="10"/>
      <c r="M10" s="10"/>
      <c r="N10" s="10"/>
      <c r="O10" s="10"/>
      <c r="P10" s="10"/>
      <c r="R10" s="10"/>
      <c r="S10" s="10"/>
      <c r="T10" s="10"/>
      <c r="U10" s="10"/>
      <c r="V10" s="10"/>
      <c r="W10" s="26"/>
      <c r="X10" s="27"/>
      <c r="Y10" s="27"/>
      <c r="Z10" s="27"/>
      <c r="AA10" s="28"/>
      <c r="AB10" s="10"/>
      <c r="AC10" s="10"/>
      <c r="AD10" s="10"/>
      <c r="AE10" s="10"/>
      <c r="AF10" s="10"/>
      <c r="AG10" s="56"/>
      <c r="AH10" s="63"/>
      <c r="AI10" s="63"/>
      <c r="AJ10" s="63"/>
      <c r="AK10" s="63"/>
      <c r="AL10" s="63"/>
      <c r="AM10" s="64"/>
      <c r="AN10" s="65"/>
      <c r="AO10" s="65"/>
      <c r="AP10" s="65"/>
      <c r="AQ10" s="66"/>
      <c r="AR10" s="63"/>
      <c r="AS10" s="63"/>
      <c r="AT10" s="63"/>
      <c r="AU10" s="63"/>
      <c r="AV10" s="63"/>
      <c r="AW10" s="3"/>
      <c r="AX10" s="3"/>
      <c r="AY10" s="3"/>
      <c r="AZ10" s="3"/>
      <c r="BA10" s="3"/>
      <c r="BB10" s="3"/>
      <c r="BC10" s="100"/>
      <c r="BD10" s="101"/>
      <c r="BE10" s="101"/>
      <c r="BF10" s="101"/>
      <c r="BG10" s="102"/>
      <c r="BH10" s="3"/>
      <c r="BI10" s="3"/>
      <c r="BJ10" s="3"/>
      <c r="BK10" s="3"/>
      <c r="BL10" s="3"/>
      <c r="BN10" s="73"/>
      <c r="BO10" s="73"/>
      <c r="BP10" s="73"/>
      <c r="BQ10" s="73"/>
      <c r="BR10" s="73"/>
      <c r="BS10" s="74"/>
      <c r="BT10" s="75"/>
      <c r="BU10" s="75"/>
      <c r="BV10" s="75"/>
      <c r="BW10" s="76"/>
      <c r="BX10" s="73"/>
      <c r="BY10" s="73"/>
      <c r="BZ10" s="73"/>
      <c r="CA10" s="73"/>
      <c r="CB10" s="73"/>
    </row>
    <row r="11" spans="1:80" x14ac:dyDescent="0.2">
      <c r="A11" s="275" t="s">
        <v>558</v>
      </c>
      <c r="B11" s="276" t="s">
        <v>1</v>
      </c>
      <c r="C11" s="276" t="s">
        <v>4</v>
      </c>
      <c r="D11" s="276" t="s">
        <v>504</v>
      </c>
      <c r="E11" s="276" t="s">
        <v>6</v>
      </c>
      <c r="F11" s="276" t="s">
        <v>505</v>
      </c>
      <c r="G11" s="27"/>
      <c r="H11" s="27"/>
      <c r="I11" s="27"/>
      <c r="J11" s="27"/>
      <c r="K11" s="28"/>
      <c r="L11" s="10"/>
      <c r="M11" s="10"/>
      <c r="N11" s="10"/>
      <c r="O11" s="10"/>
      <c r="P11" s="10"/>
      <c r="R11" s="10"/>
      <c r="S11" s="10"/>
      <c r="T11" s="10"/>
      <c r="U11" s="10"/>
      <c r="V11" s="10"/>
      <c r="W11" s="26"/>
      <c r="X11" s="27"/>
      <c r="Y11" s="27"/>
      <c r="Z11" s="27"/>
      <c r="AA11" s="28"/>
      <c r="AB11" s="10"/>
      <c r="AC11" s="10"/>
      <c r="AD11" s="10"/>
      <c r="AE11" s="10"/>
      <c r="AF11" s="10"/>
      <c r="AG11" s="56"/>
      <c r="AH11" s="63"/>
      <c r="AI11" s="63"/>
      <c r="AJ11" s="63"/>
      <c r="AK11" s="63"/>
      <c r="AL11" s="63"/>
      <c r="AM11" s="64"/>
      <c r="AN11" s="65"/>
      <c r="AO11" s="65"/>
      <c r="AP11" s="65"/>
      <c r="AQ11" s="66"/>
      <c r="AR11" s="63"/>
      <c r="AS11" s="63"/>
      <c r="AT11" s="63"/>
      <c r="AU11" s="63"/>
      <c r="AV11" s="63"/>
      <c r="AW11" s="3"/>
      <c r="AX11" s="3"/>
      <c r="AY11" s="3"/>
      <c r="AZ11" s="3"/>
      <c r="BA11" s="3"/>
      <c r="BB11" s="3"/>
      <c r="BC11" s="100"/>
      <c r="BD11" s="101"/>
      <c r="BE11" s="101"/>
      <c r="BF11" s="101"/>
      <c r="BG11" s="102"/>
      <c r="BH11" s="3"/>
      <c r="BI11" s="3"/>
      <c r="BJ11" s="3"/>
      <c r="BK11" s="3"/>
      <c r="BL11" s="3"/>
      <c r="BN11" s="73"/>
      <c r="BO11" s="73"/>
      <c r="BP11" s="73"/>
      <c r="BQ11" s="73"/>
      <c r="BR11" s="73"/>
      <c r="BS11" s="74"/>
      <c r="BT11" s="75"/>
      <c r="BU11" s="75"/>
      <c r="BV11" s="75"/>
      <c r="BW11" s="76"/>
      <c r="BX11" s="73"/>
      <c r="BY11" s="73"/>
      <c r="BZ11" s="73"/>
      <c r="CA11" s="73"/>
      <c r="CB11" s="73"/>
    </row>
    <row r="12" spans="1:80" x14ac:dyDescent="0.2">
      <c r="A12" s="4" t="s">
        <v>152</v>
      </c>
      <c r="B12" s="110">
        <f>B8*100/(B5-B6)</f>
        <v>42.13317619328226</v>
      </c>
      <c r="C12" s="110">
        <f t="shared" ref="C12:F12" si="16">C8*100/(C5-C6)</f>
        <v>43.435673080645785</v>
      </c>
      <c r="D12" s="110">
        <f t="shared" si="16"/>
        <v>42.654566080544527</v>
      </c>
      <c r="E12" s="110">
        <f t="shared" si="16"/>
        <v>38.935306755788972</v>
      </c>
      <c r="F12" s="124">
        <f t="shared" si="16"/>
        <v>34.893617021276597</v>
      </c>
      <c r="G12" s="27"/>
      <c r="H12" s="27"/>
      <c r="I12" s="27"/>
      <c r="J12" s="27"/>
      <c r="K12" s="28"/>
      <c r="L12" s="10"/>
      <c r="M12" s="10"/>
      <c r="N12" s="10"/>
      <c r="O12" s="10"/>
      <c r="P12" s="10"/>
      <c r="R12" s="10"/>
      <c r="S12" s="10"/>
      <c r="T12" s="10"/>
      <c r="U12" s="10"/>
      <c r="V12" s="10"/>
      <c r="W12" s="26"/>
      <c r="X12" s="27"/>
      <c r="Y12" s="27"/>
      <c r="Z12" s="27"/>
      <c r="AA12" s="28"/>
      <c r="AB12" s="10"/>
      <c r="AC12" s="10"/>
      <c r="AD12" s="10"/>
      <c r="AE12" s="10"/>
      <c r="AF12" s="10"/>
      <c r="AG12" s="56"/>
      <c r="AH12" s="63"/>
      <c r="AI12" s="63"/>
      <c r="AJ12" s="63"/>
      <c r="AK12" s="63"/>
      <c r="AL12" s="63"/>
      <c r="AM12" s="64"/>
      <c r="AN12" s="65"/>
      <c r="AO12" s="65"/>
      <c r="AP12" s="65"/>
      <c r="AQ12" s="66"/>
      <c r="AR12" s="63"/>
      <c r="AS12" s="63"/>
      <c r="AT12" s="63"/>
      <c r="AU12" s="63"/>
      <c r="AV12" s="63"/>
      <c r="AW12" s="3"/>
      <c r="AX12" s="3"/>
      <c r="AY12" s="3"/>
      <c r="AZ12" s="3"/>
      <c r="BA12" s="3"/>
      <c r="BB12" s="3"/>
      <c r="BC12" s="100"/>
      <c r="BD12" s="101"/>
      <c r="BE12" s="101"/>
      <c r="BF12" s="101"/>
      <c r="BG12" s="102"/>
      <c r="BH12" s="3"/>
      <c r="BI12" s="3"/>
      <c r="BJ12" s="3"/>
      <c r="BK12" s="3"/>
      <c r="BL12" s="3"/>
      <c r="BN12" s="73"/>
      <c r="BO12" s="73"/>
      <c r="BP12" s="73"/>
      <c r="BQ12" s="73"/>
      <c r="BR12" s="73"/>
      <c r="BS12" s="74"/>
      <c r="BT12" s="75"/>
      <c r="BU12" s="75"/>
      <c r="BV12" s="75"/>
      <c r="BW12" s="76"/>
      <c r="BX12" s="73"/>
      <c r="BY12" s="73"/>
      <c r="BZ12" s="73"/>
      <c r="CA12" s="73"/>
      <c r="CB12" s="73"/>
    </row>
    <row r="13" spans="1:80" x14ac:dyDescent="0.2">
      <c r="A13" s="4" t="s">
        <v>153</v>
      </c>
      <c r="B13" s="110">
        <f>B9*100/(B5-B6)</f>
        <v>57.86682380671774</v>
      </c>
      <c r="C13" s="110">
        <f t="shared" ref="C13:F13" si="17">C9*100/(C5-C6)</f>
        <v>56.556583685005229</v>
      </c>
      <c r="D13" s="110">
        <f t="shared" si="17"/>
        <v>57.354887502363397</v>
      </c>
      <c r="E13" s="110">
        <f t="shared" si="17"/>
        <v>61.088565290045359</v>
      </c>
      <c r="F13" s="237">
        <f t="shared" si="17"/>
        <v>65.163120567375884</v>
      </c>
      <c r="G13" s="27"/>
      <c r="H13" s="27"/>
      <c r="I13" s="27"/>
      <c r="J13" s="27"/>
      <c r="K13" s="28"/>
      <c r="L13" s="10"/>
      <c r="M13" s="10"/>
      <c r="N13" s="10"/>
      <c r="O13" s="10"/>
      <c r="P13" s="10"/>
      <c r="R13" s="10"/>
      <c r="S13" s="10"/>
      <c r="T13" s="10"/>
      <c r="U13" s="10"/>
      <c r="V13" s="10"/>
      <c r="W13" s="26"/>
      <c r="X13" s="27"/>
      <c r="Y13" s="27"/>
      <c r="Z13" s="27"/>
      <c r="AA13" s="28"/>
      <c r="AB13" s="10"/>
      <c r="AC13" s="10"/>
      <c r="AD13" s="10"/>
      <c r="AE13" s="10"/>
      <c r="AF13" s="10"/>
      <c r="AG13" s="56"/>
      <c r="AH13" s="63"/>
      <c r="AI13" s="63"/>
      <c r="AJ13" s="63"/>
      <c r="AK13" s="63"/>
      <c r="AL13" s="63"/>
      <c r="AM13" s="64"/>
      <c r="AN13" s="65"/>
      <c r="AO13" s="65"/>
      <c r="AP13" s="65"/>
      <c r="AQ13" s="66"/>
      <c r="AR13" s="63"/>
      <c r="AS13" s="63"/>
      <c r="AT13" s="63"/>
      <c r="AU13" s="63"/>
      <c r="AV13" s="63"/>
      <c r="AW13" s="3"/>
      <c r="AX13" s="3"/>
      <c r="AY13" s="3"/>
      <c r="AZ13" s="3"/>
      <c r="BA13" s="3"/>
      <c r="BB13" s="3"/>
      <c r="BC13" s="100"/>
      <c r="BD13" s="101"/>
      <c r="BE13" s="101"/>
      <c r="BF13" s="101"/>
      <c r="BG13" s="102"/>
      <c r="BH13" s="3"/>
      <c r="BI13" s="3"/>
      <c r="BJ13" s="3"/>
      <c r="BK13" s="3"/>
      <c r="BL13" s="3"/>
      <c r="BN13" s="73"/>
      <c r="BO13" s="73"/>
      <c r="BP13" s="73"/>
      <c r="BQ13" s="73"/>
      <c r="BR13" s="73"/>
      <c r="BS13" s="74"/>
      <c r="BT13" s="75"/>
      <c r="BU13" s="75"/>
      <c r="BV13" s="75"/>
      <c r="BW13" s="76"/>
      <c r="BX13" s="73"/>
      <c r="BY13" s="73"/>
      <c r="BZ13" s="73"/>
      <c r="CA13" s="73"/>
      <c r="CB13" s="73"/>
    </row>
    <row r="14" spans="1:80" x14ac:dyDescent="0.2">
      <c r="A14" s="9" t="s">
        <v>919</v>
      </c>
      <c r="B14" s="224"/>
      <c r="C14" s="224"/>
      <c r="D14" s="224"/>
      <c r="E14" s="224"/>
      <c r="F14" s="224"/>
      <c r="G14" s="27"/>
      <c r="H14" s="27"/>
      <c r="I14" s="27"/>
      <c r="J14" s="27"/>
      <c r="K14" s="28"/>
      <c r="L14" s="10"/>
      <c r="M14" s="10"/>
      <c r="N14" s="10"/>
      <c r="O14" s="10"/>
      <c r="P14" s="10"/>
      <c r="R14" s="10"/>
      <c r="S14" s="10"/>
      <c r="T14" s="10"/>
      <c r="U14" s="10"/>
      <c r="V14" s="10"/>
      <c r="W14" s="26"/>
      <c r="X14" s="27"/>
      <c r="Y14" s="27"/>
      <c r="Z14" s="27"/>
      <c r="AA14" s="28"/>
      <c r="AB14" s="10"/>
      <c r="AC14" s="10"/>
      <c r="AD14" s="10"/>
      <c r="AE14" s="10"/>
      <c r="AF14" s="10"/>
      <c r="AG14" s="56"/>
      <c r="AH14" s="63"/>
      <c r="AI14" s="63"/>
      <c r="AJ14" s="63"/>
      <c r="AK14" s="63"/>
      <c r="AL14" s="63"/>
      <c r="AM14" s="64"/>
      <c r="AN14" s="65"/>
      <c r="AO14" s="65"/>
      <c r="AP14" s="65"/>
      <c r="AQ14" s="66"/>
      <c r="AR14" s="63"/>
      <c r="AS14" s="63"/>
      <c r="AT14" s="63"/>
      <c r="AU14" s="63"/>
      <c r="AV14" s="63"/>
      <c r="AW14" s="3"/>
      <c r="AX14" s="3"/>
      <c r="AY14" s="3"/>
      <c r="AZ14" s="3"/>
      <c r="BA14" s="3"/>
      <c r="BB14" s="3"/>
      <c r="BC14" s="100"/>
      <c r="BD14" s="101"/>
      <c r="BE14" s="101"/>
      <c r="BF14" s="101"/>
      <c r="BG14" s="102"/>
      <c r="BH14" s="3"/>
      <c r="BI14" s="3"/>
      <c r="BJ14" s="3"/>
      <c r="BK14" s="3"/>
      <c r="BL14" s="3"/>
      <c r="BN14" s="73"/>
      <c r="BO14" s="73"/>
      <c r="BP14" s="73"/>
      <c r="BQ14" s="73"/>
      <c r="BR14" s="73"/>
      <c r="BS14" s="74"/>
      <c r="BT14" s="75"/>
      <c r="BU14" s="75"/>
      <c r="BV14" s="75"/>
      <c r="BW14" s="76"/>
      <c r="BX14" s="73"/>
      <c r="BY14" s="73"/>
      <c r="BZ14" s="73"/>
      <c r="CA14" s="73"/>
      <c r="CB14" s="73"/>
    </row>
    <row r="15" spans="1:80" x14ac:dyDescent="0.2">
      <c r="A15" s="15" t="s">
        <v>560</v>
      </c>
      <c r="B15" s="7" t="s">
        <v>1</v>
      </c>
      <c r="C15" s="7" t="s">
        <v>4</v>
      </c>
      <c r="D15" s="7" t="s">
        <v>504</v>
      </c>
      <c r="E15" s="7" t="s">
        <v>6</v>
      </c>
      <c r="F15" s="7" t="s">
        <v>505</v>
      </c>
      <c r="G15" s="26"/>
      <c r="H15" s="27"/>
      <c r="I15" s="27"/>
      <c r="J15" s="27"/>
      <c r="K15" s="28"/>
      <c r="L15" s="10"/>
      <c r="M15" s="10"/>
      <c r="N15" s="10"/>
      <c r="O15" s="10"/>
      <c r="P15" s="10"/>
      <c r="Q15" s="15" t="s">
        <v>560</v>
      </c>
      <c r="R15" s="10"/>
      <c r="S15" s="10"/>
      <c r="T15" s="10"/>
      <c r="U15" s="10"/>
      <c r="V15" s="10"/>
      <c r="W15" s="26"/>
      <c r="X15" s="27"/>
      <c r="Y15" s="27"/>
      <c r="Z15" s="27"/>
      <c r="AA15" s="28"/>
      <c r="AB15" s="10"/>
      <c r="AC15" s="10"/>
      <c r="AD15" s="10"/>
      <c r="AE15" s="10"/>
      <c r="AF15" s="10"/>
      <c r="AG15" s="60" t="s">
        <v>560</v>
      </c>
      <c r="AH15" s="63"/>
      <c r="AI15" s="63"/>
      <c r="AJ15" s="63"/>
      <c r="AK15" s="63"/>
      <c r="AL15" s="63"/>
      <c r="AM15" s="64"/>
      <c r="AN15" s="65"/>
      <c r="AO15" s="65"/>
      <c r="AP15" s="65"/>
      <c r="AQ15" s="66"/>
      <c r="AR15" s="63"/>
      <c r="AS15" s="63"/>
      <c r="AT15" s="63"/>
      <c r="AU15" s="63"/>
      <c r="AV15" s="63"/>
      <c r="AW15" s="98" t="s">
        <v>560</v>
      </c>
      <c r="AX15" s="3"/>
      <c r="AY15" s="3"/>
      <c r="AZ15" s="3"/>
      <c r="BA15" s="3"/>
      <c r="BB15" s="3"/>
      <c r="BC15" s="100"/>
      <c r="BD15" s="101"/>
      <c r="BE15" s="101"/>
      <c r="BF15" s="101"/>
      <c r="BG15" s="102"/>
      <c r="BH15" s="3"/>
      <c r="BI15" s="3"/>
      <c r="BJ15" s="3"/>
      <c r="BK15" s="3"/>
      <c r="BL15" s="3"/>
      <c r="BM15" s="15" t="s">
        <v>560</v>
      </c>
      <c r="BN15" s="73"/>
      <c r="BO15" s="73"/>
      <c r="BP15" s="73"/>
      <c r="BQ15" s="73"/>
      <c r="BR15" s="73"/>
      <c r="BS15" s="74"/>
      <c r="BT15" s="75"/>
      <c r="BU15" s="75"/>
      <c r="BV15" s="75"/>
      <c r="BW15" s="76"/>
      <c r="BX15" s="73"/>
      <c r="BY15" s="73"/>
      <c r="BZ15" s="73"/>
      <c r="CA15" s="73"/>
      <c r="CB15" s="73"/>
    </row>
    <row r="16" spans="1:80" x14ac:dyDescent="0.2">
      <c r="A16" s="4" t="s">
        <v>1</v>
      </c>
      <c r="B16" s="10">
        <f>R16+AH16+AX16+BN16</f>
        <v>25532</v>
      </c>
      <c r="C16" s="10">
        <f t="shared" ref="C16:P16" si="18">S16+AI16+AY16+BO16</f>
        <v>14608</v>
      </c>
      <c r="D16" s="10">
        <f t="shared" si="18"/>
        <v>6067</v>
      </c>
      <c r="E16" s="10">
        <f t="shared" si="18"/>
        <v>2559</v>
      </c>
      <c r="F16" s="10">
        <f t="shared" si="18"/>
        <v>2297</v>
      </c>
      <c r="G16" s="10">
        <f t="shared" si="18"/>
        <v>12078</v>
      </c>
      <c r="H16" s="10">
        <f t="shared" si="18"/>
        <v>6713</v>
      </c>
      <c r="I16" s="10">
        <f t="shared" si="18"/>
        <v>3041</v>
      </c>
      <c r="J16" s="10">
        <f t="shared" si="18"/>
        <v>1313</v>
      </c>
      <c r="K16" s="10">
        <f t="shared" si="18"/>
        <v>1012</v>
      </c>
      <c r="L16" s="10">
        <f t="shared" si="18"/>
        <v>13453</v>
      </c>
      <c r="M16" s="10">
        <f t="shared" si="18"/>
        <v>7894</v>
      </c>
      <c r="N16" s="10">
        <f t="shared" si="18"/>
        <v>3026</v>
      </c>
      <c r="O16" s="10">
        <f t="shared" si="18"/>
        <v>1245</v>
      </c>
      <c r="P16" s="10">
        <f t="shared" si="18"/>
        <v>1285</v>
      </c>
      <c r="Q16" s="4" t="s">
        <v>1</v>
      </c>
      <c r="R16" s="10">
        <v>4457</v>
      </c>
      <c r="S16" s="10">
        <v>2689</v>
      </c>
      <c r="T16" s="10">
        <v>929</v>
      </c>
      <c r="U16" s="10">
        <v>149</v>
      </c>
      <c r="V16" s="10">
        <v>689</v>
      </c>
      <c r="W16" s="26">
        <v>2249</v>
      </c>
      <c r="X16" s="27">
        <v>1321</v>
      </c>
      <c r="Y16" s="27">
        <v>531</v>
      </c>
      <c r="Z16" s="27">
        <v>73</v>
      </c>
      <c r="AA16" s="28">
        <v>324</v>
      </c>
      <c r="AB16" s="10">
        <v>2208</v>
      </c>
      <c r="AC16" s="10">
        <v>1368</v>
      </c>
      <c r="AD16" s="10">
        <v>398</v>
      </c>
      <c r="AE16" s="10">
        <v>76</v>
      </c>
      <c r="AF16" s="10">
        <v>365</v>
      </c>
      <c r="AG16" s="56" t="s">
        <v>1</v>
      </c>
      <c r="AH16" s="63">
        <v>5512</v>
      </c>
      <c r="AI16" s="63">
        <v>4330</v>
      </c>
      <c r="AJ16" s="63">
        <v>825</v>
      </c>
      <c r="AK16" s="63">
        <v>245</v>
      </c>
      <c r="AL16" s="63">
        <v>111</v>
      </c>
      <c r="AM16" s="64">
        <v>2620</v>
      </c>
      <c r="AN16" s="65">
        <v>2048</v>
      </c>
      <c r="AO16" s="65">
        <v>417</v>
      </c>
      <c r="AP16" s="65">
        <v>107</v>
      </c>
      <c r="AQ16" s="66">
        <v>49</v>
      </c>
      <c r="AR16" s="63">
        <v>2891</v>
      </c>
      <c r="AS16" s="63">
        <v>2282</v>
      </c>
      <c r="AT16" s="63">
        <v>408</v>
      </c>
      <c r="AU16" s="63">
        <v>138</v>
      </c>
      <c r="AV16" s="63">
        <v>63</v>
      </c>
      <c r="AW16" s="3" t="s">
        <v>1</v>
      </c>
      <c r="AX16" s="3">
        <v>1682</v>
      </c>
      <c r="AY16" s="3">
        <v>918</v>
      </c>
      <c r="AZ16" s="3">
        <v>490</v>
      </c>
      <c r="BA16" s="3">
        <v>178</v>
      </c>
      <c r="BB16" s="3">
        <v>96</v>
      </c>
      <c r="BC16" s="100">
        <v>861</v>
      </c>
      <c r="BD16" s="101">
        <v>491</v>
      </c>
      <c r="BE16" s="101">
        <v>245</v>
      </c>
      <c r="BF16" s="101">
        <v>80</v>
      </c>
      <c r="BG16" s="102">
        <v>45</v>
      </c>
      <c r="BH16" s="3">
        <v>821</v>
      </c>
      <c r="BI16" s="3">
        <v>426</v>
      </c>
      <c r="BJ16" s="3">
        <v>245</v>
      </c>
      <c r="BK16" s="3">
        <v>98</v>
      </c>
      <c r="BL16" s="3">
        <v>51</v>
      </c>
      <c r="BM16" s="4" t="s">
        <v>1</v>
      </c>
      <c r="BN16" s="73">
        <v>13881</v>
      </c>
      <c r="BO16" s="73">
        <v>6671</v>
      </c>
      <c r="BP16" s="73">
        <v>3823</v>
      </c>
      <c r="BQ16" s="73">
        <v>1987</v>
      </c>
      <c r="BR16" s="73">
        <v>1401</v>
      </c>
      <c r="BS16" s="74">
        <v>6348</v>
      </c>
      <c r="BT16" s="75">
        <v>2853</v>
      </c>
      <c r="BU16" s="75">
        <v>1848</v>
      </c>
      <c r="BV16" s="75">
        <v>1053</v>
      </c>
      <c r="BW16" s="76">
        <v>594</v>
      </c>
      <c r="BX16" s="73">
        <v>7533</v>
      </c>
      <c r="BY16" s="73">
        <v>3818</v>
      </c>
      <c r="BZ16" s="73">
        <v>1975</v>
      </c>
      <c r="CA16" s="73">
        <v>933</v>
      </c>
      <c r="CB16" s="73">
        <v>806</v>
      </c>
    </row>
    <row r="17" spans="1:80" x14ac:dyDescent="0.2">
      <c r="A17" s="4" t="s">
        <v>4</v>
      </c>
      <c r="B17" s="10">
        <f t="shared" ref="B17:B25" si="19">R17+AH17+AX17+BN17</f>
        <v>4294</v>
      </c>
      <c r="C17" s="10">
        <f t="shared" ref="C17:C25" si="20">S17+AI17+AY17+BO17</f>
        <v>3917</v>
      </c>
      <c r="D17" s="10">
        <f t="shared" ref="D17:D25" si="21">T17+AJ17+AZ17+BP17</f>
        <v>201</v>
      </c>
      <c r="E17" s="10">
        <f t="shared" ref="E17:E25" si="22">U17+AK17+BA17+BQ17</f>
        <v>152</v>
      </c>
      <c r="F17" s="10">
        <f t="shared" ref="F17:F25" si="23">V17+AL17+BB17+BR17</f>
        <v>21</v>
      </c>
      <c r="G17" s="10">
        <f t="shared" ref="G17:G25" si="24">W17+AM17+BC17+BS17</f>
        <v>1808</v>
      </c>
      <c r="H17" s="10">
        <f t="shared" ref="H17:H25" si="25">X17+AN17+BD17+BT17</f>
        <v>1649</v>
      </c>
      <c r="I17" s="10">
        <f t="shared" ref="I17:I25" si="26">Y17+AO17+BE17+BU17</f>
        <v>63</v>
      </c>
      <c r="J17" s="10">
        <f t="shared" ref="J17:J25" si="27">Z17+AP17+BF17+BV17</f>
        <v>80</v>
      </c>
      <c r="K17" s="10">
        <f t="shared" ref="K17:K25" si="28">AA17+AQ17+BG17+BW17</f>
        <v>15</v>
      </c>
      <c r="L17" s="10">
        <f t="shared" ref="L17:L25" si="29">AB17+AR17+BH17+BX17</f>
        <v>2485</v>
      </c>
      <c r="M17" s="10">
        <f t="shared" ref="M17:M25" si="30">AC17+AS17+BI17+BY17</f>
        <v>2269</v>
      </c>
      <c r="N17" s="10">
        <f t="shared" ref="N17:N25" si="31">AD17+AT17+BJ17+BZ17</f>
        <v>138</v>
      </c>
      <c r="O17" s="10">
        <f t="shared" ref="O17:O25" si="32">AE17+AU17+BK17+CA17</f>
        <v>72</v>
      </c>
      <c r="P17" s="10">
        <f t="shared" ref="P17:P25" si="33">AF17+AV17+BL17+CB17</f>
        <v>6</v>
      </c>
      <c r="Q17" s="4" t="s">
        <v>4</v>
      </c>
      <c r="R17" s="10">
        <v>828</v>
      </c>
      <c r="S17" s="10">
        <v>745</v>
      </c>
      <c r="T17" s="10">
        <v>69</v>
      </c>
      <c r="U17" s="10">
        <v>7</v>
      </c>
      <c r="V17" s="10">
        <v>6</v>
      </c>
      <c r="W17" s="26">
        <v>394</v>
      </c>
      <c r="X17" s="27">
        <v>363</v>
      </c>
      <c r="Y17" s="27">
        <v>23</v>
      </c>
      <c r="Z17" s="27">
        <v>2</v>
      </c>
      <c r="AA17" s="28">
        <v>6</v>
      </c>
      <c r="AB17" s="10">
        <v>434</v>
      </c>
      <c r="AC17" s="10">
        <v>382</v>
      </c>
      <c r="AD17" s="10">
        <v>46</v>
      </c>
      <c r="AE17" s="10">
        <v>5</v>
      </c>
      <c r="AF17" s="10">
        <v>0</v>
      </c>
      <c r="AG17" s="56" t="s">
        <v>4</v>
      </c>
      <c r="AH17" s="63">
        <v>1091</v>
      </c>
      <c r="AI17" s="63">
        <v>1079</v>
      </c>
      <c r="AJ17" s="63">
        <v>8</v>
      </c>
      <c r="AK17" s="63">
        <v>3</v>
      </c>
      <c r="AL17" s="63">
        <v>0</v>
      </c>
      <c r="AM17" s="64">
        <v>469</v>
      </c>
      <c r="AN17" s="65">
        <v>462</v>
      </c>
      <c r="AO17" s="65">
        <v>4</v>
      </c>
      <c r="AP17" s="65">
        <v>3</v>
      </c>
      <c r="AQ17" s="66">
        <v>0</v>
      </c>
      <c r="AR17" s="63">
        <v>622</v>
      </c>
      <c r="AS17" s="63">
        <v>618</v>
      </c>
      <c r="AT17" s="63">
        <v>4</v>
      </c>
      <c r="AU17" s="63">
        <v>0</v>
      </c>
      <c r="AV17" s="63">
        <v>0</v>
      </c>
      <c r="AW17" s="3" t="s">
        <v>4</v>
      </c>
      <c r="AX17" s="3">
        <v>209</v>
      </c>
      <c r="AY17" s="3">
        <v>116</v>
      </c>
      <c r="AZ17" s="3">
        <v>25</v>
      </c>
      <c r="BA17" s="3">
        <v>52</v>
      </c>
      <c r="BB17" s="3">
        <v>15</v>
      </c>
      <c r="BC17" s="100">
        <v>93</v>
      </c>
      <c r="BD17" s="101">
        <v>60</v>
      </c>
      <c r="BE17" s="101">
        <v>8</v>
      </c>
      <c r="BF17" s="101">
        <v>15</v>
      </c>
      <c r="BG17" s="102">
        <v>9</v>
      </c>
      <c r="BH17" s="3">
        <v>115</v>
      </c>
      <c r="BI17" s="3">
        <v>56</v>
      </c>
      <c r="BJ17" s="3">
        <v>17</v>
      </c>
      <c r="BK17" s="3">
        <v>37</v>
      </c>
      <c r="BL17" s="3">
        <v>6</v>
      </c>
      <c r="BM17" s="4" t="s">
        <v>4</v>
      </c>
      <c r="BN17" s="73">
        <v>2166</v>
      </c>
      <c r="BO17" s="73">
        <v>1977</v>
      </c>
      <c r="BP17" s="73">
        <v>99</v>
      </c>
      <c r="BQ17" s="73">
        <v>90</v>
      </c>
      <c r="BR17" s="73">
        <v>0</v>
      </c>
      <c r="BS17" s="74">
        <v>852</v>
      </c>
      <c r="BT17" s="75">
        <v>764</v>
      </c>
      <c r="BU17" s="75">
        <v>28</v>
      </c>
      <c r="BV17" s="75">
        <v>60</v>
      </c>
      <c r="BW17" s="76">
        <v>0</v>
      </c>
      <c r="BX17" s="73">
        <v>1314</v>
      </c>
      <c r="BY17" s="73">
        <v>1213</v>
      </c>
      <c r="BZ17" s="73">
        <v>71</v>
      </c>
      <c r="CA17" s="73">
        <v>30</v>
      </c>
      <c r="CB17" s="73">
        <v>0</v>
      </c>
    </row>
    <row r="18" spans="1:80" x14ac:dyDescent="0.2">
      <c r="A18" s="4" t="s">
        <v>5</v>
      </c>
      <c r="B18" s="10">
        <f t="shared" si="19"/>
        <v>1961</v>
      </c>
      <c r="C18" s="10">
        <f t="shared" si="20"/>
        <v>302</v>
      </c>
      <c r="D18" s="10">
        <f t="shared" si="21"/>
        <v>1458</v>
      </c>
      <c r="E18" s="10">
        <f t="shared" si="22"/>
        <v>67</v>
      </c>
      <c r="F18" s="10">
        <f t="shared" si="23"/>
        <v>133</v>
      </c>
      <c r="G18" s="10">
        <f t="shared" si="24"/>
        <v>898</v>
      </c>
      <c r="H18" s="10">
        <f t="shared" si="25"/>
        <v>118</v>
      </c>
      <c r="I18" s="10">
        <f t="shared" si="26"/>
        <v>674</v>
      </c>
      <c r="J18" s="10">
        <f t="shared" si="27"/>
        <v>62</v>
      </c>
      <c r="K18" s="10">
        <f t="shared" si="28"/>
        <v>45</v>
      </c>
      <c r="L18" s="10">
        <f t="shared" si="29"/>
        <v>1061</v>
      </c>
      <c r="M18" s="10">
        <f t="shared" si="30"/>
        <v>183</v>
      </c>
      <c r="N18" s="10">
        <f t="shared" si="31"/>
        <v>785</v>
      </c>
      <c r="O18" s="10">
        <f t="shared" si="32"/>
        <v>5</v>
      </c>
      <c r="P18" s="10">
        <f t="shared" si="33"/>
        <v>88</v>
      </c>
      <c r="Q18" s="4" t="s">
        <v>5</v>
      </c>
      <c r="R18" s="10">
        <v>323</v>
      </c>
      <c r="S18" s="10">
        <v>71</v>
      </c>
      <c r="T18" s="10">
        <v>248</v>
      </c>
      <c r="U18" s="10">
        <v>4</v>
      </c>
      <c r="V18" s="10">
        <v>0</v>
      </c>
      <c r="W18" s="26">
        <v>163</v>
      </c>
      <c r="X18" s="27">
        <v>28</v>
      </c>
      <c r="Y18" s="27">
        <v>133</v>
      </c>
      <c r="Z18" s="27">
        <v>2</v>
      </c>
      <c r="AA18" s="28">
        <v>0</v>
      </c>
      <c r="AB18" s="10">
        <v>160</v>
      </c>
      <c r="AC18" s="10">
        <v>42</v>
      </c>
      <c r="AD18" s="10">
        <v>115</v>
      </c>
      <c r="AE18" s="10">
        <v>2</v>
      </c>
      <c r="AF18" s="10">
        <v>0</v>
      </c>
      <c r="AG18" s="56" t="s">
        <v>5</v>
      </c>
      <c r="AH18" s="63">
        <v>334</v>
      </c>
      <c r="AI18" s="63">
        <v>46</v>
      </c>
      <c r="AJ18" s="63">
        <v>282</v>
      </c>
      <c r="AK18" s="63">
        <v>3</v>
      </c>
      <c r="AL18" s="63">
        <v>3</v>
      </c>
      <c r="AM18" s="64">
        <v>180</v>
      </c>
      <c r="AN18" s="65">
        <v>26</v>
      </c>
      <c r="AO18" s="65">
        <v>152</v>
      </c>
      <c r="AP18" s="65">
        <v>0</v>
      </c>
      <c r="AQ18" s="66">
        <v>3</v>
      </c>
      <c r="AR18" s="63">
        <v>153</v>
      </c>
      <c r="AS18" s="63">
        <v>20</v>
      </c>
      <c r="AT18" s="63">
        <v>131</v>
      </c>
      <c r="AU18" s="63">
        <v>3</v>
      </c>
      <c r="AV18" s="63">
        <v>0</v>
      </c>
      <c r="AW18" s="3" t="s">
        <v>5</v>
      </c>
      <c r="AX18" s="3">
        <v>56</v>
      </c>
      <c r="AY18" s="3">
        <v>28</v>
      </c>
      <c r="AZ18" s="3">
        <v>25</v>
      </c>
      <c r="BA18" s="3">
        <v>0</v>
      </c>
      <c r="BB18" s="3">
        <v>3</v>
      </c>
      <c r="BC18" s="100">
        <v>27</v>
      </c>
      <c r="BD18" s="101">
        <v>19</v>
      </c>
      <c r="BE18" s="101">
        <v>8</v>
      </c>
      <c r="BF18" s="101">
        <v>0</v>
      </c>
      <c r="BG18" s="102">
        <v>0</v>
      </c>
      <c r="BH18" s="3">
        <v>29</v>
      </c>
      <c r="BI18" s="3">
        <v>9</v>
      </c>
      <c r="BJ18" s="3">
        <v>17</v>
      </c>
      <c r="BK18" s="3">
        <v>0</v>
      </c>
      <c r="BL18" s="3">
        <v>3</v>
      </c>
      <c r="BM18" s="4" t="s">
        <v>5</v>
      </c>
      <c r="BN18" s="73">
        <v>1248</v>
      </c>
      <c r="BO18" s="73">
        <v>157</v>
      </c>
      <c r="BP18" s="73">
        <v>903</v>
      </c>
      <c r="BQ18" s="73">
        <v>60</v>
      </c>
      <c r="BR18" s="73">
        <v>127</v>
      </c>
      <c r="BS18" s="74">
        <v>528</v>
      </c>
      <c r="BT18" s="75">
        <v>45</v>
      </c>
      <c r="BU18" s="75">
        <v>381</v>
      </c>
      <c r="BV18" s="75">
        <v>60</v>
      </c>
      <c r="BW18" s="76">
        <v>42</v>
      </c>
      <c r="BX18" s="73">
        <v>719</v>
      </c>
      <c r="BY18" s="73">
        <v>112</v>
      </c>
      <c r="BZ18" s="73">
        <v>522</v>
      </c>
      <c r="CA18" s="73">
        <v>0</v>
      </c>
      <c r="CB18" s="73">
        <v>85</v>
      </c>
    </row>
    <row r="19" spans="1:80" x14ac:dyDescent="0.2">
      <c r="A19" s="4" t="s">
        <v>6</v>
      </c>
      <c r="B19" s="10">
        <f t="shared" si="19"/>
        <v>457</v>
      </c>
      <c r="C19" s="10">
        <f t="shared" si="20"/>
        <v>123</v>
      </c>
      <c r="D19" s="10">
        <f t="shared" si="21"/>
        <v>49</v>
      </c>
      <c r="E19" s="10">
        <f t="shared" si="22"/>
        <v>267</v>
      </c>
      <c r="F19" s="10">
        <f t="shared" si="23"/>
        <v>18</v>
      </c>
      <c r="G19" s="10">
        <f t="shared" si="24"/>
        <v>228</v>
      </c>
      <c r="H19" s="10">
        <f t="shared" si="25"/>
        <v>66</v>
      </c>
      <c r="I19" s="10">
        <f t="shared" si="26"/>
        <v>23</v>
      </c>
      <c r="J19" s="10">
        <f t="shared" si="27"/>
        <v>130</v>
      </c>
      <c r="K19" s="10">
        <f t="shared" si="28"/>
        <v>9</v>
      </c>
      <c r="L19" s="10">
        <f t="shared" si="29"/>
        <v>226</v>
      </c>
      <c r="M19" s="10">
        <f t="shared" si="30"/>
        <v>57</v>
      </c>
      <c r="N19" s="10">
        <f t="shared" si="31"/>
        <v>26</v>
      </c>
      <c r="O19" s="10">
        <f t="shared" si="32"/>
        <v>135</v>
      </c>
      <c r="P19" s="10">
        <f t="shared" si="33"/>
        <v>9</v>
      </c>
      <c r="Q19" s="4" t="s">
        <v>6</v>
      </c>
      <c r="R19" s="10">
        <v>174</v>
      </c>
      <c r="S19" s="10">
        <v>123</v>
      </c>
      <c r="T19" s="10">
        <v>35</v>
      </c>
      <c r="U19" s="10">
        <v>16</v>
      </c>
      <c r="V19" s="10">
        <v>0</v>
      </c>
      <c r="W19" s="26">
        <v>96</v>
      </c>
      <c r="X19" s="27">
        <v>66</v>
      </c>
      <c r="Y19" s="27">
        <v>23</v>
      </c>
      <c r="Z19" s="27">
        <v>7</v>
      </c>
      <c r="AA19" s="28">
        <v>0</v>
      </c>
      <c r="AB19" s="10">
        <v>77</v>
      </c>
      <c r="AC19" s="10">
        <v>57</v>
      </c>
      <c r="AD19" s="10">
        <v>12</v>
      </c>
      <c r="AE19" s="10">
        <v>9</v>
      </c>
      <c r="AF19" s="10">
        <v>0</v>
      </c>
      <c r="AG19" s="56" t="s">
        <v>6</v>
      </c>
      <c r="AH19" s="63">
        <v>45</v>
      </c>
      <c r="AI19" s="63">
        <v>0</v>
      </c>
      <c r="AJ19" s="63">
        <v>0</v>
      </c>
      <c r="AK19" s="63">
        <v>45</v>
      </c>
      <c r="AL19" s="63">
        <v>0</v>
      </c>
      <c r="AM19" s="64">
        <v>24</v>
      </c>
      <c r="AN19" s="65">
        <v>0</v>
      </c>
      <c r="AO19" s="65">
        <v>0</v>
      </c>
      <c r="AP19" s="65">
        <v>24</v>
      </c>
      <c r="AQ19" s="66">
        <v>0</v>
      </c>
      <c r="AR19" s="63">
        <v>21</v>
      </c>
      <c r="AS19" s="63">
        <v>0</v>
      </c>
      <c r="AT19" s="63">
        <v>0</v>
      </c>
      <c r="AU19" s="63">
        <v>21</v>
      </c>
      <c r="AV19" s="63">
        <v>0</v>
      </c>
      <c r="AW19" s="3" t="s">
        <v>6</v>
      </c>
      <c r="AX19" s="3">
        <v>43</v>
      </c>
      <c r="AY19" s="3">
        <v>0</v>
      </c>
      <c r="AZ19" s="3">
        <v>0</v>
      </c>
      <c r="BA19" s="3">
        <v>25</v>
      </c>
      <c r="BB19" s="3">
        <v>18</v>
      </c>
      <c r="BC19" s="100">
        <v>18</v>
      </c>
      <c r="BD19" s="101">
        <v>0</v>
      </c>
      <c r="BE19" s="101">
        <v>0</v>
      </c>
      <c r="BF19" s="101">
        <v>9</v>
      </c>
      <c r="BG19" s="102">
        <v>9</v>
      </c>
      <c r="BH19" s="3">
        <v>24</v>
      </c>
      <c r="BI19" s="3">
        <v>0</v>
      </c>
      <c r="BJ19" s="3">
        <v>0</v>
      </c>
      <c r="BK19" s="3">
        <v>15</v>
      </c>
      <c r="BL19" s="3">
        <v>9</v>
      </c>
      <c r="BM19" s="4" t="s">
        <v>6</v>
      </c>
      <c r="BN19" s="73">
        <v>195</v>
      </c>
      <c r="BO19" s="73">
        <v>0</v>
      </c>
      <c r="BP19" s="73">
        <v>14</v>
      </c>
      <c r="BQ19" s="73">
        <v>181</v>
      </c>
      <c r="BR19" s="73">
        <v>0</v>
      </c>
      <c r="BS19" s="74">
        <v>90</v>
      </c>
      <c r="BT19" s="75">
        <v>0</v>
      </c>
      <c r="BU19" s="75">
        <v>0</v>
      </c>
      <c r="BV19" s="75">
        <v>90</v>
      </c>
      <c r="BW19" s="76">
        <v>0</v>
      </c>
      <c r="BX19" s="73">
        <v>104</v>
      </c>
      <c r="BY19" s="73">
        <v>0</v>
      </c>
      <c r="BZ19" s="73">
        <v>14</v>
      </c>
      <c r="CA19" s="73">
        <v>90</v>
      </c>
      <c r="CB19" s="73">
        <v>0</v>
      </c>
    </row>
    <row r="20" spans="1:80" x14ac:dyDescent="0.2">
      <c r="A20" s="4" t="s">
        <v>7</v>
      </c>
      <c r="B20" s="10">
        <f t="shared" si="19"/>
        <v>532</v>
      </c>
      <c r="C20" s="10">
        <f t="shared" si="20"/>
        <v>80</v>
      </c>
      <c r="D20" s="10">
        <f t="shared" si="21"/>
        <v>14</v>
      </c>
      <c r="E20" s="10">
        <f t="shared" si="22"/>
        <v>0</v>
      </c>
      <c r="F20" s="10">
        <f t="shared" si="23"/>
        <v>438</v>
      </c>
      <c r="G20" s="10">
        <f t="shared" si="24"/>
        <v>232</v>
      </c>
      <c r="H20" s="10">
        <f t="shared" si="25"/>
        <v>42</v>
      </c>
      <c r="I20" s="10">
        <f t="shared" si="26"/>
        <v>0</v>
      </c>
      <c r="J20" s="10">
        <f t="shared" si="27"/>
        <v>0</v>
      </c>
      <c r="K20" s="10">
        <f t="shared" si="28"/>
        <v>190</v>
      </c>
      <c r="L20" s="10">
        <f t="shared" si="29"/>
        <v>299</v>
      </c>
      <c r="M20" s="10">
        <f t="shared" si="30"/>
        <v>38</v>
      </c>
      <c r="N20" s="10">
        <f t="shared" si="31"/>
        <v>14</v>
      </c>
      <c r="O20" s="10">
        <f t="shared" si="32"/>
        <v>0</v>
      </c>
      <c r="P20" s="10">
        <f t="shared" si="33"/>
        <v>248</v>
      </c>
      <c r="Q20" s="4" t="s">
        <v>7</v>
      </c>
      <c r="R20" s="10">
        <v>144</v>
      </c>
      <c r="S20" s="10">
        <v>80</v>
      </c>
      <c r="T20" s="10">
        <v>0</v>
      </c>
      <c r="U20" s="10">
        <v>0</v>
      </c>
      <c r="V20" s="10">
        <v>64</v>
      </c>
      <c r="W20" s="26">
        <v>71</v>
      </c>
      <c r="X20" s="27">
        <v>42</v>
      </c>
      <c r="Y20" s="27">
        <v>0</v>
      </c>
      <c r="Z20" s="27">
        <v>0</v>
      </c>
      <c r="AA20" s="28">
        <v>29</v>
      </c>
      <c r="AB20" s="10">
        <v>72</v>
      </c>
      <c r="AC20" s="10">
        <v>38</v>
      </c>
      <c r="AD20" s="10">
        <v>0</v>
      </c>
      <c r="AE20" s="10">
        <v>0</v>
      </c>
      <c r="AF20" s="10">
        <v>35</v>
      </c>
      <c r="AG20" s="56" t="s">
        <v>7</v>
      </c>
      <c r="AH20" s="63">
        <v>77</v>
      </c>
      <c r="AI20" s="63">
        <v>0</v>
      </c>
      <c r="AJ20" s="63">
        <v>0</v>
      </c>
      <c r="AK20" s="63">
        <v>0</v>
      </c>
      <c r="AL20" s="63">
        <v>77</v>
      </c>
      <c r="AM20" s="64">
        <v>34</v>
      </c>
      <c r="AN20" s="65">
        <v>0</v>
      </c>
      <c r="AO20" s="65">
        <v>0</v>
      </c>
      <c r="AP20" s="65">
        <v>0</v>
      </c>
      <c r="AQ20" s="66">
        <v>34</v>
      </c>
      <c r="AR20" s="63">
        <v>43</v>
      </c>
      <c r="AS20" s="63">
        <v>0</v>
      </c>
      <c r="AT20" s="63">
        <v>0</v>
      </c>
      <c r="AU20" s="63">
        <v>0</v>
      </c>
      <c r="AV20" s="63">
        <v>43</v>
      </c>
      <c r="AW20" s="3" t="s">
        <v>7</v>
      </c>
      <c r="AX20" s="3">
        <v>0</v>
      </c>
      <c r="AY20" s="3">
        <v>0</v>
      </c>
      <c r="AZ20" s="3">
        <v>0</v>
      </c>
      <c r="BA20" s="3">
        <v>0</v>
      </c>
      <c r="BB20" s="3">
        <v>0</v>
      </c>
      <c r="BC20" s="100">
        <v>0</v>
      </c>
      <c r="BD20" s="101">
        <v>0</v>
      </c>
      <c r="BE20" s="101">
        <v>0</v>
      </c>
      <c r="BF20" s="101">
        <v>0</v>
      </c>
      <c r="BG20" s="102">
        <v>0</v>
      </c>
      <c r="BH20" s="3">
        <v>0</v>
      </c>
      <c r="BI20" s="3">
        <v>0</v>
      </c>
      <c r="BJ20" s="3">
        <v>0</v>
      </c>
      <c r="BK20" s="3">
        <v>0</v>
      </c>
      <c r="BL20" s="3">
        <v>0</v>
      </c>
      <c r="BM20" s="4" t="s">
        <v>7</v>
      </c>
      <c r="BN20" s="73">
        <v>311</v>
      </c>
      <c r="BO20" s="73">
        <v>0</v>
      </c>
      <c r="BP20" s="73">
        <v>14</v>
      </c>
      <c r="BQ20" s="73">
        <v>0</v>
      </c>
      <c r="BR20" s="73">
        <v>297</v>
      </c>
      <c r="BS20" s="74">
        <v>127</v>
      </c>
      <c r="BT20" s="75">
        <v>0</v>
      </c>
      <c r="BU20" s="75">
        <v>0</v>
      </c>
      <c r="BV20" s="75">
        <v>0</v>
      </c>
      <c r="BW20" s="76">
        <v>127</v>
      </c>
      <c r="BX20" s="73">
        <v>184</v>
      </c>
      <c r="BY20" s="73">
        <v>0</v>
      </c>
      <c r="BZ20" s="73">
        <v>14</v>
      </c>
      <c r="CA20" s="73">
        <v>0</v>
      </c>
      <c r="CB20" s="73">
        <v>170</v>
      </c>
    </row>
    <row r="21" spans="1:80" x14ac:dyDescent="0.2">
      <c r="A21" s="4" t="s">
        <v>84</v>
      </c>
      <c r="B21" s="10">
        <f t="shared" si="19"/>
        <v>1748</v>
      </c>
      <c r="C21" s="10">
        <f t="shared" si="20"/>
        <v>934</v>
      </c>
      <c r="D21" s="10">
        <f t="shared" si="21"/>
        <v>510</v>
      </c>
      <c r="E21" s="10">
        <f t="shared" si="22"/>
        <v>200</v>
      </c>
      <c r="F21" s="10">
        <f t="shared" si="23"/>
        <v>102</v>
      </c>
      <c r="G21" s="10">
        <f t="shared" si="24"/>
        <v>863</v>
      </c>
      <c r="H21" s="10">
        <f t="shared" si="25"/>
        <v>483</v>
      </c>
      <c r="I21" s="10">
        <f t="shared" si="26"/>
        <v>270</v>
      </c>
      <c r="J21" s="10">
        <f t="shared" si="27"/>
        <v>84</v>
      </c>
      <c r="K21" s="10">
        <f t="shared" si="28"/>
        <v>27</v>
      </c>
      <c r="L21" s="10">
        <f t="shared" si="29"/>
        <v>883</v>
      </c>
      <c r="M21" s="10">
        <f t="shared" si="30"/>
        <v>451</v>
      </c>
      <c r="N21" s="10">
        <f t="shared" si="31"/>
        <v>239</v>
      </c>
      <c r="O21" s="10">
        <f t="shared" si="32"/>
        <v>116</v>
      </c>
      <c r="P21" s="10">
        <f t="shared" si="33"/>
        <v>75</v>
      </c>
      <c r="Q21" s="4" t="s">
        <v>84</v>
      </c>
      <c r="R21" s="10">
        <v>9</v>
      </c>
      <c r="S21" s="10">
        <v>0</v>
      </c>
      <c r="T21" s="10">
        <v>0</v>
      </c>
      <c r="U21" s="10">
        <v>9</v>
      </c>
      <c r="V21" s="10">
        <v>0</v>
      </c>
      <c r="W21" s="26">
        <v>2</v>
      </c>
      <c r="X21" s="27">
        <v>0</v>
      </c>
      <c r="Y21" s="27">
        <v>0</v>
      </c>
      <c r="Z21" s="27">
        <v>2</v>
      </c>
      <c r="AA21" s="28">
        <v>0</v>
      </c>
      <c r="AB21" s="10">
        <v>7</v>
      </c>
      <c r="AC21" s="10">
        <v>0</v>
      </c>
      <c r="AD21" s="10">
        <v>0</v>
      </c>
      <c r="AE21" s="10">
        <v>7</v>
      </c>
      <c r="AF21" s="10">
        <v>0</v>
      </c>
      <c r="AG21" s="56" t="s">
        <v>84</v>
      </c>
      <c r="AH21" s="63">
        <v>209</v>
      </c>
      <c r="AI21" s="63">
        <v>189</v>
      </c>
      <c r="AJ21" s="63">
        <v>17</v>
      </c>
      <c r="AK21" s="63">
        <v>3</v>
      </c>
      <c r="AL21" s="63">
        <v>0</v>
      </c>
      <c r="AM21" s="64">
        <v>106</v>
      </c>
      <c r="AN21" s="65">
        <v>98</v>
      </c>
      <c r="AO21" s="65">
        <v>8</v>
      </c>
      <c r="AP21" s="65">
        <v>0</v>
      </c>
      <c r="AQ21" s="66">
        <v>0</v>
      </c>
      <c r="AR21" s="63">
        <v>103</v>
      </c>
      <c r="AS21" s="63">
        <v>91</v>
      </c>
      <c r="AT21" s="63">
        <v>8</v>
      </c>
      <c r="AU21" s="63">
        <v>3</v>
      </c>
      <c r="AV21" s="63">
        <v>0</v>
      </c>
      <c r="AW21" s="3" t="s">
        <v>84</v>
      </c>
      <c r="AX21" s="3">
        <v>1304</v>
      </c>
      <c r="AY21" s="3">
        <v>723</v>
      </c>
      <c r="AZ21" s="3">
        <v>422</v>
      </c>
      <c r="BA21" s="3">
        <v>98</v>
      </c>
      <c r="BB21" s="3">
        <v>60</v>
      </c>
      <c r="BC21" s="100">
        <v>683</v>
      </c>
      <c r="BD21" s="101">
        <v>385</v>
      </c>
      <c r="BE21" s="101">
        <v>220</v>
      </c>
      <c r="BF21" s="101">
        <v>52</v>
      </c>
      <c r="BG21" s="102">
        <v>27</v>
      </c>
      <c r="BH21" s="3">
        <v>620</v>
      </c>
      <c r="BI21" s="3">
        <v>338</v>
      </c>
      <c r="BJ21" s="3">
        <v>203</v>
      </c>
      <c r="BK21" s="3">
        <v>46</v>
      </c>
      <c r="BL21" s="3">
        <v>33</v>
      </c>
      <c r="BM21" s="4" t="s">
        <v>84</v>
      </c>
      <c r="BN21" s="73">
        <v>226</v>
      </c>
      <c r="BO21" s="73">
        <v>22</v>
      </c>
      <c r="BP21" s="73">
        <v>71</v>
      </c>
      <c r="BQ21" s="73">
        <v>90</v>
      </c>
      <c r="BR21" s="73">
        <v>42</v>
      </c>
      <c r="BS21" s="74">
        <v>72</v>
      </c>
      <c r="BT21" s="75">
        <v>0</v>
      </c>
      <c r="BU21" s="75">
        <v>42</v>
      </c>
      <c r="BV21" s="75">
        <v>30</v>
      </c>
      <c r="BW21" s="76">
        <v>0</v>
      </c>
      <c r="BX21" s="73">
        <v>153</v>
      </c>
      <c r="BY21" s="73">
        <v>22</v>
      </c>
      <c r="BZ21" s="73">
        <v>28</v>
      </c>
      <c r="CA21" s="73">
        <v>60</v>
      </c>
      <c r="CB21" s="73">
        <v>42</v>
      </c>
    </row>
    <row r="22" spans="1:80" x14ac:dyDescent="0.2">
      <c r="A22" s="4" t="s">
        <v>85</v>
      </c>
      <c r="B22" s="10">
        <f t="shared" si="19"/>
        <v>4610</v>
      </c>
      <c r="C22" s="10">
        <f t="shared" si="20"/>
        <v>3601</v>
      </c>
      <c r="D22" s="10">
        <f t="shared" si="21"/>
        <v>619</v>
      </c>
      <c r="E22" s="10">
        <f t="shared" si="22"/>
        <v>359</v>
      </c>
      <c r="F22" s="10">
        <f t="shared" si="23"/>
        <v>31</v>
      </c>
      <c r="G22" s="10">
        <f t="shared" si="24"/>
        <v>2216</v>
      </c>
      <c r="H22" s="10">
        <f t="shared" si="25"/>
        <v>1726</v>
      </c>
      <c r="I22" s="10">
        <f t="shared" si="26"/>
        <v>285</v>
      </c>
      <c r="J22" s="10">
        <f t="shared" si="27"/>
        <v>193</v>
      </c>
      <c r="K22" s="10">
        <f t="shared" si="28"/>
        <v>11</v>
      </c>
      <c r="L22" s="10">
        <f t="shared" si="29"/>
        <v>2393</v>
      </c>
      <c r="M22" s="10">
        <f t="shared" si="30"/>
        <v>1874</v>
      </c>
      <c r="N22" s="10">
        <f t="shared" si="31"/>
        <v>334</v>
      </c>
      <c r="O22" s="10">
        <f t="shared" si="32"/>
        <v>165</v>
      </c>
      <c r="P22" s="10">
        <f t="shared" si="33"/>
        <v>20</v>
      </c>
      <c r="Q22" s="4" t="s">
        <v>85</v>
      </c>
      <c r="R22" s="10">
        <v>269</v>
      </c>
      <c r="S22" s="10">
        <v>208</v>
      </c>
      <c r="T22" s="10">
        <v>52</v>
      </c>
      <c r="U22" s="10">
        <v>9</v>
      </c>
      <c r="V22" s="10">
        <v>0</v>
      </c>
      <c r="W22" s="26">
        <v>101</v>
      </c>
      <c r="X22" s="27">
        <v>80</v>
      </c>
      <c r="Y22" s="27">
        <v>17</v>
      </c>
      <c r="Z22" s="27">
        <v>4</v>
      </c>
      <c r="AA22" s="28">
        <v>0</v>
      </c>
      <c r="AB22" s="10">
        <v>167</v>
      </c>
      <c r="AC22" s="10">
        <v>127</v>
      </c>
      <c r="AD22" s="10">
        <v>35</v>
      </c>
      <c r="AE22" s="10">
        <v>5</v>
      </c>
      <c r="AF22" s="10">
        <v>0</v>
      </c>
      <c r="AG22" s="56" t="s">
        <v>85</v>
      </c>
      <c r="AH22" s="63">
        <v>3640</v>
      </c>
      <c r="AI22" s="63">
        <v>2952</v>
      </c>
      <c r="AJ22" s="63">
        <v>488</v>
      </c>
      <c r="AK22" s="63">
        <v>169</v>
      </c>
      <c r="AL22" s="63">
        <v>31</v>
      </c>
      <c r="AM22" s="64">
        <v>1755</v>
      </c>
      <c r="AN22" s="65">
        <v>1443</v>
      </c>
      <c r="AO22" s="65">
        <v>232</v>
      </c>
      <c r="AP22" s="65">
        <v>69</v>
      </c>
      <c r="AQ22" s="66">
        <v>11</v>
      </c>
      <c r="AR22" s="63">
        <v>1885</v>
      </c>
      <c r="AS22" s="63">
        <v>1508</v>
      </c>
      <c r="AT22" s="63">
        <v>257</v>
      </c>
      <c r="AU22" s="63">
        <v>100</v>
      </c>
      <c r="AV22" s="63">
        <v>20</v>
      </c>
      <c r="AW22" s="3" t="s">
        <v>85</v>
      </c>
      <c r="AX22" s="3">
        <v>46</v>
      </c>
      <c r="AY22" s="3">
        <v>37</v>
      </c>
      <c r="AZ22" s="3">
        <v>8</v>
      </c>
      <c r="BA22" s="3">
        <v>0</v>
      </c>
      <c r="BB22" s="3">
        <v>0</v>
      </c>
      <c r="BC22" s="100">
        <v>32</v>
      </c>
      <c r="BD22" s="101">
        <v>23</v>
      </c>
      <c r="BE22" s="101">
        <v>8</v>
      </c>
      <c r="BF22" s="101">
        <v>0</v>
      </c>
      <c r="BG22" s="102">
        <v>0</v>
      </c>
      <c r="BH22" s="3">
        <v>14</v>
      </c>
      <c r="BI22" s="3">
        <v>14</v>
      </c>
      <c r="BJ22" s="3">
        <v>0</v>
      </c>
      <c r="BK22" s="3">
        <v>0</v>
      </c>
      <c r="BL22" s="3">
        <v>0</v>
      </c>
      <c r="BM22" s="4" t="s">
        <v>85</v>
      </c>
      <c r="BN22" s="73">
        <v>655</v>
      </c>
      <c r="BO22" s="73">
        <v>404</v>
      </c>
      <c r="BP22" s="73">
        <v>71</v>
      </c>
      <c r="BQ22" s="73">
        <v>181</v>
      </c>
      <c r="BR22" s="73">
        <v>0</v>
      </c>
      <c r="BS22" s="74">
        <v>328</v>
      </c>
      <c r="BT22" s="75">
        <v>180</v>
      </c>
      <c r="BU22" s="75">
        <v>28</v>
      </c>
      <c r="BV22" s="75">
        <v>120</v>
      </c>
      <c r="BW22" s="76">
        <v>0</v>
      </c>
      <c r="BX22" s="73">
        <v>327</v>
      </c>
      <c r="BY22" s="73">
        <v>225</v>
      </c>
      <c r="BZ22" s="73">
        <v>42</v>
      </c>
      <c r="CA22" s="73">
        <v>60</v>
      </c>
      <c r="CB22" s="73">
        <v>0</v>
      </c>
    </row>
    <row r="23" spans="1:80" x14ac:dyDescent="0.2">
      <c r="A23" s="4" t="s">
        <v>86</v>
      </c>
      <c r="B23" s="10">
        <f t="shared" si="19"/>
        <v>3363</v>
      </c>
      <c r="C23" s="10">
        <f t="shared" si="20"/>
        <v>1862</v>
      </c>
      <c r="D23" s="10">
        <f t="shared" si="21"/>
        <v>685</v>
      </c>
      <c r="E23" s="10">
        <f t="shared" si="22"/>
        <v>157</v>
      </c>
      <c r="F23" s="10">
        <f t="shared" si="23"/>
        <v>660</v>
      </c>
      <c r="G23" s="10">
        <f t="shared" si="24"/>
        <v>1667</v>
      </c>
      <c r="H23" s="10">
        <f t="shared" si="25"/>
        <v>869</v>
      </c>
      <c r="I23" s="10">
        <f t="shared" si="26"/>
        <v>397</v>
      </c>
      <c r="J23" s="10">
        <f t="shared" si="27"/>
        <v>83</v>
      </c>
      <c r="K23" s="10">
        <f t="shared" si="28"/>
        <v>318</v>
      </c>
      <c r="L23" s="10">
        <f t="shared" si="29"/>
        <v>1695</v>
      </c>
      <c r="M23" s="10">
        <f t="shared" si="30"/>
        <v>993</v>
      </c>
      <c r="N23" s="10">
        <f t="shared" si="31"/>
        <v>288</v>
      </c>
      <c r="O23" s="10">
        <f t="shared" si="32"/>
        <v>74</v>
      </c>
      <c r="P23" s="10">
        <f t="shared" si="33"/>
        <v>341</v>
      </c>
      <c r="Q23" s="4" t="s">
        <v>86</v>
      </c>
      <c r="R23" s="10">
        <v>2204</v>
      </c>
      <c r="S23" s="10">
        <v>1269</v>
      </c>
      <c r="T23" s="10">
        <v>433</v>
      </c>
      <c r="U23" s="10">
        <v>97</v>
      </c>
      <c r="V23" s="10">
        <v>405</v>
      </c>
      <c r="W23" s="26">
        <v>1137</v>
      </c>
      <c r="X23" s="27">
        <v>599</v>
      </c>
      <c r="Y23" s="27">
        <v>294</v>
      </c>
      <c r="Z23" s="27">
        <v>53</v>
      </c>
      <c r="AA23" s="28">
        <v>191</v>
      </c>
      <c r="AB23" s="10">
        <v>1066</v>
      </c>
      <c r="AC23" s="10">
        <v>670</v>
      </c>
      <c r="AD23" s="10">
        <v>139</v>
      </c>
      <c r="AE23" s="10">
        <v>44</v>
      </c>
      <c r="AF23" s="10">
        <v>214</v>
      </c>
      <c r="AG23" s="56" t="s">
        <v>86</v>
      </c>
      <c r="AH23" s="63">
        <v>30</v>
      </c>
      <c r="AI23" s="63">
        <v>26</v>
      </c>
      <c r="AJ23" s="63">
        <v>4</v>
      </c>
      <c r="AK23" s="63">
        <v>0</v>
      </c>
      <c r="AL23" s="63">
        <v>0</v>
      </c>
      <c r="AM23" s="64">
        <v>4</v>
      </c>
      <c r="AN23" s="65">
        <v>0</v>
      </c>
      <c r="AO23" s="65">
        <v>4</v>
      </c>
      <c r="AP23" s="65">
        <v>0</v>
      </c>
      <c r="AQ23" s="66">
        <v>0</v>
      </c>
      <c r="AR23" s="63">
        <v>26</v>
      </c>
      <c r="AS23" s="63">
        <v>26</v>
      </c>
      <c r="AT23" s="63">
        <v>0</v>
      </c>
      <c r="AU23" s="63">
        <v>0</v>
      </c>
      <c r="AV23" s="63">
        <v>0</v>
      </c>
      <c r="AW23" s="3" t="s">
        <v>86</v>
      </c>
      <c r="AX23" s="3">
        <v>13</v>
      </c>
      <c r="AY23" s="3">
        <v>5</v>
      </c>
      <c r="AZ23" s="3">
        <v>8</v>
      </c>
      <c r="BA23" s="3">
        <v>0</v>
      </c>
      <c r="BB23" s="3">
        <v>0</v>
      </c>
      <c r="BC23" s="100">
        <v>0</v>
      </c>
      <c r="BD23" s="101">
        <v>0</v>
      </c>
      <c r="BE23" s="101">
        <v>0</v>
      </c>
      <c r="BF23" s="101">
        <v>0</v>
      </c>
      <c r="BG23" s="102">
        <v>0</v>
      </c>
      <c r="BH23" s="3">
        <v>13</v>
      </c>
      <c r="BI23" s="3">
        <v>5</v>
      </c>
      <c r="BJ23" s="3">
        <v>8</v>
      </c>
      <c r="BK23" s="3">
        <v>0</v>
      </c>
      <c r="BL23" s="3">
        <v>0</v>
      </c>
      <c r="BM23" s="4" t="s">
        <v>86</v>
      </c>
      <c r="BN23" s="73">
        <v>1116</v>
      </c>
      <c r="BO23" s="73">
        <v>562</v>
      </c>
      <c r="BP23" s="73">
        <v>240</v>
      </c>
      <c r="BQ23" s="73">
        <v>60</v>
      </c>
      <c r="BR23" s="73">
        <v>255</v>
      </c>
      <c r="BS23" s="74">
        <v>526</v>
      </c>
      <c r="BT23" s="75">
        <v>270</v>
      </c>
      <c r="BU23" s="75">
        <v>99</v>
      </c>
      <c r="BV23" s="75">
        <v>30</v>
      </c>
      <c r="BW23" s="76">
        <v>127</v>
      </c>
      <c r="BX23" s="73">
        <v>590</v>
      </c>
      <c r="BY23" s="73">
        <v>292</v>
      </c>
      <c r="BZ23" s="73">
        <v>141</v>
      </c>
      <c r="CA23" s="73">
        <v>30</v>
      </c>
      <c r="CB23" s="73">
        <v>127</v>
      </c>
    </row>
    <row r="24" spans="1:80" x14ac:dyDescent="0.2">
      <c r="A24" s="4" t="s">
        <v>154</v>
      </c>
      <c r="B24" s="10">
        <f t="shared" si="19"/>
        <v>8325</v>
      </c>
      <c r="C24" s="10">
        <f t="shared" si="20"/>
        <v>3722</v>
      </c>
      <c r="D24" s="10">
        <f t="shared" si="21"/>
        <v>2461</v>
      </c>
      <c r="E24" s="10">
        <f t="shared" si="22"/>
        <v>1248</v>
      </c>
      <c r="F24" s="10">
        <f t="shared" si="23"/>
        <v>893</v>
      </c>
      <c r="G24" s="10">
        <f t="shared" si="24"/>
        <v>4077</v>
      </c>
      <c r="H24" s="10">
        <f t="shared" si="25"/>
        <v>1698</v>
      </c>
      <c r="I24" s="10">
        <f t="shared" si="26"/>
        <v>1318</v>
      </c>
      <c r="J24" s="10">
        <f t="shared" si="27"/>
        <v>666</v>
      </c>
      <c r="K24" s="10">
        <f t="shared" si="28"/>
        <v>395</v>
      </c>
      <c r="L24" s="10">
        <f t="shared" si="29"/>
        <v>4248</v>
      </c>
      <c r="M24" s="10">
        <f t="shared" si="30"/>
        <v>2026</v>
      </c>
      <c r="N24" s="10">
        <f t="shared" si="31"/>
        <v>1142</v>
      </c>
      <c r="O24" s="10">
        <f t="shared" si="32"/>
        <v>583</v>
      </c>
      <c r="P24" s="10">
        <f t="shared" si="33"/>
        <v>498</v>
      </c>
      <c r="Q24" s="4" t="s">
        <v>154</v>
      </c>
      <c r="R24" s="10">
        <v>484</v>
      </c>
      <c r="S24" s="10">
        <v>170</v>
      </c>
      <c r="T24" s="10">
        <v>92</v>
      </c>
      <c r="U24" s="10">
        <v>7</v>
      </c>
      <c r="V24" s="10">
        <v>214</v>
      </c>
      <c r="W24" s="26">
        <v>265</v>
      </c>
      <c r="X24" s="27">
        <v>123</v>
      </c>
      <c r="Y24" s="27">
        <v>40</v>
      </c>
      <c r="Z24" s="27">
        <v>4</v>
      </c>
      <c r="AA24" s="28">
        <v>98</v>
      </c>
      <c r="AB24" s="10">
        <v>218</v>
      </c>
      <c r="AC24" s="10">
        <v>47</v>
      </c>
      <c r="AD24" s="10">
        <v>52</v>
      </c>
      <c r="AE24" s="10">
        <v>4</v>
      </c>
      <c r="AF24" s="10">
        <v>116</v>
      </c>
      <c r="AG24" s="56" t="s">
        <v>154</v>
      </c>
      <c r="AH24" s="63">
        <v>59</v>
      </c>
      <c r="AI24" s="63">
        <v>39</v>
      </c>
      <c r="AJ24" s="63">
        <v>13</v>
      </c>
      <c r="AK24" s="63">
        <v>7</v>
      </c>
      <c r="AL24" s="63">
        <v>0</v>
      </c>
      <c r="AM24" s="64">
        <v>28</v>
      </c>
      <c r="AN24" s="65">
        <v>20</v>
      </c>
      <c r="AO24" s="65">
        <v>8</v>
      </c>
      <c r="AP24" s="65">
        <v>0</v>
      </c>
      <c r="AQ24" s="66">
        <v>0</v>
      </c>
      <c r="AR24" s="63">
        <v>31</v>
      </c>
      <c r="AS24" s="63">
        <v>20</v>
      </c>
      <c r="AT24" s="63">
        <v>4</v>
      </c>
      <c r="AU24" s="63">
        <v>7</v>
      </c>
      <c r="AV24" s="63">
        <v>0</v>
      </c>
      <c r="AW24" s="3" t="s">
        <v>154</v>
      </c>
      <c r="AX24" s="3">
        <v>9</v>
      </c>
      <c r="AY24" s="3">
        <v>9</v>
      </c>
      <c r="AZ24" s="3">
        <v>0</v>
      </c>
      <c r="BA24" s="3">
        <v>0</v>
      </c>
      <c r="BB24" s="3">
        <v>0</v>
      </c>
      <c r="BC24" s="100">
        <v>5</v>
      </c>
      <c r="BD24" s="101">
        <v>5</v>
      </c>
      <c r="BE24" s="101">
        <v>0</v>
      </c>
      <c r="BF24" s="101">
        <v>0</v>
      </c>
      <c r="BG24" s="102">
        <v>0</v>
      </c>
      <c r="BH24" s="3">
        <v>5</v>
      </c>
      <c r="BI24" s="3">
        <v>5</v>
      </c>
      <c r="BJ24" s="3">
        <v>0</v>
      </c>
      <c r="BK24" s="3">
        <v>0</v>
      </c>
      <c r="BL24" s="3">
        <v>0</v>
      </c>
      <c r="BM24" s="4" t="s">
        <v>154</v>
      </c>
      <c r="BN24" s="73">
        <v>7773</v>
      </c>
      <c r="BO24" s="73">
        <v>3504</v>
      </c>
      <c r="BP24" s="73">
        <v>2356</v>
      </c>
      <c r="BQ24" s="73">
        <v>1234</v>
      </c>
      <c r="BR24" s="73">
        <v>679</v>
      </c>
      <c r="BS24" s="74">
        <v>3779</v>
      </c>
      <c r="BT24" s="75">
        <v>1550</v>
      </c>
      <c r="BU24" s="75">
        <v>1270</v>
      </c>
      <c r="BV24" s="75">
        <v>662</v>
      </c>
      <c r="BW24" s="76">
        <v>297</v>
      </c>
      <c r="BX24" s="73">
        <v>3994</v>
      </c>
      <c r="BY24" s="73">
        <v>1954</v>
      </c>
      <c r="BZ24" s="73">
        <v>1086</v>
      </c>
      <c r="CA24" s="73">
        <v>572</v>
      </c>
      <c r="CB24" s="73">
        <v>382</v>
      </c>
    </row>
    <row r="25" spans="1:80" x14ac:dyDescent="0.2">
      <c r="A25" s="4" t="s">
        <v>155</v>
      </c>
      <c r="B25" s="10">
        <f t="shared" si="19"/>
        <v>1817</v>
      </c>
      <c r="C25" s="10">
        <f t="shared" si="20"/>
        <v>802</v>
      </c>
      <c r="D25" s="10">
        <f t="shared" si="21"/>
        <v>441</v>
      </c>
      <c r="E25" s="10">
        <f t="shared" si="22"/>
        <v>169</v>
      </c>
      <c r="F25" s="10">
        <f t="shared" si="23"/>
        <v>405</v>
      </c>
      <c r="G25" s="10">
        <f t="shared" si="24"/>
        <v>929</v>
      </c>
      <c r="H25" s="10">
        <f t="shared" si="25"/>
        <v>432</v>
      </c>
      <c r="I25" s="10">
        <f t="shared" si="26"/>
        <v>256</v>
      </c>
      <c r="J25" s="10">
        <f t="shared" si="27"/>
        <v>49</v>
      </c>
      <c r="K25" s="10">
        <f t="shared" si="28"/>
        <v>191</v>
      </c>
      <c r="L25" s="10">
        <f t="shared" si="29"/>
        <v>888</v>
      </c>
      <c r="M25" s="10">
        <f t="shared" si="30"/>
        <v>371</v>
      </c>
      <c r="N25" s="10">
        <f t="shared" si="31"/>
        <v>183</v>
      </c>
      <c r="O25" s="10">
        <f t="shared" si="32"/>
        <v>118</v>
      </c>
      <c r="P25" s="10">
        <f t="shared" si="33"/>
        <v>214</v>
      </c>
      <c r="Q25" s="4" t="s">
        <v>155</v>
      </c>
      <c r="R25" s="10">
        <v>1576</v>
      </c>
      <c r="S25" s="10">
        <v>745</v>
      </c>
      <c r="T25" s="10">
        <v>364</v>
      </c>
      <c r="U25" s="10">
        <v>62</v>
      </c>
      <c r="V25" s="10">
        <v>405</v>
      </c>
      <c r="W25" s="26">
        <v>862</v>
      </c>
      <c r="X25" s="27">
        <v>387</v>
      </c>
      <c r="Y25" s="27">
        <v>248</v>
      </c>
      <c r="Z25" s="27">
        <v>36</v>
      </c>
      <c r="AA25" s="28">
        <v>191</v>
      </c>
      <c r="AB25" s="10">
        <v>714</v>
      </c>
      <c r="AC25" s="10">
        <v>359</v>
      </c>
      <c r="AD25" s="10">
        <v>115</v>
      </c>
      <c r="AE25" s="10">
        <v>25</v>
      </c>
      <c r="AF25" s="10">
        <v>214</v>
      </c>
      <c r="AG25" s="56" t="s">
        <v>155</v>
      </c>
      <c r="AH25" s="63">
        <v>33</v>
      </c>
      <c r="AI25" s="63">
        <v>7</v>
      </c>
      <c r="AJ25" s="63">
        <v>13</v>
      </c>
      <c r="AK25" s="63">
        <v>14</v>
      </c>
      <c r="AL25" s="63">
        <v>0</v>
      </c>
      <c r="AM25" s="64">
        <v>19</v>
      </c>
      <c r="AN25" s="65">
        <v>0</v>
      </c>
      <c r="AO25" s="65">
        <v>8</v>
      </c>
      <c r="AP25" s="65">
        <v>10</v>
      </c>
      <c r="AQ25" s="66">
        <v>0</v>
      </c>
      <c r="AR25" s="63">
        <v>14</v>
      </c>
      <c r="AS25" s="63">
        <v>7</v>
      </c>
      <c r="AT25" s="63">
        <v>4</v>
      </c>
      <c r="AU25" s="63">
        <v>3</v>
      </c>
      <c r="AV25" s="63">
        <v>0</v>
      </c>
      <c r="AW25" s="3" t="s">
        <v>155</v>
      </c>
      <c r="AX25" s="3">
        <v>16</v>
      </c>
      <c r="AY25" s="3">
        <v>5</v>
      </c>
      <c r="AZ25" s="3">
        <v>8</v>
      </c>
      <c r="BA25" s="3">
        <v>3</v>
      </c>
      <c r="BB25" s="3">
        <v>0</v>
      </c>
      <c r="BC25" s="100">
        <v>3</v>
      </c>
      <c r="BD25" s="101">
        <v>0</v>
      </c>
      <c r="BE25" s="101">
        <v>0</v>
      </c>
      <c r="BF25" s="101">
        <v>3</v>
      </c>
      <c r="BG25" s="102">
        <v>0</v>
      </c>
      <c r="BH25" s="3">
        <v>13</v>
      </c>
      <c r="BI25" s="3">
        <v>5</v>
      </c>
      <c r="BJ25" s="3">
        <v>8</v>
      </c>
      <c r="BK25" s="3">
        <v>0</v>
      </c>
      <c r="BL25" s="3">
        <v>0</v>
      </c>
      <c r="BM25" s="4" t="s">
        <v>155</v>
      </c>
      <c r="BN25" s="73">
        <v>192</v>
      </c>
      <c r="BO25" s="73">
        <v>45</v>
      </c>
      <c r="BP25" s="73">
        <v>56</v>
      </c>
      <c r="BQ25" s="73">
        <v>90</v>
      </c>
      <c r="BR25" s="73">
        <v>0</v>
      </c>
      <c r="BS25" s="74">
        <v>45</v>
      </c>
      <c r="BT25" s="75">
        <v>45</v>
      </c>
      <c r="BU25" s="75">
        <v>0</v>
      </c>
      <c r="BV25" s="75">
        <v>0</v>
      </c>
      <c r="BW25" s="76">
        <v>0</v>
      </c>
      <c r="BX25" s="73">
        <v>147</v>
      </c>
      <c r="BY25" s="73">
        <v>0</v>
      </c>
      <c r="BZ25" s="73">
        <v>56</v>
      </c>
      <c r="CA25" s="73">
        <v>90</v>
      </c>
      <c r="CB25" s="73">
        <v>0</v>
      </c>
    </row>
    <row r="26" spans="1:80" x14ac:dyDescent="0.2">
      <c r="B26" s="10"/>
      <c r="C26" s="10"/>
      <c r="D26" s="10"/>
      <c r="E26" s="10"/>
      <c r="F26" s="10"/>
      <c r="G26" s="26"/>
      <c r="H26" s="27"/>
      <c r="I26" s="27"/>
      <c r="J26" s="27"/>
      <c r="K26" s="28"/>
      <c r="L26" s="10"/>
      <c r="M26" s="10"/>
      <c r="N26" s="10"/>
      <c r="O26" s="10"/>
      <c r="P26" s="10"/>
      <c r="R26" s="10"/>
      <c r="S26" s="10"/>
      <c r="T26" s="10"/>
      <c r="U26" s="10"/>
      <c r="V26" s="10"/>
      <c r="W26" s="26"/>
      <c r="X26" s="27"/>
      <c r="Y26" s="27"/>
      <c r="Z26" s="27"/>
      <c r="AA26" s="28"/>
      <c r="AB26" s="10"/>
      <c r="AC26" s="10"/>
      <c r="AD26" s="10"/>
      <c r="AE26" s="10"/>
      <c r="AF26" s="10"/>
      <c r="AG26" s="56"/>
      <c r="AH26" s="63"/>
      <c r="AI26" s="63"/>
      <c r="AJ26" s="63"/>
      <c r="AK26" s="63"/>
      <c r="AL26" s="63"/>
      <c r="AM26" s="64"/>
      <c r="AN26" s="65"/>
      <c r="AO26" s="65"/>
      <c r="AP26" s="65"/>
      <c r="AQ26" s="66"/>
      <c r="AR26" s="63"/>
      <c r="AS26" s="63"/>
      <c r="AT26" s="63"/>
      <c r="AU26" s="63"/>
      <c r="AV26" s="63"/>
      <c r="AW26" s="3"/>
      <c r="AX26" s="3"/>
      <c r="AY26" s="3"/>
      <c r="AZ26" s="3"/>
      <c r="BA26" s="3"/>
      <c r="BB26" s="3"/>
      <c r="BC26" s="100"/>
      <c r="BD26" s="101"/>
      <c r="BE26" s="101"/>
      <c r="BF26" s="101"/>
      <c r="BG26" s="102"/>
      <c r="BH26" s="3"/>
      <c r="BI26" s="3"/>
      <c r="BJ26" s="3"/>
      <c r="BK26" s="3"/>
      <c r="BL26" s="3"/>
      <c r="BN26" s="73"/>
      <c r="BO26" s="73"/>
      <c r="BP26" s="73"/>
      <c r="BQ26" s="73"/>
      <c r="BR26" s="73"/>
      <c r="BS26" s="74"/>
      <c r="BT26" s="75"/>
      <c r="BU26" s="75"/>
      <c r="BV26" s="75"/>
      <c r="BW26" s="76"/>
      <c r="BX26" s="73"/>
      <c r="BY26" s="73"/>
      <c r="BZ26" s="73"/>
      <c r="CA26" s="73"/>
      <c r="CB26" s="73"/>
    </row>
    <row r="27" spans="1:80" x14ac:dyDescent="0.2">
      <c r="A27" s="15" t="s">
        <v>561</v>
      </c>
      <c r="B27" s="10"/>
      <c r="C27" s="10"/>
      <c r="D27" s="10"/>
      <c r="E27" s="10"/>
      <c r="F27" s="10"/>
      <c r="G27" s="26"/>
      <c r="H27" s="27"/>
      <c r="I27" s="27"/>
      <c r="J27" s="27"/>
      <c r="K27" s="28"/>
      <c r="L27" s="10"/>
      <c r="M27" s="10"/>
      <c r="N27" s="10"/>
      <c r="O27" s="10"/>
      <c r="P27" s="10"/>
      <c r="Q27" s="15" t="s">
        <v>561</v>
      </c>
      <c r="R27" s="10"/>
      <c r="S27" s="10"/>
      <c r="T27" s="10"/>
      <c r="U27" s="10"/>
      <c r="V27" s="10"/>
      <c r="W27" s="26"/>
      <c r="X27" s="27"/>
      <c r="Y27" s="27"/>
      <c r="Z27" s="27"/>
      <c r="AA27" s="28"/>
      <c r="AB27" s="10"/>
      <c r="AC27" s="10"/>
      <c r="AD27" s="10"/>
      <c r="AE27" s="10"/>
      <c r="AF27" s="10"/>
      <c r="AG27" s="60" t="s">
        <v>561</v>
      </c>
      <c r="AH27" s="63"/>
      <c r="AI27" s="63"/>
      <c r="AJ27" s="63"/>
      <c r="AK27" s="63"/>
      <c r="AL27" s="63"/>
      <c r="AM27" s="64"/>
      <c r="AN27" s="65"/>
      <c r="AO27" s="65"/>
      <c r="AP27" s="65"/>
      <c r="AQ27" s="66"/>
      <c r="AR27" s="63"/>
      <c r="AS27" s="63"/>
      <c r="AT27" s="63"/>
      <c r="AU27" s="63"/>
      <c r="AV27" s="63"/>
      <c r="AW27" s="98" t="s">
        <v>561</v>
      </c>
      <c r="AX27" s="3"/>
      <c r="AY27" s="3"/>
      <c r="AZ27" s="3"/>
      <c r="BA27" s="3"/>
      <c r="BB27" s="3"/>
      <c r="BC27" s="100"/>
      <c r="BD27" s="101"/>
      <c r="BE27" s="101"/>
      <c r="BF27" s="101"/>
      <c r="BG27" s="102"/>
      <c r="BH27" s="3"/>
      <c r="BI27" s="3"/>
      <c r="BJ27" s="3"/>
      <c r="BK27" s="3"/>
      <c r="BL27" s="3"/>
      <c r="BM27" s="15" t="s">
        <v>561</v>
      </c>
      <c r="BN27" s="73"/>
      <c r="BO27" s="73"/>
      <c r="BP27" s="73"/>
      <c r="BQ27" s="73"/>
      <c r="BR27" s="73"/>
      <c r="BS27" s="74"/>
      <c r="BT27" s="75"/>
      <c r="BU27" s="75"/>
      <c r="BV27" s="75"/>
      <c r="BW27" s="76"/>
      <c r="BX27" s="73"/>
      <c r="BY27" s="73"/>
      <c r="BZ27" s="73"/>
      <c r="CA27" s="73"/>
      <c r="CB27" s="73"/>
    </row>
    <row r="28" spans="1:80" x14ac:dyDescent="0.2">
      <c r="A28" s="4" t="s">
        <v>1</v>
      </c>
      <c r="B28" s="10">
        <f t="shared" ref="B28" si="34">R28+AH28+AX28+BN28</f>
        <v>49870</v>
      </c>
      <c r="C28" s="10">
        <f t="shared" ref="C28" si="35">S28+AI28+AY28+BO28</f>
        <v>29281</v>
      </c>
      <c r="D28" s="10">
        <f t="shared" ref="D28" si="36">T28+AJ28+AZ28+BP28</f>
        <v>11790</v>
      </c>
      <c r="E28" s="10">
        <f t="shared" ref="E28" si="37">U28+AK28+BA28+BQ28</f>
        <v>4710</v>
      </c>
      <c r="F28" s="10">
        <f t="shared" ref="F28" si="38">V28+AL28+BB28+BR28</f>
        <v>4090</v>
      </c>
      <c r="G28" s="10">
        <f t="shared" ref="G28" si="39">W28+AM28+BC28+BS28</f>
        <v>23556</v>
      </c>
      <c r="H28" s="10">
        <f t="shared" ref="H28" si="40">X28+AN28+BD28+BT28</f>
        <v>13553</v>
      </c>
      <c r="I28" s="10">
        <f t="shared" ref="I28" si="41">Y28+AO28+BE28+BU28</f>
        <v>5714</v>
      </c>
      <c r="J28" s="10">
        <f t="shared" ref="J28" si="42">Z28+AP28+BF28+BV28</f>
        <v>2320</v>
      </c>
      <c r="K28" s="10">
        <f t="shared" ref="K28" si="43">AA28+AQ28+BG28+BW28</f>
        <v>1969</v>
      </c>
      <c r="L28" s="10">
        <f t="shared" ref="L28" si="44">AB28+AR28+BH28+BX28</f>
        <v>26315</v>
      </c>
      <c r="M28" s="10">
        <f t="shared" ref="M28" si="45">AC28+AS28+BI28+BY28</f>
        <v>15727</v>
      </c>
      <c r="N28" s="10">
        <f t="shared" ref="N28" si="46">AD28+AT28+BJ28+BZ28</f>
        <v>6075</v>
      </c>
      <c r="O28" s="10">
        <f t="shared" ref="O28" si="47">AE28+AU28+BK28+CA28</f>
        <v>2390</v>
      </c>
      <c r="P28" s="10">
        <f t="shared" ref="P28" si="48">AF28+AV28+BL28+CB28</f>
        <v>2122</v>
      </c>
      <c r="Q28" s="4" t="s">
        <v>1</v>
      </c>
      <c r="R28" s="10">
        <v>7948</v>
      </c>
      <c r="S28" s="10">
        <v>4204</v>
      </c>
      <c r="T28" s="10">
        <v>2193</v>
      </c>
      <c r="U28" s="10">
        <v>255</v>
      </c>
      <c r="V28" s="10">
        <v>1296</v>
      </c>
      <c r="W28" s="26">
        <v>3957</v>
      </c>
      <c r="X28" s="27">
        <v>2005</v>
      </c>
      <c r="Y28" s="27">
        <v>1189</v>
      </c>
      <c r="Z28" s="27">
        <v>115</v>
      </c>
      <c r="AA28" s="28">
        <v>648</v>
      </c>
      <c r="AB28" s="10">
        <v>3991</v>
      </c>
      <c r="AC28" s="10">
        <v>2199</v>
      </c>
      <c r="AD28" s="10">
        <v>1004</v>
      </c>
      <c r="AE28" s="10">
        <v>140</v>
      </c>
      <c r="AF28" s="10">
        <v>648</v>
      </c>
      <c r="AG28" s="56" t="s">
        <v>1</v>
      </c>
      <c r="AH28" s="63">
        <v>13588</v>
      </c>
      <c r="AI28" s="63">
        <v>10943</v>
      </c>
      <c r="AJ28" s="63">
        <v>1912</v>
      </c>
      <c r="AK28" s="63">
        <v>499</v>
      </c>
      <c r="AL28" s="63">
        <v>234</v>
      </c>
      <c r="AM28" s="64">
        <v>6540</v>
      </c>
      <c r="AN28" s="65">
        <v>5247</v>
      </c>
      <c r="AO28" s="65">
        <v>943</v>
      </c>
      <c r="AP28" s="65">
        <v>241</v>
      </c>
      <c r="AQ28" s="66">
        <v>109</v>
      </c>
      <c r="AR28" s="63">
        <v>7048</v>
      </c>
      <c r="AS28" s="63">
        <v>5696</v>
      </c>
      <c r="AT28" s="63">
        <v>968</v>
      </c>
      <c r="AU28" s="63">
        <v>258</v>
      </c>
      <c r="AV28" s="63">
        <v>126</v>
      </c>
      <c r="AW28" s="3" t="s">
        <v>1</v>
      </c>
      <c r="AX28" s="3">
        <v>4286</v>
      </c>
      <c r="AY28" s="3">
        <v>2656</v>
      </c>
      <c r="AZ28" s="3">
        <v>1055</v>
      </c>
      <c r="BA28" s="3">
        <v>434</v>
      </c>
      <c r="BB28" s="3">
        <v>141</v>
      </c>
      <c r="BC28" s="100">
        <v>1988</v>
      </c>
      <c r="BD28" s="101">
        <v>1270</v>
      </c>
      <c r="BE28" s="101">
        <v>464</v>
      </c>
      <c r="BF28" s="101">
        <v>188</v>
      </c>
      <c r="BG28" s="102">
        <v>66</v>
      </c>
      <c r="BH28" s="3">
        <v>2298</v>
      </c>
      <c r="BI28" s="3">
        <v>1386</v>
      </c>
      <c r="BJ28" s="3">
        <v>591</v>
      </c>
      <c r="BK28" s="3">
        <v>246</v>
      </c>
      <c r="BL28" s="3">
        <v>75</v>
      </c>
      <c r="BM28" s="4" t="s">
        <v>1</v>
      </c>
      <c r="BN28" s="73">
        <v>24048</v>
      </c>
      <c r="BO28" s="73">
        <v>11478</v>
      </c>
      <c r="BP28" s="73">
        <v>6630</v>
      </c>
      <c r="BQ28" s="73">
        <v>3522</v>
      </c>
      <c r="BR28" s="73">
        <v>2419</v>
      </c>
      <c r="BS28" s="74">
        <v>11071</v>
      </c>
      <c r="BT28" s="75">
        <v>5031</v>
      </c>
      <c r="BU28" s="75">
        <v>3118</v>
      </c>
      <c r="BV28" s="75">
        <v>1776</v>
      </c>
      <c r="BW28" s="76">
        <v>1146</v>
      </c>
      <c r="BX28" s="73">
        <v>12978</v>
      </c>
      <c r="BY28" s="73">
        <v>6446</v>
      </c>
      <c r="BZ28" s="73">
        <v>3512</v>
      </c>
      <c r="CA28" s="73">
        <v>1746</v>
      </c>
      <c r="CB28" s="73">
        <v>1273</v>
      </c>
    </row>
    <row r="29" spans="1:80" x14ac:dyDescent="0.2">
      <c r="A29" s="4" t="s">
        <v>156</v>
      </c>
      <c r="B29" s="10">
        <f t="shared" ref="B29:B31" si="49">R29+AH29+AX29+BN29</f>
        <v>45722</v>
      </c>
      <c r="C29" s="10">
        <f t="shared" ref="C29:C31" si="50">S29+AI29+AY29+BO29</f>
        <v>26979</v>
      </c>
      <c r="D29" s="10">
        <f t="shared" ref="D29:D31" si="51">T29+AJ29+AZ29+BP29</f>
        <v>10819</v>
      </c>
      <c r="E29" s="10">
        <f t="shared" ref="E29:E31" si="52">U29+AK29+BA29+BQ29</f>
        <v>4501</v>
      </c>
      <c r="F29" s="10">
        <f t="shared" ref="F29:F31" si="53">V29+AL29+BB29+BR29</f>
        <v>3422</v>
      </c>
      <c r="G29" s="10">
        <f t="shared" ref="G29:G31" si="54">W29+AM29+BC29+BS29</f>
        <v>21605</v>
      </c>
      <c r="H29" s="10">
        <f t="shared" ref="H29:H31" si="55">X29+AN29+BD29+BT29</f>
        <v>12498</v>
      </c>
      <c r="I29" s="10">
        <f t="shared" ref="I29:I31" si="56">Y29+AO29+BE29+BU29</f>
        <v>5287</v>
      </c>
      <c r="J29" s="10">
        <f t="shared" ref="J29:J31" si="57">Z29+AP29+BF29+BV29</f>
        <v>2217</v>
      </c>
      <c r="K29" s="10">
        <f t="shared" ref="K29:K31" si="58">AA29+AQ29+BG29+BW29</f>
        <v>1602</v>
      </c>
      <c r="L29" s="10">
        <f t="shared" ref="L29:L31" si="59">AB29+AR29+BH29+BX29</f>
        <v>24117</v>
      </c>
      <c r="M29" s="10">
        <f t="shared" ref="M29:M31" si="60">AC29+AS29+BI29+BY29</f>
        <v>14482</v>
      </c>
      <c r="N29" s="10">
        <f t="shared" ref="N29:N31" si="61">AD29+AT29+BJ29+BZ29</f>
        <v>5533</v>
      </c>
      <c r="O29" s="10">
        <f t="shared" ref="O29:O31" si="62">AE29+AU29+BK29+CA29</f>
        <v>2286</v>
      </c>
      <c r="P29" s="10">
        <f t="shared" ref="P29:P31" si="63">AF29+AV29+BL29+CB29</f>
        <v>1819</v>
      </c>
      <c r="Q29" s="4" t="s">
        <v>156</v>
      </c>
      <c r="R29" s="10">
        <v>7702</v>
      </c>
      <c r="S29" s="10">
        <v>4053</v>
      </c>
      <c r="T29" s="10">
        <v>2147</v>
      </c>
      <c r="U29" s="10">
        <v>235</v>
      </c>
      <c r="V29" s="10">
        <v>1267</v>
      </c>
      <c r="W29" s="26">
        <v>3804</v>
      </c>
      <c r="X29" s="27">
        <v>1911</v>
      </c>
      <c r="Y29" s="27">
        <v>1154</v>
      </c>
      <c r="Z29" s="27">
        <v>102</v>
      </c>
      <c r="AA29" s="28">
        <v>636</v>
      </c>
      <c r="AB29" s="10">
        <v>3898</v>
      </c>
      <c r="AC29" s="10">
        <v>2142</v>
      </c>
      <c r="AD29" s="10">
        <v>993</v>
      </c>
      <c r="AE29" s="10">
        <v>133</v>
      </c>
      <c r="AF29" s="10">
        <v>631</v>
      </c>
      <c r="AG29" s="56" t="s">
        <v>156</v>
      </c>
      <c r="AH29" s="63">
        <v>11872</v>
      </c>
      <c r="AI29" s="63">
        <v>9616</v>
      </c>
      <c r="AJ29" s="63">
        <v>1630</v>
      </c>
      <c r="AK29" s="63">
        <v>437</v>
      </c>
      <c r="AL29" s="63">
        <v>189</v>
      </c>
      <c r="AM29" s="64">
        <v>5741</v>
      </c>
      <c r="AN29" s="65">
        <v>4603</v>
      </c>
      <c r="AO29" s="65">
        <v>830</v>
      </c>
      <c r="AP29" s="65">
        <v>214</v>
      </c>
      <c r="AQ29" s="66">
        <v>94</v>
      </c>
      <c r="AR29" s="63">
        <v>6131</v>
      </c>
      <c r="AS29" s="63">
        <v>5013</v>
      </c>
      <c r="AT29" s="63">
        <v>800</v>
      </c>
      <c r="AU29" s="63">
        <v>224</v>
      </c>
      <c r="AV29" s="63">
        <v>94</v>
      </c>
      <c r="AW29" s="3" t="s">
        <v>156</v>
      </c>
      <c r="AX29" s="3">
        <v>3931</v>
      </c>
      <c r="AY29" s="3">
        <v>2484</v>
      </c>
      <c r="AZ29" s="3">
        <v>878</v>
      </c>
      <c r="BA29" s="3">
        <v>428</v>
      </c>
      <c r="BB29" s="3">
        <v>141</v>
      </c>
      <c r="BC29" s="100">
        <v>1825</v>
      </c>
      <c r="BD29" s="101">
        <v>1177</v>
      </c>
      <c r="BE29" s="101">
        <v>397</v>
      </c>
      <c r="BF29" s="101">
        <v>185</v>
      </c>
      <c r="BG29" s="102">
        <v>66</v>
      </c>
      <c r="BH29" s="3">
        <v>2106</v>
      </c>
      <c r="BI29" s="3">
        <v>1307</v>
      </c>
      <c r="BJ29" s="3">
        <v>481</v>
      </c>
      <c r="BK29" s="3">
        <v>243</v>
      </c>
      <c r="BL29" s="3">
        <v>75</v>
      </c>
      <c r="BM29" s="4" t="s">
        <v>156</v>
      </c>
      <c r="BN29" s="73">
        <v>22217</v>
      </c>
      <c r="BO29" s="73">
        <v>10826</v>
      </c>
      <c r="BP29" s="73">
        <v>6164</v>
      </c>
      <c r="BQ29" s="73">
        <v>3401</v>
      </c>
      <c r="BR29" s="73">
        <v>1825</v>
      </c>
      <c r="BS29" s="74">
        <v>10235</v>
      </c>
      <c r="BT29" s="75">
        <v>4807</v>
      </c>
      <c r="BU29" s="75">
        <v>2906</v>
      </c>
      <c r="BV29" s="75">
        <v>1716</v>
      </c>
      <c r="BW29" s="76">
        <v>806</v>
      </c>
      <c r="BX29" s="73">
        <v>11982</v>
      </c>
      <c r="BY29" s="73">
        <v>6020</v>
      </c>
      <c r="BZ29" s="73">
        <v>3259</v>
      </c>
      <c r="CA29" s="73">
        <v>1686</v>
      </c>
      <c r="CB29" s="73">
        <v>1019</v>
      </c>
    </row>
    <row r="30" spans="1:80" x14ac:dyDescent="0.2">
      <c r="A30" s="4" t="s">
        <v>157</v>
      </c>
      <c r="B30" s="10">
        <f t="shared" si="49"/>
        <v>3658</v>
      </c>
      <c r="C30" s="10">
        <f t="shared" si="50"/>
        <v>1928</v>
      </c>
      <c r="D30" s="10">
        <f t="shared" si="51"/>
        <v>881</v>
      </c>
      <c r="E30" s="10">
        <f t="shared" si="52"/>
        <v>205</v>
      </c>
      <c r="F30" s="10">
        <f t="shared" si="53"/>
        <v>643</v>
      </c>
      <c r="G30" s="10">
        <f t="shared" si="54"/>
        <v>1675</v>
      </c>
      <c r="H30" s="10">
        <f t="shared" si="55"/>
        <v>852</v>
      </c>
      <c r="I30" s="10">
        <f t="shared" si="56"/>
        <v>366</v>
      </c>
      <c r="J30" s="10">
        <f t="shared" si="57"/>
        <v>104</v>
      </c>
      <c r="K30" s="10">
        <f t="shared" si="58"/>
        <v>354</v>
      </c>
      <c r="L30" s="10">
        <f t="shared" si="59"/>
        <v>1982</v>
      </c>
      <c r="M30" s="10">
        <f t="shared" si="60"/>
        <v>1076</v>
      </c>
      <c r="N30" s="10">
        <f t="shared" si="61"/>
        <v>516</v>
      </c>
      <c r="O30" s="10">
        <f t="shared" si="62"/>
        <v>101</v>
      </c>
      <c r="P30" s="10">
        <f t="shared" si="63"/>
        <v>290</v>
      </c>
      <c r="Q30" s="4" t="s">
        <v>157</v>
      </c>
      <c r="R30" s="10">
        <v>163</v>
      </c>
      <c r="S30" s="10">
        <v>137</v>
      </c>
      <c r="T30" s="10">
        <v>0</v>
      </c>
      <c r="U30" s="10">
        <v>20</v>
      </c>
      <c r="V30" s="10">
        <v>6</v>
      </c>
      <c r="W30" s="26">
        <v>98</v>
      </c>
      <c r="X30" s="27">
        <v>85</v>
      </c>
      <c r="Y30" s="27">
        <v>0</v>
      </c>
      <c r="Z30" s="27">
        <v>13</v>
      </c>
      <c r="AA30" s="28">
        <v>0</v>
      </c>
      <c r="AB30" s="10">
        <v>65</v>
      </c>
      <c r="AC30" s="10">
        <v>52</v>
      </c>
      <c r="AD30" s="10">
        <v>0</v>
      </c>
      <c r="AE30" s="10">
        <v>7</v>
      </c>
      <c r="AF30" s="10">
        <v>6</v>
      </c>
      <c r="AG30" s="56" t="s">
        <v>157</v>
      </c>
      <c r="AH30" s="63">
        <v>1349</v>
      </c>
      <c r="AI30" s="63">
        <v>995</v>
      </c>
      <c r="AJ30" s="63">
        <v>253</v>
      </c>
      <c r="AK30" s="63">
        <v>59</v>
      </c>
      <c r="AL30" s="63">
        <v>43</v>
      </c>
      <c r="AM30" s="64">
        <v>592</v>
      </c>
      <c r="AN30" s="65">
        <v>449</v>
      </c>
      <c r="AO30" s="65">
        <v>101</v>
      </c>
      <c r="AP30" s="65">
        <v>28</v>
      </c>
      <c r="AQ30" s="66">
        <v>14</v>
      </c>
      <c r="AR30" s="63">
        <v>757</v>
      </c>
      <c r="AS30" s="63">
        <v>546</v>
      </c>
      <c r="AT30" s="63">
        <v>152</v>
      </c>
      <c r="AU30" s="63">
        <v>31</v>
      </c>
      <c r="AV30" s="63">
        <v>29</v>
      </c>
      <c r="AW30" s="3" t="s">
        <v>157</v>
      </c>
      <c r="AX30" s="3">
        <v>351</v>
      </c>
      <c r="AY30" s="3">
        <v>167</v>
      </c>
      <c r="AZ30" s="3">
        <v>177</v>
      </c>
      <c r="BA30" s="3">
        <v>6</v>
      </c>
      <c r="BB30" s="3">
        <v>0</v>
      </c>
      <c r="BC30" s="100">
        <v>163</v>
      </c>
      <c r="BD30" s="101">
        <v>93</v>
      </c>
      <c r="BE30" s="101">
        <v>68</v>
      </c>
      <c r="BF30" s="101">
        <v>3</v>
      </c>
      <c r="BG30" s="102">
        <v>0</v>
      </c>
      <c r="BH30" s="3">
        <v>187</v>
      </c>
      <c r="BI30" s="3">
        <v>74</v>
      </c>
      <c r="BJ30" s="3">
        <v>110</v>
      </c>
      <c r="BK30" s="3">
        <v>3</v>
      </c>
      <c r="BL30" s="3">
        <v>0</v>
      </c>
      <c r="BM30" s="4" t="s">
        <v>157</v>
      </c>
      <c r="BN30" s="73">
        <v>1795</v>
      </c>
      <c r="BO30" s="73">
        <v>629</v>
      </c>
      <c r="BP30" s="73">
        <v>451</v>
      </c>
      <c r="BQ30" s="73">
        <v>120</v>
      </c>
      <c r="BR30" s="73">
        <v>594</v>
      </c>
      <c r="BS30" s="74">
        <v>822</v>
      </c>
      <c r="BT30" s="75">
        <v>225</v>
      </c>
      <c r="BU30" s="75">
        <v>197</v>
      </c>
      <c r="BV30" s="75">
        <v>60</v>
      </c>
      <c r="BW30" s="76">
        <v>340</v>
      </c>
      <c r="BX30" s="73">
        <v>973</v>
      </c>
      <c r="BY30" s="73">
        <v>404</v>
      </c>
      <c r="BZ30" s="73">
        <v>254</v>
      </c>
      <c r="CA30" s="73">
        <v>60</v>
      </c>
      <c r="CB30" s="73">
        <v>255</v>
      </c>
    </row>
    <row r="31" spans="1:80" x14ac:dyDescent="0.2">
      <c r="A31" s="4" t="s">
        <v>158</v>
      </c>
      <c r="B31" s="10">
        <f t="shared" si="49"/>
        <v>492</v>
      </c>
      <c r="C31" s="10">
        <f t="shared" si="50"/>
        <v>373</v>
      </c>
      <c r="D31" s="10">
        <f t="shared" si="51"/>
        <v>89</v>
      </c>
      <c r="E31" s="10">
        <f t="shared" si="52"/>
        <v>3</v>
      </c>
      <c r="F31" s="10">
        <f t="shared" si="53"/>
        <v>26</v>
      </c>
      <c r="G31" s="10">
        <f t="shared" si="54"/>
        <v>278</v>
      </c>
      <c r="H31" s="10">
        <f t="shared" si="55"/>
        <v>204</v>
      </c>
      <c r="I31" s="10">
        <f t="shared" si="56"/>
        <v>62</v>
      </c>
      <c r="J31" s="10">
        <f t="shared" si="57"/>
        <v>0</v>
      </c>
      <c r="K31" s="10">
        <f t="shared" si="58"/>
        <v>12</v>
      </c>
      <c r="L31" s="10">
        <f t="shared" si="59"/>
        <v>215</v>
      </c>
      <c r="M31" s="10">
        <f t="shared" si="60"/>
        <v>169</v>
      </c>
      <c r="N31" s="10">
        <f t="shared" si="61"/>
        <v>29</v>
      </c>
      <c r="O31" s="10">
        <f t="shared" si="62"/>
        <v>3</v>
      </c>
      <c r="P31" s="10">
        <f t="shared" si="63"/>
        <v>15</v>
      </c>
      <c r="Q31" s="4" t="s">
        <v>158</v>
      </c>
      <c r="R31" s="10">
        <v>83</v>
      </c>
      <c r="S31" s="10">
        <v>14</v>
      </c>
      <c r="T31" s="10">
        <v>46</v>
      </c>
      <c r="U31" s="10">
        <v>0</v>
      </c>
      <c r="V31" s="10">
        <v>23</v>
      </c>
      <c r="W31" s="26">
        <v>56</v>
      </c>
      <c r="X31" s="27">
        <v>9</v>
      </c>
      <c r="Y31" s="27">
        <v>35</v>
      </c>
      <c r="Z31" s="27">
        <v>0</v>
      </c>
      <c r="AA31" s="28">
        <v>12</v>
      </c>
      <c r="AB31" s="10">
        <v>28</v>
      </c>
      <c r="AC31" s="10">
        <v>5</v>
      </c>
      <c r="AD31" s="10">
        <v>12</v>
      </c>
      <c r="AE31" s="10">
        <v>0</v>
      </c>
      <c r="AF31" s="10">
        <v>12</v>
      </c>
      <c r="AG31" s="56" t="s">
        <v>158</v>
      </c>
      <c r="AH31" s="63">
        <v>367</v>
      </c>
      <c r="AI31" s="63">
        <v>332</v>
      </c>
      <c r="AJ31" s="63">
        <v>29</v>
      </c>
      <c r="AK31" s="63">
        <v>3</v>
      </c>
      <c r="AL31" s="63">
        <v>3</v>
      </c>
      <c r="AM31" s="64">
        <v>208</v>
      </c>
      <c r="AN31" s="65">
        <v>195</v>
      </c>
      <c r="AO31" s="65">
        <v>13</v>
      </c>
      <c r="AP31" s="65">
        <v>0</v>
      </c>
      <c r="AQ31" s="66">
        <v>0</v>
      </c>
      <c r="AR31" s="63">
        <v>160</v>
      </c>
      <c r="AS31" s="63">
        <v>137</v>
      </c>
      <c r="AT31" s="63">
        <v>17</v>
      </c>
      <c r="AU31" s="63">
        <v>3</v>
      </c>
      <c r="AV31" s="63">
        <v>3</v>
      </c>
      <c r="AW31" s="3" t="s">
        <v>158</v>
      </c>
      <c r="AX31" s="3">
        <v>5</v>
      </c>
      <c r="AY31" s="3">
        <v>5</v>
      </c>
      <c r="AZ31" s="3">
        <v>0</v>
      </c>
      <c r="BA31" s="3">
        <v>0</v>
      </c>
      <c r="BB31" s="3">
        <v>0</v>
      </c>
      <c r="BC31" s="100">
        <v>0</v>
      </c>
      <c r="BD31" s="101">
        <v>0</v>
      </c>
      <c r="BE31" s="101">
        <v>0</v>
      </c>
      <c r="BF31" s="101">
        <v>0</v>
      </c>
      <c r="BG31" s="102">
        <v>0</v>
      </c>
      <c r="BH31" s="3">
        <v>5</v>
      </c>
      <c r="BI31" s="3">
        <v>5</v>
      </c>
      <c r="BJ31" s="3">
        <v>0</v>
      </c>
      <c r="BK31" s="3">
        <v>0</v>
      </c>
      <c r="BL31" s="3">
        <v>0</v>
      </c>
      <c r="BM31" s="4" t="s">
        <v>158</v>
      </c>
      <c r="BN31" s="73">
        <v>37</v>
      </c>
      <c r="BO31" s="73">
        <v>22</v>
      </c>
      <c r="BP31" s="73">
        <v>14</v>
      </c>
      <c r="BQ31" s="73">
        <v>0</v>
      </c>
      <c r="BR31" s="73">
        <v>0</v>
      </c>
      <c r="BS31" s="74">
        <v>14</v>
      </c>
      <c r="BT31" s="75">
        <v>0</v>
      </c>
      <c r="BU31" s="75">
        <v>14</v>
      </c>
      <c r="BV31" s="75">
        <v>0</v>
      </c>
      <c r="BW31" s="76">
        <v>0</v>
      </c>
      <c r="BX31" s="73">
        <v>22</v>
      </c>
      <c r="BY31" s="73">
        <v>22</v>
      </c>
      <c r="BZ31" s="73">
        <v>0</v>
      </c>
      <c r="CA31" s="73">
        <v>0</v>
      </c>
      <c r="CB31" s="73">
        <v>0</v>
      </c>
    </row>
    <row r="32" spans="1:80" x14ac:dyDescent="0.2">
      <c r="B32" s="10"/>
      <c r="C32" s="10"/>
      <c r="D32" s="10"/>
      <c r="E32" s="10"/>
      <c r="F32" s="10"/>
      <c r="G32" s="26"/>
      <c r="H32" s="27"/>
      <c r="I32" s="27"/>
      <c r="J32" s="27"/>
      <c r="K32" s="28"/>
      <c r="L32" s="10"/>
      <c r="M32" s="10"/>
      <c r="N32" s="10"/>
      <c r="O32" s="10"/>
      <c r="P32" s="10"/>
      <c r="R32" s="10"/>
      <c r="S32" s="10"/>
      <c r="T32" s="10"/>
      <c r="U32" s="10"/>
      <c r="V32" s="10"/>
      <c r="W32" s="26"/>
      <c r="X32" s="27"/>
      <c r="Y32" s="27"/>
      <c r="Z32" s="27"/>
      <c r="AA32" s="28"/>
      <c r="AB32" s="10"/>
      <c r="AC32" s="10"/>
      <c r="AD32" s="10"/>
      <c r="AE32" s="10"/>
      <c r="AF32" s="10"/>
      <c r="AG32" s="56"/>
      <c r="AH32" s="63"/>
      <c r="AI32" s="63"/>
      <c r="AJ32" s="63"/>
      <c r="AK32" s="63"/>
      <c r="AL32" s="63"/>
      <c r="AM32" s="64"/>
      <c r="AN32" s="65"/>
      <c r="AO32" s="65"/>
      <c r="AP32" s="65"/>
      <c r="AQ32" s="66"/>
      <c r="AR32" s="63"/>
      <c r="AS32" s="63"/>
      <c r="AT32" s="63"/>
      <c r="AU32" s="63"/>
      <c r="AV32" s="63"/>
      <c r="AW32" s="3"/>
      <c r="AX32" s="3"/>
      <c r="AY32" s="3"/>
      <c r="AZ32" s="3"/>
      <c r="BA32" s="3"/>
      <c r="BB32" s="3"/>
      <c r="BC32" s="100"/>
      <c r="BD32" s="101"/>
      <c r="BE32" s="101"/>
      <c r="BF32" s="101"/>
      <c r="BG32" s="102"/>
      <c r="BH32" s="3"/>
      <c r="BI32" s="3"/>
      <c r="BJ32" s="3"/>
      <c r="BK32" s="3"/>
      <c r="BL32" s="3"/>
      <c r="BN32" s="73"/>
      <c r="BO32" s="73"/>
      <c r="BP32" s="73"/>
      <c r="BQ32" s="73"/>
      <c r="BR32" s="73"/>
      <c r="BS32" s="74"/>
      <c r="BT32" s="75"/>
      <c r="BU32" s="75"/>
      <c r="BV32" s="75"/>
      <c r="BW32" s="76"/>
      <c r="BX32" s="73"/>
      <c r="BY32" s="73"/>
      <c r="BZ32" s="73"/>
      <c r="CA32" s="73"/>
      <c r="CB32" s="73"/>
    </row>
    <row r="33" spans="1:80" x14ac:dyDescent="0.2">
      <c r="A33" s="15" t="s">
        <v>562</v>
      </c>
      <c r="B33" s="10"/>
      <c r="C33" s="10"/>
      <c r="D33" s="10"/>
      <c r="E33" s="10"/>
      <c r="F33" s="10"/>
      <c r="G33" s="26"/>
      <c r="H33" s="27"/>
      <c r="I33" s="27"/>
      <c r="J33" s="27"/>
      <c r="K33" s="28"/>
      <c r="L33" s="10"/>
      <c r="M33" s="10"/>
      <c r="N33" s="10"/>
      <c r="O33" s="10"/>
      <c r="P33" s="10"/>
      <c r="Q33" s="15" t="s">
        <v>562</v>
      </c>
      <c r="R33" s="10"/>
      <c r="S33" s="10"/>
      <c r="T33" s="10"/>
      <c r="U33" s="10"/>
      <c r="V33" s="10"/>
      <c r="W33" s="26"/>
      <c r="X33" s="27"/>
      <c r="Y33" s="27"/>
      <c r="Z33" s="27"/>
      <c r="AA33" s="28"/>
      <c r="AB33" s="10"/>
      <c r="AC33" s="10"/>
      <c r="AD33" s="10"/>
      <c r="AE33" s="10"/>
      <c r="AF33" s="10"/>
      <c r="AG33" s="60" t="s">
        <v>562</v>
      </c>
      <c r="AH33" s="63"/>
      <c r="AI33" s="63"/>
      <c r="AJ33" s="63"/>
      <c r="AK33" s="63"/>
      <c r="AL33" s="63"/>
      <c r="AM33" s="64"/>
      <c r="AN33" s="65"/>
      <c r="AO33" s="65"/>
      <c r="AP33" s="65"/>
      <c r="AQ33" s="66"/>
      <c r="AR33" s="63"/>
      <c r="AS33" s="63"/>
      <c r="AT33" s="63"/>
      <c r="AU33" s="63"/>
      <c r="AV33" s="63"/>
      <c r="AW33" s="98" t="s">
        <v>562</v>
      </c>
      <c r="AX33" s="3"/>
      <c r="AY33" s="3"/>
      <c r="AZ33" s="3"/>
      <c r="BA33" s="3"/>
      <c r="BB33" s="3"/>
      <c r="BC33" s="100"/>
      <c r="BD33" s="101"/>
      <c r="BE33" s="101"/>
      <c r="BF33" s="101"/>
      <c r="BG33" s="102"/>
      <c r="BH33" s="3"/>
      <c r="BI33" s="3"/>
      <c r="BJ33" s="3"/>
      <c r="BK33" s="3"/>
      <c r="BL33" s="3"/>
      <c r="BM33" s="15" t="s">
        <v>562</v>
      </c>
      <c r="BN33" s="73"/>
      <c r="BO33" s="73"/>
      <c r="BP33" s="73"/>
      <c r="BQ33" s="73"/>
      <c r="BR33" s="73"/>
      <c r="BS33" s="74"/>
      <c r="BT33" s="75"/>
      <c r="BU33" s="75"/>
      <c r="BV33" s="75"/>
      <c r="BW33" s="76"/>
      <c r="BX33" s="73"/>
      <c r="BY33" s="73"/>
      <c r="BZ33" s="73"/>
      <c r="CA33" s="73"/>
      <c r="CB33" s="73"/>
    </row>
    <row r="34" spans="1:80" x14ac:dyDescent="0.2">
      <c r="A34" s="4" t="s">
        <v>1</v>
      </c>
      <c r="B34" s="10">
        <f t="shared" ref="B34" si="64">R34+AH34+AX34+BN34</f>
        <v>3658</v>
      </c>
      <c r="C34" s="10">
        <f t="shared" ref="C34" si="65">S34+AI34+AY34+BO34</f>
        <v>1928</v>
      </c>
      <c r="D34" s="10">
        <f t="shared" ref="D34" si="66">T34+AJ34+AZ34+BP34</f>
        <v>881</v>
      </c>
      <c r="E34" s="10">
        <f t="shared" ref="E34" si="67">U34+AK34+BA34+BQ34</f>
        <v>205</v>
      </c>
      <c r="F34" s="10">
        <f t="shared" ref="F34" si="68">V34+AL34+BB34+BR34</f>
        <v>643</v>
      </c>
      <c r="G34" s="10">
        <f t="shared" ref="G34" si="69">W34+AM34+BC34+BS34</f>
        <v>1675</v>
      </c>
      <c r="H34" s="10">
        <f t="shared" ref="H34" si="70">X34+AN34+BD34+BT34</f>
        <v>852</v>
      </c>
      <c r="I34" s="10">
        <f t="shared" ref="I34" si="71">Y34+AO34+BE34+BU34</f>
        <v>366</v>
      </c>
      <c r="J34" s="10">
        <f t="shared" ref="J34" si="72">Z34+AP34+BF34+BV34</f>
        <v>104</v>
      </c>
      <c r="K34" s="10">
        <f t="shared" ref="K34" si="73">AA34+AQ34+BG34+BW34</f>
        <v>354</v>
      </c>
      <c r="L34" s="10">
        <f t="shared" ref="L34" si="74">AB34+AR34+BH34+BX34</f>
        <v>1982</v>
      </c>
      <c r="M34" s="10">
        <f t="shared" ref="M34" si="75">AC34+AS34+BI34+BY34</f>
        <v>1076</v>
      </c>
      <c r="N34" s="10">
        <f t="shared" ref="N34" si="76">AD34+AT34+BJ34+BZ34</f>
        <v>516</v>
      </c>
      <c r="O34" s="10">
        <f t="shared" ref="O34" si="77">AE34+AU34+BK34+CA34</f>
        <v>101</v>
      </c>
      <c r="P34" s="10">
        <f t="shared" ref="P34" si="78">AF34+AV34+BL34+CB34</f>
        <v>290</v>
      </c>
      <c r="Q34" s="4" t="s">
        <v>1</v>
      </c>
      <c r="R34" s="10">
        <v>163</v>
      </c>
      <c r="S34" s="10">
        <v>137</v>
      </c>
      <c r="T34" s="10">
        <v>0</v>
      </c>
      <c r="U34" s="10">
        <v>20</v>
      </c>
      <c r="V34" s="10">
        <v>6</v>
      </c>
      <c r="W34" s="26">
        <v>98</v>
      </c>
      <c r="X34" s="27">
        <v>85</v>
      </c>
      <c r="Y34" s="27">
        <v>0</v>
      </c>
      <c r="Z34" s="27">
        <v>13</v>
      </c>
      <c r="AA34" s="28">
        <v>0</v>
      </c>
      <c r="AB34" s="10">
        <v>65</v>
      </c>
      <c r="AC34" s="10">
        <v>52</v>
      </c>
      <c r="AD34" s="10">
        <v>0</v>
      </c>
      <c r="AE34" s="10">
        <v>7</v>
      </c>
      <c r="AF34" s="10">
        <v>6</v>
      </c>
      <c r="AG34" s="56" t="s">
        <v>1</v>
      </c>
      <c r="AH34" s="63">
        <v>1349</v>
      </c>
      <c r="AI34" s="63">
        <v>995</v>
      </c>
      <c r="AJ34" s="63">
        <v>253</v>
      </c>
      <c r="AK34" s="63">
        <v>59</v>
      </c>
      <c r="AL34" s="63">
        <v>43</v>
      </c>
      <c r="AM34" s="64">
        <v>592</v>
      </c>
      <c r="AN34" s="65">
        <v>449</v>
      </c>
      <c r="AO34" s="65">
        <v>101</v>
      </c>
      <c r="AP34" s="65">
        <v>28</v>
      </c>
      <c r="AQ34" s="66">
        <v>14</v>
      </c>
      <c r="AR34" s="63">
        <v>757</v>
      </c>
      <c r="AS34" s="63">
        <v>546</v>
      </c>
      <c r="AT34" s="63">
        <v>152</v>
      </c>
      <c r="AU34" s="63">
        <v>31</v>
      </c>
      <c r="AV34" s="63">
        <v>29</v>
      </c>
      <c r="AW34" s="3" t="s">
        <v>1</v>
      </c>
      <c r="AX34" s="3">
        <v>351</v>
      </c>
      <c r="AY34" s="3">
        <v>167</v>
      </c>
      <c r="AZ34" s="3">
        <v>177</v>
      </c>
      <c r="BA34" s="3">
        <v>6</v>
      </c>
      <c r="BB34" s="3">
        <v>0</v>
      </c>
      <c r="BC34" s="100">
        <v>163</v>
      </c>
      <c r="BD34" s="101">
        <v>93</v>
      </c>
      <c r="BE34" s="101">
        <v>68</v>
      </c>
      <c r="BF34" s="101">
        <v>3</v>
      </c>
      <c r="BG34" s="102">
        <v>0</v>
      </c>
      <c r="BH34" s="3">
        <v>187</v>
      </c>
      <c r="BI34" s="3">
        <v>74</v>
      </c>
      <c r="BJ34" s="3">
        <v>110</v>
      </c>
      <c r="BK34" s="3">
        <v>3</v>
      </c>
      <c r="BL34" s="3">
        <v>0</v>
      </c>
      <c r="BM34" s="4" t="s">
        <v>1</v>
      </c>
      <c r="BN34" s="73">
        <v>1795</v>
      </c>
      <c r="BO34" s="73">
        <v>629</v>
      </c>
      <c r="BP34" s="73">
        <v>451</v>
      </c>
      <c r="BQ34" s="73">
        <v>120</v>
      </c>
      <c r="BR34" s="73">
        <v>594</v>
      </c>
      <c r="BS34" s="74">
        <v>822</v>
      </c>
      <c r="BT34" s="75">
        <v>225</v>
      </c>
      <c r="BU34" s="75">
        <v>197</v>
      </c>
      <c r="BV34" s="75">
        <v>60</v>
      </c>
      <c r="BW34" s="76">
        <v>340</v>
      </c>
      <c r="BX34" s="73">
        <v>973</v>
      </c>
      <c r="BY34" s="73">
        <v>404</v>
      </c>
      <c r="BZ34" s="73">
        <v>254</v>
      </c>
      <c r="CA34" s="73">
        <v>60</v>
      </c>
      <c r="CB34" s="73">
        <v>255</v>
      </c>
    </row>
    <row r="35" spans="1:80" x14ac:dyDescent="0.2">
      <c r="A35" s="4" t="s">
        <v>4</v>
      </c>
      <c r="B35" s="10">
        <f t="shared" ref="B35:B43" si="79">R35+AH35+AX35+BN35</f>
        <v>213</v>
      </c>
      <c r="C35" s="10">
        <f t="shared" ref="C35:C43" si="80">S35+AI35+AY35+BO35</f>
        <v>194</v>
      </c>
      <c r="D35" s="10">
        <f t="shared" ref="D35:D43" si="81">T35+AJ35+AZ35+BP35</f>
        <v>12</v>
      </c>
      <c r="E35" s="10">
        <f t="shared" ref="E35:E43" si="82">U35+AK35+BA35+BQ35</f>
        <v>3</v>
      </c>
      <c r="F35" s="10">
        <f t="shared" ref="F35:F43" si="83">V35+AL35+BB35+BR35</f>
        <v>3</v>
      </c>
      <c r="G35" s="10">
        <f t="shared" ref="G35:G43" si="84">W35+AM35+BC35+BS35</f>
        <v>96</v>
      </c>
      <c r="H35" s="10">
        <f t="shared" ref="H35:H43" si="85">X35+AN35+BD35+BT35</f>
        <v>88</v>
      </c>
      <c r="I35" s="10">
        <f t="shared" ref="I35:I43" si="86">Y35+AO35+BE35+BU35</f>
        <v>4</v>
      </c>
      <c r="J35" s="10">
        <f t="shared" ref="J35:J43" si="87">Z35+AP35+BF35+BV35</f>
        <v>3</v>
      </c>
      <c r="K35" s="10">
        <f t="shared" ref="K35:K43" si="88">AA35+AQ35+BG35+BW35</f>
        <v>0</v>
      </c>
      <c r="L35" s="10">
        <f t="shared" ref="L35:L43" si="89">AB35+AR35+BH35+BX35</f>
        <v>116</v>
      </c>
      <c r="M35" s="10">
        <f t="shared" ref="M35:M43" si="90">AC35+AS35+BI35+BY35</f>
        <v>105</v>
      </c>
      <c r="N35" s="10">
        <f t="shared" ref="N35:N43" si="91">AD35+AT35+BJ35+BZ35</f>
        <v>8</v>
      </c>
      <c r="O35" s="10">
        <f t="shared" ref="O35:O43" si="92">AE35+AU35+BK35+CA35</f>
        <v>0</v>
      </c>
      <c r="P35" s="10">
        <f t="shared" ref="P35:P43" si="93">AF35+AV35+BL35+CB35</f>
        <v>3</v>
      </c>
      <c r="Q35" s="4" t="s">
        <v>4</v>
      </c>
      <c r="R35" s="10">
        <v>19</v>
      </c>
      <c r="S35" s="10">
        <v>19</v>
      </c>
      <c r="T35" s="10">
        <v>0</v>
      </c>
      <c r="U35" s="10">
        <v>0</v>
      </c>
      <c r="V35" s="10">
        <v>0</v>
      </c>
      <c r="W35" s="26">
        <v>14</v>
      </c>
      <c r="X35" s="27">
        <v>14</v>
      </c>
      <c r="Y35" s="27">
        <v>0</v>
      </c>
      <c r="Z35" s="27">
        <v>0</v>
      </c>
      <c r="AA35" s="28">
        <v>0</v>
      </c>
      <c r="AB35" s="10">
        <v>5</v>
      </c>
      <c r="AC35" s="10">
        <v>5</v>
      </c>
      <c r="AD35" s="10">
        <v>0</v>
      </c>
      <c r="AE35" s="10">
        <v>0</v>
      </c>
      <c r="AF35" s="10">
        <v>0</v>
      </c>
      <c r="AG35" s="56" t="s">
        <v>4</v>
      </c>
      <c r="AH35" s="63">
        <v>141</v>
      </c>
      <c r="AI35" s="63">
        <v>130</v>
      </c>
      <c r="AJ35" s="63">
        <v>4</v>
      </c>
      <c r="AK35" s="63">
        <v>3</v>
      </c>
      <c r="AL35" s="63">
        <v>3</v>
      </c>
      <c r="AM35" s="64">
        <v>60</v>
      </c>
      <c r="AN35" s="65">
        <v>52</v>
      </c>
      <c r="AO35" s="65">
        <v>4</v>
      </c>
      <c r="AP35" s="65">
        <v>3</v>
      </c>
      <c r="AQ35" s="66">
        <v>0</v>
      </c>
      <c r="AR35" s="63">
        <v>81</v>
      </c>
      <c r="AS35" s="63">
        <v>78</v>
      </c>
      <c r="AT35" s="63">
        <v>0</v>
      </c>
      <c r="AU35" s="63">
        <v>0</v>
      </c>
      <c r="AV35" s="63">
        <v>3</v>
      </c>
      <c r="AW35" s="3" t="s">
        <v>4</v>
      </c>
      <c r="AX35" s="3">
        <v>8</v>
      </c>
      <c r="AY35" s="3">
        <v>0</v>
      </c>
      <c r="AZ35" s="3">
        <v>8</v>
      </c>
      <c r="BA35" s="3">
        <v>0</v>
      </c>
      <c r="BB35" s="3">
        <v>0</v>
      </c>
      <c r="BC35" s="100">
        <v>0</v>
      </c>
      <c r="BD35" s="101">
        <v>0</v>
      </c>
      <c r="BE35" s="101">
        <v>0</v>
      </c>
      <c r="BF35" s="101">
        <v>0</v>
      </c>
      <c r="BG35" s="102">
        <v>0</v>
      </c>
      <c r="BH35" s="3">
        <v>8</v>
      </c>
      <c r="BI35" s="3">
        <v>0</v>
      </c>
      <c r="BJ35" s="3">
        <v>8</v>
      </c>
      <c r="BK35" s="3">
        <v>0</v>
      </c>
      <c r="BL35" s="3">
        <v>0</v>
      </c>
      <c r="BM35" s="4" t="s">
        <v>4</v>
      </c>
      <c r="BN35" s="73">
        <v>45</v>
      </c>
      <c r="BO35" s="73">
        <v>45</v>
      </c>
      <c r="BP35" s="73">
        <v>0</v>
      </c>
      <c r="BQ35" s="73">
        <v>0</v>
      </c>
      <c r="BR35" s="73">
        <v>0</v>
      </c>
      <c r="BS35" s="74">
        <v>22</v>
      </c>
      <c r="BT35" s="75">
        <v>22</v>
      </c>
      <c r="BU35" s="75">
        <v>0</v>
      </c>
      <c r="BV35" s="75">
        <v>0</v>
      </c>
      <c r="BW35" s="76">
        <v>0</v>
      </c>
      <c r="BX35" s="73">
        <v>22</v>
      </c>
      <c r="BY35" s="73">
        <v>22</v>
      </c>
      <c r="BZ35" s="73">
        <v>0</v>
      </c>
      <c r="CA35" s="73">
        <v>0</v>
      </c>
      <c r="CB35" s="73">
        <v>0</v>
      </c>
    </row>
    <row r="36" spans="1:80" x14ac:dyDescent="0.2">
      <c r="A36" s="4" t="s">
        <v>5</v>
      </c>
      <c r="B36" s="10">
        <f t="shared" si="79"/>
        <v>369</v>
      </c>
      <c r="C36" s="10">
        <f t="shared" si="80"/>
        <v>25</v>
      </c>
      <c r="D36" s="10">
        <f t="shared" si="81"/>
        <v>162</v>
      </c>
      <c r="E36" s="10">
        <f t="shared" si="82"/>
        <v>12</v>
      </c>
      <c r="F36" s="10">
        <f t="shared" si="83"/>
        <v>170</v>
      </c>
      <c r="G36" s="10">
        <f t="shared" si="84"/>
        <v>187</v>
      </c>
      <c r="H36" s="10">
        <f t="shared" si="85"/>
        <v>18</v>
      </c>
      <c r="I36" s="10">
        <f t="shared" si="86"/>
        <v>77</v>
      </c>
      <c r="J36" s="10">
        <f t="shared" si="87"/>
        <v>7</v>
      </c>
      <c r="K36" s="10">
        <f t="shared" si="88"/>
        <v>85</v>
      </c>
      <c r="L36" s="10">
        <f t="shared" si="89"/>
        <v>181</v>
      </c>
      <c r="M36" s="10">
        <f t="shared" si="90"/>
        <v>7</v>
      </c>
      <c r="N36" s="10">
        <f t="shared" si="91"/>
        <v>84</v>
      </c>
      <c r="O36" s="10">
        <f t="shared" si="92"/>
        <v>5</v>
      </c>
      <c r="P36" s="10">
        <f t="shared" si="93"/>
        <v>85</v>
      </c>
      <c r="Q36" s="4" t="s">
        <v>5</v>
      </c>
      <c r="R36" s="10">
        <v>7</v>
      </c>
      <c r="S36" s="10">
        <v>5</v>
      </c>
      <c r="T36" s="10">
        <v>0</v>
      </c>
      <c r="U36" s="10">
        <v>2</v>
      </c>
      <c r="V36" s="10">
        <v>0</v>
      </c>
      <c r="W36" s="26">
        <v>5</v>
      </c>
      <c r="X36" s="27">
        <v>5</v>
      </c>
      <c r="Y36" s="27">
        <v>0</v>
      </c>
      <c r="Z36" s="27">
        <v>0</v>
      </c>
      <c r="AA36" s="28">
        <v>0</v>
      </c>
      <c r="AB36" s="10">
        <v>2</v>
      </c>
      <c r="AC36" s="10">
        <v>0</v>
      </c>
      <c r="AD36" s="10">
        <v>0</v>
      </c>
      <c r="AE36" s="10">
        <v>2</v>
      </c>
      <c r="AF36" s="10">
        <v>0</v>
      </c>
      <c r="AG36" s="56" t="s">
        <v>5</v>
      </c>
      <c r="AH36" s="63">
        <v>81</v>
      </c>
      <c r="AI36" s="63">
        <v>20</v>
      </c>
      <c r="AJ36" s="63">
        <v>55</v>
      </c>
      <c r="AK36" s="63">
        <v>7</v>
      </c>
      <c r="AL36" s="63">
        <v>0</v>
      </c>
      <c r="AM36" s="64">
        <v>41</v>
      </c>
      <c r="AN36" s="65">
        <v>13</v>
      </c>
      <c r="AO36" s="65">
        <v>21</v>
      </c>
      <c r="AP36" s="65">
        <v>7</v>
      </c>
      <c r="AQ36" s="66">
        <v>0</v>
      </c>
      <c r="AR36" s="63">
        <v>40</v>
      </c>
      <c r="AS36" s="63">
        <v>7</v>
      </c>
      <c r="AT36" s="63">
        <v>34</v>
      </c>
      <c r="AU36" s="63">
        <v>0</v>
      </c>
      <c r="AV36" s="63">
        <v>0</v>
      </c>
      <c r="AW36" s="3" t="s">
        <v>5</v>
      </c>
      <c r="AX36" s="3">
        <v>12</v>
      </c>
      <c r="AY36" s="3">
        <v>0</v>
      </c>
      <c r="AZ36" s="3">
        <v>8</v>
      </c>
      <c r="BA36" s="3">
        <v>3</v>
      </c>
      <c r="BB36" s="3">
        <v>0</v>
      </c>
      <c r="BC36" s="100">
        <v>0</v>
      </c>
      <c r="BD36" s="101">
        <v>0</v>
      </c>
      <c r="BE36" s="101">
        <v>0</v>
      </c>
      <c r="BF36" s="101">
        <v>0</v>
      </c>
      <c r="BG36" s="102">
        <v>0</v>
      </c>
      <c r="BH36" s="3">
        <v>12</v>
      </c>
      <c r="BI36" s="3">
        <v>0</v>
      </c>
      <c r="BJ36" s="3">
        <v>8</v>
      </c>
      <c r="BK36" s="3">
        <v>3</v>
      </c>
      <c r="BL36" s="3">
        <v>0</v>
      </c>
      <c r="BM36" s="4" t="s">
        <v>5</v>
      </c>
      <c r="BN36" s="73">
        <v>269</v>
      </c>
      <c r="BO36" s="73">
        <v>0</v>
      </c>
      <c r="BP36" s="73">
        <v>99</v>
      </c>
      <c r="BQ36" s="73">
        <v>0</v>
      </c>
      <c r="BR36" s="73">
        <v>170</v>
      </c>
      <c r="BS36" s="74">
        <v>141</v>
      </c>
      <c r="BT36" s="75">
        <v>0</v>
      </c>
      <c r="BU36" s="75">
        <v>56</v>
      </c>
      <c r="BV36" s="75">
        <v>0</v>
      </c>
      <c r="BW36" s="76">
        <v>85</v>
      </c>
      <c r="BX36" s="73">
        <v>127</v>
      </c>
      <c r="BY36" s="73">
        <v>0</v>
      </c>
      <c r="BZ36" s="73">
        <v>42</v>
      </c>
      <c r="CA36" s="73">
        <v>0</v>
      </c>
      <c r="CB36" s="73">
        <v>85</v>
      </c>
    </row>
    <row r="37" spans="1:80" x14ac:dyDescent="0.2">
      <c r="A37" s="4" t="s">
        <v>6</v>
      </c>
      <c r="B37" s="10">
        <f t="shared" si="79"/>
        <v>81</v>
      </c>
      <c r="C37" s="10">
        <f t="shared" si="80"/>
        <v>0</v>
      </c>
      <c r="D37" s="10">
        <f t="shared" si="81"/>
        <v>0</v>
      </c>
      <c r="E37" s="10">
        <f t="shared" si="82"/>
        <v>81</v>
      </c>
      <c r="F37" s="10">
        <f t="shared" si="83"/>
        <v>0</v>
      </c>
      <c r="G37" s="10">
        <f t="shared" si="84"/>
        <v>40</v>
      </c>
      <c r="H37" s="10">
        <f t="shared" si="85"/>
        <v>0</v>
      </c>
      <c r="I37" s="10">
        <f t="shared" si="86"/>
        <v>0</v>
      </c>
      <c r="J37" s="10">
        <f t="shared" si="87"/>
        <v>40</v>
      </c>
      <c r="K37" s="10">
        <f t="shared" si="88"/>
        <v>0</v>
      </c>
      <c r="L37" s="10">
        <f t="shared" si="89"/>
        <v>40</v>
      </c>
      <c r="M37" s="10">
        <f t="shared" si="90"/>
        <v>0</v>
      </c>
      <c r="N37" s="10">
        <f t="shared" si="91"/>
        <v>0</v>
      </c>
      <c r="O37" s="10">
        <f t="shared" si="92"/>
        <v>40</v>
      </c>
      <c r="P37" s="10">
        <f t="shared" si="93"/>
        <v>0</v>
      </c>
      <c r="Q37" s="4" t="s">
        <v>6</v>
      </c>
      <c r="R37" s="10">
        <v>0</v>
      </c>
      <c r="S37" s="10">
        <v>0</v>
      </c>
      <c r="T37" s="10">
        <v>0</v>
      </c>
      <c r="U37" s="10">
        <v>0</v>
      </c>
      <c r="V37" s="10">
        <v>0</v>
      </c>
      <c r="W37" s="26">
        <v>0</v>
      </c>
      <c r="X37" s="27">
        <v>0</v>
      </c>
      <c r="Y37" s="27">
        <v>0</v>
      </c>
      <c r="Z37" s="27">
        <v>0</v>
      </c>
      <c r="AA37" s="28">
        <v>0</v>
      </c>
      <c r="AB37" s="10">
        <v>0</v>
      </c>
      <c r="AC37" s="10">
        <v>0</v>
      </c>
      <c r="AD37" s="10">
        <v>0</v>
      </c>
      <c r="AE37" s="10">
        <v>0</v>
      </c>
      <c r="AF37" s="10">
        <v>0</v>
      </c>
      <c r="AG37" s="56" t="s">
        <v>6</v>
      </c>
      <c r="AH37" s="63">
        <v>21</v>
      </c>
      <c r="AI37" s="63">
        <v>0</v>
      </c>
      <c r="AJ37" s="63">
        <v>0</v>
      </c>
      <c r="AK37" s="63">
        <v>21</v>
      </c>
      <c r="AL37" s="63">
        <v>0</v>
      </c>
      <c r="AM37" s="64">
        <v>10</v>
      </c>
      <c r="AN37" s="65">
        <v>0</v>
      </c>
      <c r="AO37" s="65">
        <v>0</v>
      </c>
      <c r="AP37" s="65">
        <v>10</v>
      </c>
      <c r="AQ37" s="66">
        <v>0</v>
      </c>
      <c r="AR37" s="63">
        <v>10</v>
      </c>
      <c r="AS37" s="63">
        <v>0</v>
      </c>
      <c r="AT37" s="63">
        <v>0</v>
      </c>
      <c r="AU37" s="63">
        <v>10</v>
      </c>
      <c r="AV37" s="63">
        <v>0</v>
      </c>
      <c r="AW37" s="3" t="s">
        <v>6</v>
      </c>
      <c r="AX37" s="3">
        <v>0</v>
      </c>
      <c r="AY37" s="3">
        <v>0</v>
      </c>
      <c r="AZ37" s="3">
        <v>0</v>
      </c>
      <c r="BA37" s="3">
        <v>0</v>
      </c>
      <c r="BB37" s="3">
        <v>0</v>
      </c>
      <c r="BC37" s="100">
        <v>0</v>
      </c>
      <c r="BD37" s="101">
        <v>0</v>
      </c>
      <c r="BE37" s="101">
        <v>0</v>
      </c>
      <c r="BF37" s="101">
        <v>0</v>
      </c>
      <c r="BG37" s="102">
        <v>0</v>
      </c>
      <c r="BH37" s="3">
        <v>0</v>
      </c>
      <c r="BI37" s="3">
        <v>0</v>
      </c>
      <c r="BJ37" s="3">
        <v>0</v>
      </c>
      <c r="BK37" s="3">
        <v>0</v>
      </c>
      <c r="BL37" s="3">
        <v>0</v>
      </c>
      <c r="BM37" s="4" t="s">
        <v>6</v>
      </c>
      <c r="BN37" s="73">
        <v>60</v>
      </c>
      <c r="BO37" s="73">
        <v>0</v>
      </c>
      <c r="BP37" s="73">
        <v>0</v>
      </c>
      <c r="BQ37" s="73">
        <v>60</v>
      </c>
      <c r="BR37" s="73">
        <v>0</v>
      </c>
      <c r="BS37" s="74">
        <v>30</v>
      </c>
      <c r="BT37" s="75">
        <v>0</v>
      </c>
      <c r="BU37" s="75">
        <v>0</v>
      </c>
      <c r="BV37" s="75">
        <v>30</v>
      </c>
      <c r="BW37" s="76">
        <v>0</v>
      </c>
      <c r="BX37" s="73">
        <v>30</v>
      </c>
      <c r="BY37" s="73">
        <v>0</v>
      </c>
      <c r="BZ37" s="73">
        <v>0</v>
      </c>
      <c r="CA37" s="73">
        <v>30</v>
      </c>
      <c r="CB37" s="73">
        <v>0</v>
      </c>
    </row>
    <row r="38" spans="1:80" x14ac:dyDescent="0.2">
      <c r="A38" s="4" t="s">
        <v>7</v>
      </c>
      <c r="B38" s="10">
        <f t="shared" si="79"/>
        <v>6</v>
      </c>
      <c r="C38" s="10">
        <f t="shared" si="80"/>
        <v>0</v>
      </c>
      <c r="D38" s="10">
        <f t="shared" si="81"/>
        <v>0</v>
      </c>
      <c r="E38" s="10">
        <f t="shared" si="82"/>
        <v>0</v>
      </c>
      <c r="F38" s="10">
        <f t="shared" si="83"/>
        <v>6</v>
      </c>
      <c r="G38" s="10">
        <f t="shared" si="84"/>
        <v>3</v>
      </c>
      <c r="H38" s="10">
        <f t="shared" si="85"/>
        <v>0</v>
      </c>
      <c r="I38" s="10">
        <f t="shared" si="86"/>
        <v>0</v>
      </c>
      <c r="J38" s="10">
        <f t="shared" si="87"/>
        <v>0</v>
      </c>
      <c r="K38" s="10">
        <f t="shared" si="88"/>
        <v>3</v>
      </c>
      <c r="L38" s="10">
        <f t="shared" si="89"/>
        <v>3</v>
      </c>
      <c r="M38" s="10">
        <f t="shared" si="90"/>
        <v>0</v>
      </c>
      <c r="N38" s="10">
        <f t="shared" si="91"/>
        <v>0</v>
      </c>
      <c r="O38" s="10">
        <f t="shared" si="92"/>
        <v>0</v>
      </c>
      <c r="P38" s="10">
        <f t="shared" si="93"/>
        <v>3</v>
      </c>
      <c r="Q38" s="4" t="s">
        <v>7</v>
      </c>
      <c r="R38" s="10">
        <v>0</v>
      </c>
      <c r="S38" s="10">
        <v>0</v>
      </c>
      <c r="T38" s="10">
        <v>0</v>
      </c>
      <c r="U38" s="10">
        <v>0</v>
      </c>
      <c r="V38" s="10">
        <v>0</v>
      </c>
      <c r="W38" s="26">
        <v>0</v>
      </c>
      <c r="X38" s="27">
        <v>0</v>
      </c>
      <c r="Y38" s="27">
        <v>0</v>
      </c>
      <c r="Z38" s="27">
        <v>0</v>
      </c>
      <c r="AA38" s="28">
        <v>0</v>
      </c>
      <c r="AB38" s="10">
        <v>0</v>
      </c>
      <c r="AC38" s="10">
        <v>0</v>
      </c>
      <c r="AD38" s="10">
        <v>0</v>
      </c>
      <c r="AE38" s="10">
        <v>0</v>
      </c>
      <c r="AF38" s="10">
        <v>0</v>
      </c>
      <c r="AG38" s="56" t="s">
        <v>7</v>
      </c>
      <c r="AH38" s="63">
        <v>6</v>
      </c>
      <c r="AI38" s="63">
        <v>0</v>
      </c>
      <c r="AJ38" s="63">
        <v>0</v>
      </c>
      <c r="AK38" s="63">
        <v>0</v>
      </c>
      <c r="AL38" s="63">
        <v>6</v>
      </c>
      <c r="AM38" s="64">
        <v>3</v>
      </c>
      <c r="AN38" s="65">
        <v>0</v>
      </c>
      <c r="AO38" s="65">
        <v>0</v>
      </c>
      <c r="AP38" s="65">
        <v>0</v>
      </c>
      <c r="AQ38" s="66">
        <v>3</v>
      </c>
      <c r="AR38" s="63">
        <v>3</v>
      </c>
      <c r="AS38" s="63">
        <v>0</v>
      </c>
      <c r="AT38" s="63">
        <v>0</v>
      </c>
      <c r="AU38" s="63">
        <v>0</v>
      </c>
      <c r="AV38" s="63">
        <v>3</v>
      </c>
      <c r="AW38" s="3" t="s">
        <v>7</v>
      </c>
      <c r="AX38" s="3">
        <v>0</v>
      </c>
      <c r="AY38" s="3">
        <v>0</v>
      </c>
      <c r="AZ38" s="3">
        <v>0</v>
      </c>
      <c r="BA38" s="3">
        <v>0</v>
      </c>
      <c r="BB38" s="3">
        <v>0</v>
      </c>
      <c r="BC38" s="100">
        <v>0</v>
      </c>
      <c r="BD38" s="101">
        <v>0</v>
      </c>
      <c r="BE38" s="101">
        <v>0</v>
      </c>
      <c r="BF38" s="101">
        <v>0</v>
      </c>
      <c r="BG38" s="102">
        <v>0</v>
      </c>
      <c r="BH38" s="3">
        <v>0</v>
      </c>
      <c r="BI38" s="3">
        <v>0</v>
      </c>
      <c r="BJ38" s="3">
        <v>0</v>
      </c>
      <c r="BK38" s="3">
        <v>0</v>
      </c>
      <c r="BL38" s="3">
        <v>0</v>
      </c>
      <c r="BM38" s="4" t="s">
        <v>7</v>
      </c>
      <c r="BN38" s="73">
        <v>0</v>
      </c>
      <c r="BO38" s="73">
        <v>0</v>
      </c>
      <c r="BP38" s="73">
        <v>0</v>
      </c>
      <c r="BQ38" s="73">
        <v>0</v>
      </c>
      <c r="BR38" s="73">
        <v>0</v>
      </c>
      <c r="BS38" s="74">
        <v>0</v>
      </c>
      <c r="BT38" s="75">
        <v>0</v>
      </c>
      <c r="BU38" s="75">
        <v>0</v>
      </c>
      <c r="BV38" s="75">
        <v>0</v>
      </c>
      <c r="BW38" s="76">
        <v>0</v>
      </c>
      <c r="BX38" s="73">
        <v>0</v>
      </c>
      <c r="BY38" s="73">
        <v>0</v>
      </c>
      <c r="BZ38" s="73">
        <v>0</v>
      </c>
      <c r="CA38" s="73">
        <v>0</v>
      </c>
      <c r="CB38" s="73">
        <v>0</v>
      </c>
    </row>
    <row r="39" spans="1:80" x14ac:dyDescent="0.2">
      <c r="A39" s="4" t="s">
        <v>84</v>
      </c>
      <c r="B39" s="10">
        <f t="shared" si="79"/>
        <v>370</v>
      </c>
      <c r="C39" s="10">
        <f t="shared" si="80"/>
        <v>176</v>
      </c>
      <c r="D39" s="10">
        <f t="shared" si="81"/>
        <v>164</v>
      </c>
      <c r="E39" s="10">
        <f t="shared" si="82"/>
        <v>30</v>
      </c>
      <c r="F39" s="10">
        <f t="shared" si="83"/>
        <v>0</v>
      </c>
      <c r="G39" s="10">
        <f t="shared" si="84"/>
        <v>186</v>
      </c>
      <c r="H39" s="10">
        <f t="shared" si="85"/>
        <v>88</v>
      </c>
      <c r="I39" s="10">
        <f t="shared" si="86"/>
        <v>68</v>
      </c>
      <c r="J39" s="10">
        <f t="shared" si="87"/>
        <v>30</v>
      </c>
      <c r="K39" s="10">
        <f t="shared" si="88"/>
        <v>0</v>
      </c>
      <c r="L39" s="10">
        <f t="shared" si="89"/>
        <v>185</v>
      </c>
      <c r="M39" s="10">
        <f t="shared" si="90"/>
        <v>88</v>
      </c>
      <c r="N39" s="10">
        <f t="shared" si="91"/>
        <v>97</v>
      </c>
      <c r="O39" s="10">
        <f t="shared" si="92"/>
        <v>0</v>
      </c>
      <c r="P39" s="10">
        <f t="shared" si="93"/>
        <v>0</v>
      </c>
      <c r="Q39" s="4" t="s">
        <v>84</v>
      </c>
      <c r="R39" s="10">
        <v>5</v>
      </c>
      <c r="S39" s="10">
        <v>5</v>
      </c>
      <c r="T39" s="10">
        <v>0</v>
      </c>
      <c r="U39" s="10">
        <v>0</v>
      </c>
      <c r="V39" s="10">
        <v>0</v>
      </c>
      <c r="W39" s="26">
        <v>0</v>
      </c>
      <c r="X39" s="27">
        <v>0</v>
      </c>
      <c r="Y39" s="27">
        <v>0</v>
      </c>
      <c r="Z39" s="27">
        <v>0</v>
      </c>
      <c r="AA39" s="28">
        <v>0</v>
      </c>
      <c r="AB39" s="10">
        <v>5</v>
      </c>
      <c r="AC39" s="10">
        <v>5</v>
      </c>
      <c r="AD39" s="10">
        <v>0</v>
      </c>
      <c r="AE39" s="10">
        <v>0</v>
      </c>
      <c r="AF39" s="10">
        <v>0</v>
      </c>
      <c r="AG39" s="56" t="s">
        <v>84</v>
      </c>
      <c r="AH39" s="63">
        <v>17</v>
      </c>
      <c r="AI39" s="63">
        <v>13</v>
      </c>
      <c r="AJ39" s="63">
        <v>4</v>
      </c>
      <c r="AK39" s="63">
        <v>0</v>
      </c>
      <c r="AL39" s="63">
        <v>0</v>
      </c>
      <c r="AM39" s="64">
        <v>0</v>
      </c>
      <c r="AN39" s="65">
        <v>0</v>
      </c>
      <c r="AO39" s="65">
        <v>0</v>
      </c>
      <c r="AP39" s="65">
        <v>0</v>
      </c>
      <c r="AQ39" s="66">
        <v>0</v>
      </c>
      <c r="AR39" s="63">
        <v>17</v>
      </c>
      <c r="AS39" s="63">
        <v>13</v>
      </c>
      <c r="AT39" s="63">
        <v>4</v>
      </c>
      <c r="AU39" s="63">
        <v>0</v>
      </c>
      <c r="AV39" s="63">
        <v>0</v>
      </c>
      <c r="AW39" s="3" t="s">
        <v>84</v>
      </c>
      <c r="AX39" s="3">
        <v>318</v>
      </c>
      <c r="AY39" s="3">
        <v>158</v>
      </c>
      <c r="AZ39" s="3">
        <v>160</v>
      </c>
      <c r="BA39" s="3">
        <v>0</v>
      </c>
      <c r="BB39" s="3">
        <v>0</v>
      </c>
      <c r="BC39" s="100">
        <v>156</v>
      </c>
      <c r="BD39" s="101">
        <v>88</v>
      </c>
      <c r="BE39" s="101">
        <v>68</v>
      </c>
      <c r="BF39" s="101">
        <v>0</v>
      </c>
      <c r="BG39" s="102">
        <v>0</v>
      </c>
      <c r="BH39" s="3">
        <v>163</v>
      </c>
      <c r="BI39" s="3">
        <v>70</v>
      </c>
      <c r="BJ39" s="3">
        <v>93</v>
      </c>
      <c r="BK39" s="3">
        <v>0</v>
      </c>
      <c r="BL39" s="3">
        <v>0</v>
      </c>
      <c r="BM39" s="4" t="s">
        <v>84</v>
      </c>
      <c r="BN39" s="73">
        <v>30</v>
      </c>
      <c r="BO39" s="73">
        <v>0</v>
      </c>
      <c r="BP39" s="73">
        <v>0</v>
      </c>
      <c r="BQ39" s="73">
        <v>30</v>
      </c>
      <c r="BR39" s="73">
        <v>0</v>
      </c>
      <c r="BS39" s="74">
        <v>30</v>
      </c>
      <c r="BT39" s="75">
        <v>0</v>
      </c>
      <c r="BU39" s="75">
        <v>0</v>
      </c>
      <c r="BV39" s="75">
        <v>30</v>
      </c>
      <c r="BW39" s="76">
        <v>0</v>
      </c>
      <c r="BX39" s="73">
        <v>0</v>
      </c>
      <c r="BY39" s="73">
        <v>0</v>
      </c>
      <c r="BZ39" s="73">
        <v>0</v>
      </c>
      <c r="CA39" s="73">
        <v>0</v>
      </c>
      <c r="CB39" s="73">
        <v>0</v>
      </c>
    </row>
    <row r="40" spans="1:80" x14ac:dyDescent="0.2">
      <c r="A40" s="4" t="s">
        <v>85</v>
      </c>
      <c r="B40" s="10">
        <f t="shared" si="79"/>
        <v>1027</v>
      </c>
      <c r="C40" s="10">
        <f t="shared" si="80"/>
        <v>772</v>
      </c>
      <c r="D40" s="10">
        <f t="shared" si="81"/>
        <v>201</v>
      </c>
      <c r="E40" s="10">
        <f t="shared" si="82"/>
        <v>21</v>
      </c>
      <c r="F40" s="10">
        <f t="shared" si="83"/>
        <v>34</v>
      </c>
      <c r="G40" s="10">
        <f t="shared" si="84"/>
        <v>457</v>
      </c>
      <c r="H40" s="10">
        <f t="shared" si="85"/>
        <v>367</v>
      </c>
      <c r="I40" s="10">
        <f t="shared" si="86"/>
        <v>72</v>
      </c>
      <c r="J40" s="10">
        <f t="shared" si="87"/>
        <v>7</v>
      </c>
      <c r="K40" s="10">
        <f t="shared" si="88"/>
        <v>11</v>
      </c>
      <c r="L40" s="10">
        <f t="shared" si="89"/>
        <v>570</v>
      </c>
      <c r="M40" s="10">
        <f t="shared" si="90"/>
        <v>404</v>
      </c>
      <c r="N40" s="10">
        <f t="shared" si="91"/>
        <v>129</v>
      </c>
      <c r="O40" s="10">
        <f t="shared" si="92"/>
        <v>14</v>
      </c>
      <c r="P40" s="10">
        <f t="shared" si="93"/>
        <v>23</v>
      </c>
      <c r="Q40" s="4" t="s">
        <v>85</v>
      </c>
      <c r="R40" s="10">
        <v>24</v>
      </c>
      <c r="S40" s="10">
        <v>24</v>
      </c>
      <c r="T40" s="10">
        <v>0</v>
      </c>
      <c r="U40" s="10">
        <v>0</v>
      </c>
      <c r="V40" s="10">
        <v>0</v>
      </c>
      <c r="W40" s="26">
        <v>9</v>
      </c>
      <c r="X40" s="27">
        <v>9</v>
      </c>
      <c r="Y40" s="27">
        <v>0</v>
      </c>
      <c r="Z40" s="27">
        <v>0</v>
      </c>
      <c r="AA40" s="28">
        <v>0</v>
      </c>
      <c r="AB40" s="10">
        <v>14</v>
      </c>
      <c r="AC40" s="10">
        <v>14</v>
      </c>
      <c r="AD40" s="10">
        <v>0</v>
      </c>
      <c r="AE40" s="10">
        <v>0</v>
      </c>
      <c r="AF40" s="10">
        <v>0</v>
      </c>
      <c r="AG40" s="56" t="s">
        <v>85</v>
      </c>
      <c r="AH40" s="63">
        <v>975</v>
      </c>
      <c r="AI40" s="63">
        <v>748</v>
      </c>
      <c r="AJ40" s="63">
        <v>173</v>
      </c>
      <c r="AK40" s="63">
        <v>21</v>
      </c>
      <c r="AL40" s="63">
        <v>34</v>
      </c>
      <c r="AM40" s="64">
        <v>448</v>
      </c>
      <c r="AN40" s="65">
        <v>358</v>
      </c>
      <c r="AO40" s="65">
        <v>72</v>
      </c>
      <c r="AP40" s="65">
        <v>7</v>
      </c>
      <c r="AQ40" s="66">
        <v>11</v>
      </c>
      <c r="AR40" s="63">
        <v>528</v>
      </c>
      <c r="AS40" s="63">
        <v>390</v>
      </c>
      <c r="AT40" s="63">
        <v>101</v>
      </c>
      <c r="AU40" s="63">
        <v>14</v>
      </c>
      <c r="AV40" s="63">
        <v>23</v>
      </c>
      <c r="AW40" s="3" t="s">
        <v>85</v>
      </c>
      <c r="AX40" s="3">
        <v>0</v>
      </c>
      <c r="AY40" s="3">
        <v>0</v>
      </c>
      <c r="AZ40" s="3">
        <v>0</v>
      </c>
      <c r="BA40" s="3">
        <v>0</v>
      </c>
      <c r="BB40" s="3">
        <v>0</v>
      </c>
      <c r="BC40" s="100">
        <v>0</v>
      </c>
      <c r="BD40" s="101">
        <v>0</v>
      </c>
      <c r="BE40" s="101">
        <v>0</v>
      </c>
      <c r="BF40" s="101">
        <v>0</v>
      </c>
      <c r="BG40" s="102">
        <v>0</v>
      </c>
      <c r="BH40" s="3">
        <v>0</v>
      </c>
      <c r="BI40" s="3">
        <v>0</v>
      </c>
      <c r="BJ40" s="3">
        <v>0</v>
      </c>
      <c r="BK40" s="3">
        <v>0</v>
      </c>
      <c r="BL40" s="3">
        <v>0</v>
      </c>
      <c r="BM40" s="4" t="s">
        <v>85</v>
      </c>
      <c r="BN40" s="73">
        <v>28</v>
      </c>
      <c r="BO40" s="73">
        <v>0</v>
      </c>
      <c r="BP40" s="73">
        <v>28</v>
      </c>
      <c r="BQ40" s="73">
        <v>0</v>
      </c>
      <c r="BR40" s="73">
        <v>0</v>
      </c>
      <c r="BS40" s="74">
        <v>0</v>
      </c>
      <c r="BT40" s="75">
        <v>0</v>
      </c>
      <c r="BU40" s="75">
        <v>0</v>
      </c>
      <c r="BV40" s="75">
        <v>0</v>
      </c>
      <c r="BW40" s="76">
        <v>0</v>
      </c>
      <c r="BX40" s="73">
        <v>28</v>
      </c>
      <c r="BY40" s="73">
        <v>0</v>
      </c>
      <c r="BZ40" s="73">
        <v>28</v>
      </c>
      <c r="CA40" s="73">
        <v>0</v>
      </c>
      <c r="CB40" s="73">
        <v>0</v>
      </c>
    </row>
    <row r="41" spans="1:80" x14ac:dyDescent="0.2">
      <c r="A41" s="4" t="s">
        <v>86</v>
      </c>
      <c r="B41" s="10">
        <f t="shared" si="79"/>
        <v>187</v>
      </c>
      <c r="C41" s="10">
        <f t="shared" si="80"/>
        <v>160</v>
      </c>
      <c r="D41" s="10">
        <f t="shared" si="81"/>
        <v>8</v>
      </c>
      <c r="E41" s="10">
        <f t="shared" si="82"/>
        <v>18</v>
      </c>
      <c r="F41" s="10">
        <f t="shared" si="83"/>
        <v>0</v>
      </c>
      <c r="G41" s="10">
        <f t="shared" si="84"/>
        <v>64</v>
      </c>
      <c r="H41" s="10">
        <f t="shared" si="85"/>
        <v>47</v>
      </c>
      <c r="I41" s="10">
        <f t="shared" si="86"/>
        <v>4</v>
      </c>
      <c r="J41" s="10">
        <f t="shared" si="87"/>
        <v>13</v>
      </c>
      <c r="K41" s="10">
        <f t="shared" si="88"/>
        <v>0</v>
      </c>
      <c r="L41" s="10">
        <f t="shared" si="89"/>
        <v>123</v>
      </c>
      <c r="M41" s="10">
        <f t="shared" si="90"/>
        <v>114</v>
      </c>
      <c r="N41" s="10">
        <f t="shared" si="91"/>
        <v>4</v>
      </c>
      <c r="O41" s="10">
        <f t="shared" si="92"/>
        <v>5</v>
      </c>
      <c r="P41" s="10">
        <f t="shared" si="93"/>
        <v>0</v>
      </c>
      <c r="Q41" s="4" t="s">
        <v>86</v>
      </c>
      <c r="R41" s="10">
        <v>80</v>
      </c>
      <c r="S41" s="10">
        <v>61</v>
      </c>
      <c r="T41" s="10">
        <v>0</v>
      </c>
      <c r="U41" s="10">
        <v>18</v>
      </c>
      <c r="V41" s="10">
        <v>0</v>
      </c>
      <c r="W41" s="26">
        <v>55</v>
      </c>
      <c r="X41" s="27">
        <v>42</v>
      </c>
      <c r="Y41" s="27">
        <v>0</v>
      </c>
      <c r="Z41" s="27">
        <v>13</v>
      </c>
      <c r="AA41" s="28">
        <v>0</v>
      </c>
      <c r="AB41" s="10">
        <v>24</v>
      </c>
      <c r="AC41" s="10">
        <v>19</v>
      </c>
      <c r="AD41" s="10">
        <v>0</v>
      </c>
      <c r="AE41" s="10">
        <v>5</v>
      </c>
      <c r="AF41" s="10">
        <v>0</v>
      </c>
      <c r="AG41" s="56" t="s">
        <v>86</v>
      </c>
      <c r="AH41" s="63">
        <v>8</v>
      </c>
      <c r="AI41" s="63">
        <v>0</v>
      </c>
      <c r="AJ41" s="63">
        <v>8</v>
      </c>
      <c r="AK41" s="63">
        <v>0</v>
      </c>
      <c r="AL41" s="63">
        <v>0</v>
      </c>
      <c r="AM41" s="64">
        <v>4</v>
      </c>
      <c r="AN41" s="65">
        <v>0</v>
      </c>
      <c r="AO41" s="65">
        <v>4</v>
      </c>
      <c r="AP41" s="65">
        <v>0</v>
      </c>
      <c r="AQ41" s="66">
        <v>0</v>
      </c>
      <c r="AR41" s="63">
        <v>4</v>
      </c>
      <c r="AS41" s="63">
        <v>0</v>
      </c>
      <c r="AT41" s="63">
        <v>4</v>
      </c>
      <c r="AU41" s="63">
        <v>0</v>
      </c>
      <c r="AV41" s="63">
        <v>0</v>
      </c>
      <c r="AW41" s="3" t="s">
        <v>86</v>
      </c>
      <c r="AX41" s="3">
        <v>9</v>
      </c>
      <c r="AY41" s="3">
        <v>9</v>
      </c>
      <c r="AZ41" s="3">
        <v>0</v>
      </c>
      <c r="BA41" s="3">
        <v>0</v>
      </c>
      <c r="BB41" s="3">
        <v>0</v>
      </c>
      <c r="BC41" s="100">
        <v>5</v>
      </c>
      <c r="BD41" s="101">
        <v>5</v>
      </c>
      <c r="BE41" s="101">
        <v>0</v>
      </c>
      <c r="BF41" s="101">
        <v>0</v>
      </c>
      <c r="BG41" s="102">
        <v>0</v>
      </c>
      <c r="BH41" s="3">
        <v>5</v>
      </c>
      <c r="BI41" s="3">
        <v>5</v>
      </c>
      <c r="BJ41" s="3">
        <v>0</v>
      </c>
      <c r="BK41" s="3">
        <v>0</v>
      </c>
      <c r="BL41" s="3">
        <v>0</v>
      </c>
      <c r="BM41" s="4" t="s">
        <v>86</v>
      </c>
      <c r="BN41" s="73">
        <v>90</v>
      </c>
      <c r="BO41" s="73">
        <v>90</v>
      </c>
      <c r="BP41" s="73">
        <v>0</v>
      </c>
      <c r="BQ41" s="73">
        <v>0</v>
      </c>
      <c r="BR41" s="73">
        <v>0</v>
      </c>
      <c r="BS41" s="74">
        <v>0</v>
      </c>
      <c r="BT41" s="75">
        <v>0</v>
      </c>
      <c r="BU41" s="75">
        <v>0</v>
      </c>
      <c r="BV41" s="75">
        <v>0</v>
      </c>
      <c r="BW41" s="76">
        <v>0</v>
      </c>
      <c r="BX41" s="73">
        <v>90</v>
      </c>
      <c r="BY41" s="73">
        <v>90</v>
      </c>
      <c r="BZ41" s="73">
        <v>0</v>
      </c>
      <c r="CA41" s="73">
        <v>0</v>
      </c>
      <c r="CB41" s="73">
        <v>0</v>
      </c>
    </row>
    <row r="42" spans="1:80" x14ac:dyDescent="0.2">
      <c r="A42" s="4" t="s">
        <v>154</v>
      </c>
      <c r="B42" s="10">
        <f t="shared" si="79"/>
        <v>1354</v>
      </c>
      <c r="C42" s="10">
        <f t="shared" si="80"/>
        <v>603</v>
      </c>
      <c r="D42" s="10">
        <f t="shared" si="81"/>
        <v>318</v>
      </c>
      <c r="E42" s="10">
        <f t="shared" si="82"/>
        <v>3</v>
      </c>
      <c r="F42" s="10">
        <f t="shared" si="83"/>
        <v>430</v>
      </c>
      <c r="G42" s="10">
        <f t="shared" si="84"/>
        <v>638</v>
      </c>
      <c r="H42" s="10">
        <f t="shared" si="85"/>
        <v>242</v>
      </c>
      <c r="I42" s="10">
        <f t="shared" si="86"/>
        <v>141</v>
      </c>
      <c r="J42" s="10">
        <f t="shared" si="87"/>
        <v>0</v>
      </c>
      <c r="K42" s="10">
        <f t="shared" si="88"/>
        <v>255</v>
      </c>
      <c r="L42" s="10">
        <f t="shared" si="89"/>
        <v>716</v>
      </c>
      <c r="M42" s="10">
        <f t="shared" si="90"/>
        <v>360</v>
      </c>
      <c r="N42" s="10">
        <f t="shared" si="91"/>
        <v>177</v>
      </c>
      <c r="O42" s="10">
        <f t="shared" si="92"/>
        <v>3</v>
      </c>
      <c r="P42" s="10">
        <f t="shared" si="93"/>
        <v>176</v>
      </c>
      <c r="Q42" s="4" t="s">
        <v>154</v>
      </c>
      <c r="R42" s="10">
        <v>29</v>
      </c>
      <c r="S42" s="10">
        <v>24</v>
      </c>
      <c r="T42" s="10">
        <v>0</v>
      </c>
      <c r="U42" s="10">
        <v>0</v>
      </c>
      <c r="V42" s="10">
        <v>6</v>
      </c>
      <c r="W42" s="26">
        <v>14</v>
      </c>
      <c r="X42" s="27">
        <v>14</v>
      </c>
      <c r="Y42" s="27">
        <v>0</v>
      </c>
      <c r="Z42" s="27">
        <v>0</v>
      </c>
      <c r="AA42" s="28">
        <v>0</v>
      </c>
      <c r="AB42" s="10">
        <v>15</v>
      </c>
      <c r="AC42" s="10">
        <v>9</v>
      </c>
      <c r="AD42" s="10">
        <v>0</v>
      </c>
      <c r="AE42" s="10">
        <v>0</v>
      </c>
      <c r="AF42" s="10">
        <v>6</v>
      </c>
      <c r="AG42" s="56" t="s">
        <v>154</v>
      </c>
      <c r="AH42" s="63">
        <v>96</v>
      </c>
      <c r="AI42" s="63">
        <v>85</v>
      </c>
      <c r="AJ42" s="63">
        <v>8</v>
      </c>
      <c r="AK42" s="63">
        <v>3</v>
      </c>
      <c r="AL42" s="63">
        <v>0</v>
      </c>
      <c r="AM42" s="64">
        <v>26</v>
      </c>
      <c r="AN42" s="65">
        <v>26</v>
      </c>
      <c r="AO42" s="65">
        <v>0</v>
      </c>
      <c r="AP42" s="65">
        <v>0</v>
      </c>
      <c r="AQ42" s="66">
        <v>0</v>
      </c>
      <c r="AR42" s="63">
        <v>70</v>
      </c>
      <c r="AS42" s="63">
        <v>59</v>
      </c>
      <c r="AT42" s="63">
        <v>8</v>
      </c>
      <c r="AU42" s="63">
        <v>3</v>
      </c>
      <c r="AV42" s="63">
        <v>0</v>
      </c>
      <c r="AW42" s="3" t="s">
        <v>154</v>
      </c>
      <c r="AX42" s="3">
        <v>0</v>
      </c>
      <c r="AY42" s="3">
        <v>0</v>
      </c>
      <c r="AZ42" s="3">
        <v>0</v>
      </c>
      <c r="BA42" s="3">
        <v>0</v>
      </c>
      <c r="BB42" s="3">
        <v>0</v>
      </c>
      <c r="BC42" s="100">
        <v>0</v>
      </c>
      <c r="BD42" s="101">
        <v>0</v>
      </c>
      <c r="BE42" s="101">
        <v>0</v>
      </c>
      <c r="BF42" s="101">
        <v>0</v>
      </c>
      <c r="BG42" s="102">
        <v>0</v>
      </c>
      <c r="BH42" s="3">
        <v>0</v>
      </c>
      <c r="BI42" s="3">
        <v>0</v>
      </c>
      <c r="BJ42" s="3">
        <v>0</v>
      </c>
      <c r="BK42" s="3">
        <v>0</v>
      </c>
      <c r="BL42" s="3">
        <v>0</v>
      </c>
      <c r="BM42" s="4" t="s">
        <v>154</v>
      </c>
      <c r="BN42" s="73">
        <v>1229</v>
      </c>
      <c r="BO42" s="73">
        <v>494</v>
      </c>
      <c r="BP42" s="73">
        <v>310</v>
      </c>
      <c r="BQ42" s="73">
        <v>0</v>
      </c>
      <c r="BR42" s="73">
        <v>424</v>
      </c>
      <c r="BS42" s="74">
        <v>598</v>
      </c>
      <c r="BT42" s="75">
        <v>202</v>
      </c>
      <c r="BU42" s="75">
        <v>141</v>
      </c>
      <c r="BV42" s="75">
        <v>0</v>
      </c>
      <c r="BW42" s="76">
        <v>255</v>
      </c>
      <c r="BX42" s="73">
        <v>631</v>
      </c>
      <c r="BY42" s="73">
        <v>292</v>
      </c>
      <c r="BZ42" s="73">
        <v>169</v>
      </c>
      <c r="CA42" s="73">
        <v>0</v>
      </c>
      <c r="CB42" s="73">
        <v>170</v>
      </c>
    </row>
    <row r="43" spans="1:80" x14ac:dyDescent="0.2">
      <c r="A43" s="4" t="s">
        <v>155</v>
      </c>
      <c r="B43" s="10">
        <f t="shared" si="79"/>
        <v>59</v>
      </c>
      <c r="C43" s="10">
        <f t="shared" si="80"/>
        <v>9</v>
      </c>
      <c r="D43" s="10">
        <f t="shared" si="81"/>
        <v>14</v>
      </c>
      <c r="E43" s="10">
        <f t="shared" si="82"/>
        <v>36</v>
      </c>
      <c r="F43" s="10">
        <f t="shared" si="83"/>
        <v>0</v>
      </c>
      <c r="G43" s="10">
        <f t="shared" si="84"/>
        <v>8</v>
      </c>
      <c r="H43" s="10">
        <f t="shared" si="85"/>
        <v>5</v>
      </c>
      <c r="I43" s="10">
        <f t="shared" si="86"/>
        <v>0</v>
      </c>
      <c r="J43" s="10">
        <f t="shared" si="87"/>
        <v>3</v>
      </c>
      <c r="K43" s="10">
        <f t="shared" si="88"/>
        <v>0</v>
      </c>
      <c r="L43" s="10">
        <f t="shared" si="89"/>
        <v>52</v>
      </c>
      <c r="M43" s="10">
        <f t="shared" si="90"/>
        <v>5</v>
      </c>
      <c r="N43" s="10">
        <f t="shared" si="91"/>
        <v>14</v>
      </c>
      <c r="O43" s="10">
        <f t="shared" si="92"/>
        <v>33</v>
      </c>
      <c r="P43" s="10">
        <f t="shared" si="93"/>
        <v>0</v>
      </c>
      <c r="Q43" s="4" t="s">
        <v>155</v>
      </c>
      <c r="R43" s="10">
        <v>0</v>
      </c>
      <c r="S43" s="10">
        <v>0</v>
      </c>
      <c r="T43" s="10">
        <v>0</v>
      </c>
      <c r="U43" s="10">
        <v>0</v>
      </c>
      <c r="V43" s="10">
        <v>0</v>
      </c>
      <c r="W43" s="31">
        <v>0</v>
      </c>
      <c r="X43" s="32">
        <v>0</v>
      </c>
      <c r="Y43" s="32">
        <v>0</v>
      </c>
      <c r="Z43" s="32">
        <v>0</v>
      </c>
      <c r="AA43" s="33">
        <v>0</v>
      </c>
      <c r="AB43" s="10">
        <v>0</v>
      </c>
      <c r="AC43" s="10">
        <v>0</v>
      </c>
      <c r="AD43" s="10">
        <v>0</v>
      </c>
      <c r="AE43" s="10">
        <v>0</v>
      </c>
      <c r="AF43" s="10">
        <v>0</v>
      </c>
      <c r="AG43" s="56" t="s">
        <v>155</v>
      </c>
      <c r="AH43" s="63">
        <v>3</v>
      </c>
      <c r="AI43" s="63">
        <v>0</v>
      </c>
      <c r="AJ43" s="63">
        <v>0</v>
      </c>
      <c r="AK43" s="63">
        <v>3</v>
      </c>
      <c r="AL43" s="63">
        <v>0</v>
      </c>
      <c r="AM43" s="67">
        <v>0</v>
      </c>
      <c r="AN43" s="68">
        <v>0</v>
      </c>
      <c r="AO43" s="68">
        <v>0</v>
      </c>
      <c r="AP43" s="68">
        <v>0</v>
      </c>
      <c r="AQ43" s="69">
        <v>0</v>
      </c>
      <c r="AR43" s="63">
        <v>3</v>
      </c>
      <c r="AS43" s="63">
        <v>0</v>
      </c>
      <c r="AT43" s="63">
        <v>0</v>
      </c>
      <c r="AU43" s="63">
        <v>3</v>
      </c>
      <c r="AV43" s="63">
        <v>0</v>
      </c>
      <c r="AW43" s="3" t="s">
        <v>155</v>
      </c>
      <c r="AX43" s="3">
        <v>12</v>
      </c>
      <c r="AY43" s="3">
        <v>9</v>
      </c>
      <c r="AZ43" s="3">
        <v>0</v>
      </c>
      <c r="BA43" s="3">
        <v>3</v>
      </c>
      <c r="BB43" s="3">
        <v>0</v>
      </c>
      <c r="BC43" s="107">
        <v>8</v>
      </c>
      <c r="BD43" s="108">
        <v>5</v>
      </c>
      <c r="BE43" s="108">
        <v>0</v>
      </c>
      <c r="BF43" s="108">
        <v>3</v>
      </c>
      <c r="BG43" s="109">
        <v>0</v>
      </c>
      <c r="BH43" s="3">
        <v>5</v>
      </c>
      <c r="BI43" s="3">
        <v>5</v>
      </c>
      <c r="BJ43" s="3">
        <v>0</v>
      </c>
      <c r="BK43" s="3">
        <v>0</v>
      </c>
      <c r="BL43" s="3">
        <v>0</v>
      </c>
      <c r="BM43" s="4" t="s">
        <v>155</v>
      </c>
      <c r="BN43" s="73">
        <v>44</v>
      </c>
      <c r="BO43" s="73">
        <v>0</v>
      </c>
      <c r="BP43" s="73">
        <v>14</v>
      </c>
      <c r="BQ43" s="73">
        <v>30</v>
      </c>
      <c r="BR43" s="73">
        <v>0</v>
      </c>
      <c r="BS43" s="77">
        <v>0</v>
      </c>
      <c r="BT43" s="78">
        <v>0</v>
      </c>
      <c r="BU43" s="78">
        <v>0</v>
      </c>
      <c r="BV43" s="78">
        <v>0</v>
      </c>
      <c r="BW43" s="79">
        <v>0</v>
      </c>
      <c r="BX43" s="73">
        <v>44</v>
      </c>
      <c r="BY43" s="73">
        <v>0</v>
      </c>
      <c r="BZ43" s="73">
        <v>14</v>
      </c>
      <c r="CA43" s="73">
        <v>30</v>
      </c>
      <c r="CB43" s="73">
        <v>0</v>
      </c>
    </row>
    <row r="44" spans="1:80" ht="15" x14ac:dyDescent="0.25">
      <c r="A44" s="2" t="s">
        <v>500</v>
      </c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2" t="s">
        <v>500</v>
      </c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2" t="s">
        <v>500</v>
      </c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112"/>
      <c r="AS44" s="112"/>
      <c r="AT44" s="112"/>
      <c r="AU44" s="112"/>
      <c r="AV44" s="112"/>
      <c r="AW44" s="2" t="s">
        <v>500</v>
      </c>
      <c r="AX44" s="94"/>
      <c r="AY44" s="94"/>
      <c r="AZ44" s="94"/>
      <c r="BA44" s="94"/>
      <c r="BB44" s="94"/>
      <c r="BC44" s="94"/>
      <c r="BD44" s="94"/>
      <c r="BE44" s="94"/>
      <c r="BF44" s="94"/>
      <c r="BG44" s="94"/>
      <c r="BH44" s="94"/>
      <c r="BI44" s="94"/>
      <c r="BJ44" s="94"/>
      <c r="BK44" s="94"/>
      <c r="BL44" s="94"/>
      <c r="BM44" s="2" t="s">
        <v>500</v>
      </c>
      <c r="BN44" s="94"/>
      <c r="BO44" s="94"/>
      <c r="BP44" s="94"/>
      <c r="BQ44" s="94"/>
      <c r="BR44" s="94"/>
      <c r="BS44" s="94"/>
      <c r="BT44" s="94"/>
      <c r="BU44" s="94"/>
      <c r="BV44" s="94"/>
      <c r="BW44" s="94"/>
      <c r="BX44" s="94"/>
      <c r="BY44" s="94"/>
      <c r="BZ44" s="94"/>
      <c r="CA44" s="94"/>
      <c r="CB44" s="94"/>
    </row>
    <row r="45" spans="1:80" ht="15" x14ac:dyDescent="0.25">
      <c r="A45" s="3" t="s">
        <v>501</v>
      </c>
      <c r="Q45" s="3" t="s">
        <v>501</v>
      </c>
      <c r="AG45" s="3" t="s">
        <v>501</v>
      </c>
      <c r="AH45"/>
      <c r="AI45"/>
      <c r="AJ45"/>
      <c r="AK45"/>
      <c r="AL45"/>
      <c r="AM45"/>
      <c r="AN45"/>
      <c r="AO45"/>
      <c r="AP45"/>
      <c r="AQ45"/>
      <c r="AR45" s="63"/>
      <c r="AS45" s="63"/>
      <c r="AT45" s="63"/>
      <c r="AU45" s="63"/>
      <c r="AV45" s="63"/>
      <c r="AW45" s="3" t="s">
        <v>501</v>
      </c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 s="3" t="s">
        <v>610</v>
      </c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</row>
    <row r="50" spans="1:8" x14ac:dyDescent="0.2">
      <c r="A50" s="4" t="s">
        <v>560</v>
      </c>
      <c r="B50" s="4" t="s">
        <v>1</v>
      </c>
      <c r="C50" s="4" t="s">
        <v>4</v>
      </c>
      <c r="D50" s="4" t="s">
        <v>504</v>
      </c>
      <c r="E50" s="4" t="s">
        <v>6</v>
      </c>
      <c r="F50" s="4" t="s">
        <v>505</v>
      </c>
    </row>
    <row r="51" spans="1:8" x14ac:dyDescent="0.2">
      <c r="B51" s="10">
        <f>SUM(B52:B61)</f>
        <v>45697</v>
      </c>
      <c r="C51" s="10">
        <f t="shared" ref="C51:F51" si="94">SUM(C52:C61)</f>
        <v>26562</v>
      </c>
      <c r="D51" s="10">
        <f t="shared" si="94"/>
        <v>10950</v>
      </c>
      <c r="E51" s="10">
        <f t="shared" si="94"/>
        <v>4250</v>
      </c>
      <c r="F51" s="10">
        <f t="shared" si="94"/>
        <v>3931</v>
      </c>
    </row>
    <row r="52" spans="1:8" x14ac:dyDescent="0.2">
      <c r="A52" s="4" t="s">
        <v>924</v>
      </c>
      <c r="B52" s="10">
        <v>18590</v>
      </c>
      <c r="C52" s="10">
        <v>11219</v>
      </c>
      <c r="D52" s="10">
        <v>4512</v>
      </c>
      <c r="E52" s="10">
        <v>1631</v>
      </c>
      <c r="F52" s="10">
        <v>1230</v>
      </c>
    </row>
    <row r="53" spans="1:8" x14ac:dyDescent="0.2">
      <c r="A53" s="4" t="s">
        <v>4</v>
      </c>
      <c r="B53" s="10">
        <v>4294</v>
      </c>
      <c r="C53" s="10">
        <v>3917</v>
      </c>
      <c r="D53" s="10">
        <v>201</v>
      </c>
      <c r="E53" s="10">
        <v>152</v>
      </c>
      <c r="F53" s="10">
        <v>21</v>
      </c>
      <c r="G53" s="4" t="s">
        <v>4</v>
      </c>
      <c r="H53" s="13">
        <f>C53*100/C51</f>
        <v>14.746630524809879</v>
      </c>
    </row>
    <row r="54" spans="1:8" x14ac:dyDescent="0.2">
      <c r="A54" s="4" t="s">
        <v>5</v>
      </c>
      <c r="B54" s="10">
        <v>1961</v>
      </c>
      <c r="C54" s="10">
        <v>302</v>
      </c>
      <c r="D54" s="10">
        <v>1458</v>
      </c>
      <c r="E54" s="10">
        <v>67</v>
      </c>
      <c r="F54" s="10">
        <v>133</v>
      </c>
      <c r="G54" s="4" t="s">
        <v>5</v>
      </c>
      <c r="H54" s="13">
        <f>D54*100/D51</f>
        <v>13.315068493150685</v>
      </c>
    </row>
    <row r="55" spans="1:8" x14ac:dyDescent="0.2">
      <c r="A55" s="4" t="s">
        <v>6</v>
      </c>
      <c r="B55" s="10">
        <v>457</v>
      </c>
      <c r="C55" s="10">
        <v>123</v>
      </c>
      <c r="D55" s="10">
        <v>49</v>
      </c>
      <c r="E55" s="10">
        <v>267</v>
      </c>
      <c r="F55" s="10">
        <v>18</v>
      </c>
      <c r="G55" s="4" t="s">
        <v>6</v>
      </c>
      <c r="H55" s="13">
        <f>E55*100/E51</f>
        <v>6.2823529411764705</v>
      </c>
    </row>
    <row r="56" spans="1:8" x14ac:dyDescent="0.2">
      <c r="A56" s="4" t="s">
        <v>7</v>
      </c>
      <c r="B56" s="10">
        <v>532</v>
      </c>
      <c r="C56" s="10">
        <v>80</v>
      </c>
      <c r="D56" s="10">
        <v>14</v>
      </c>
      <c r="E56" s="10">
        <v>0</v>
      </c>
      <c r="F56" s="10">
        <v>438</v>
      </c>
      <c r="G56" s="4" t="s">
        <v>7</v>
      </c>
      <c r="H56" s="13">
        <f>F56*100/F51</f>
        <v>11.142203001780718</v>
      </c>
    </row>
    <row r="57" spans="1:8" x14ac:dyDescent="0.2">
      <c r="A57" s="4" t="s">
        <v>84</v>
      </c>
      <c r="B57" s="10">
        <v>1748</v>
      </c>
      <c r="C57" s="10">
        <v>934</v>
      </c>
      <c r="D57" s="10">
        <v>510</v>
      </c>
      <c r="E57" s="10">
        <v>200</v>
      </c>
      <c r="F57" s="10">
        <v>102</v>
      </c>
    </row>
    <row r="58" spans="1:8" x14ac:dyDescent="0.2">
      <c r="A58" s="4" t="s">
        <v>85</v>
      </c>
      <c r="B58" s="10">
        <v>4610</v>
      </c>
      <c r="C58" s="10">
        <v>3601</v>
      </c>
      <c r="D58" s="10">
        <v>619</v>
      </c>
      <c r="E58" s="10">
        <v>359</v>
      </c>
      <c r="F58" s="10">
        <v>31</v>
      </c>
    </row>
    <row r="59" spans="1:8" x14ac:dyDescent="0.2">
      <c r="A59" s="4" t="s">
        <v>86</v>
      </c>
      <c r="B59" s="10">
        <v>3363</v>
      </c>
      <c r="C59" s="10">
        <v>1862</v>
      </c>
      <c r="D59" s="10">
        <v>685</v>
      </c>
      <c r="E59" s="10">
        <v>157</v>
      </c>
      <c r="F59" s="10">
        <v>660</v>
      </c>
    </row>
    <row r="60" spans="1:8" x14ac:dyDescent="0.2">
      <c r="A60" s="4" t="s">
        <v>154</v>
      </c>
      <c r="B60" s="10">
        <v>8325</v>
      </c>
      <c r="C60" s="10">
        <v>3722</v>
      </c>
      <c r="D60" s="10">
        <v>2461</v>
      </c>
      <c r="E60" s="10">
        <v>1248</v>
      </c>
      <c r="F60" s="10">
        <v>893</v>
      </c>
    </row>
    <row r="61" spans="1:8" x14ac:dyDescent="0.2">
      <c r="A61" s="4" t="s">
        <v>155</v>
      </c>
      <c r="B61" s="10">
        <v>1817</v>
      </c>
      <c r="C61" s="10">
        <v>802</v>
      </c>
      <c r="D61" s="10">
        <v>441</v>
      </c>
      <c r="E61" s="10">
        <v>169</v>
      </c>
      <c r="F61" s="10">
        <v>405</v>
      </c>
    </row>
    <row r="66" spans="1:6" x14ac:dyDescent="0.2">
      <c r="A66" s="4" t="s">
        <v>560</v>
      </c>
      <c r="B66" s="4" t="s">
        <v>1</v>
      </c>
      <c r="C66" s="4" t="s">
        <v>4</v>
      </c>
      <c r="D66" s="4" t="s">
        <v>504</v>
      </c>
      <c r="E66" s="4" t="s">
        <v>6</v>
      </c>
      <c r="F66" s="4" t="s">
        <v>505</v>
      </c>
    </row>
    <row r="67" spans="1:6" x14ac:dyDescent="0.2">
      <c r="A67" s="4" t="s">
        <v>924</v>
      </c>
      <c r="B67" s="10">
        <v>18590</v>
      </c>
      <c r="C67" s="10">
        <v>11219</v>
      </c>
      <c r="D67" s="10">
        <v>4512</v>
      </c>
      <c r="E67" s="10">
        <v>1631</v>
      </c>
      <c r="F67" s="10">
        <v>1230</v>
      </c>
    </row>
    <row r="68" spans="1:6" x14ac:dyDescent="0.2">
      <c r="A68" s="4" t="s">
        <v>925</v>
      </c>
      <c r="B68" s="10">
        <v>7244</v>
      </c>
      <c r="C68" s="10">
        <v>4422</v>
      </c>
      <c r="D68" s="10">
        <v>1722</v>
      </c>
      <c r="E68" s="10">
        <v>486</v>
      </c>
      <c r="F68" s="10">
        <v>610</v>
      </c>
    </row>
    <row r="69" spans="1:6" x14ac:dyDescent="0.2">
      <c r="A69" s="4" t="s">
        <v>84</v>
      </c>
      <c r="B69" s="10">
        <v>1748</v>
      </c>
      <c r="C69" s="10">
        <v>934</v>
      </c>
      <c r="D69" s="10">
        <v>510</v>
      </c>
      <c r="E69" s="10">
        <v>200</v>
      </c>
      <c r="F69" s="10">
        <v>102</v>
      </c>
    </row>
    <row r="70" spans="1:6" x14ac:dyDescent="0.2">
      <c r="A70" s="4" t="s">
        <v>85</v>
      </c>
      <c r="B70" s="10">
        <v>4610</v>
      </c>
      <c r="C70" s="10">
        <v>3601</v>
      </c>
      <c r="D70" s="10">
        <v>619</v>
      </c>
      <c r="E70" s="10">
        <v>359</v>
      </c>
      <c r="F70" s="10">
        <v>31</v>
      </c>
    </row>
    <row r="71" spans="1:6" x14ac:dyDescent="0.2">
      <c r="A71" s="4" t="s">
        <v>86</v>
      </c>
      <c r="B71" s="10">
        <v>3363</v>
      </c>
      <c r="C71" s="10">
        <v>1862</v>
      </c>
      <c r="D71" s="10">
        <v>685</v>
      </c>
      <c r="E71" s="10">
        <v>157</v>
      </c>
      <c r="F71" s="10">
        <v>660</v>
      </c>
    </row>
    <row r="72" spans="1:6" x14ac:dyDescent="0.2">
      <c r="A72" s="4" t="s">
        <v>154</v>
      </c>
      <c r="B72" s="10">
        <v>8325</v>
      </c>
      <c r="C72" s="10">
        <v>3722</v>
      </c>
      <c r="D72" s="10">
        <v>2461</v>
      </c>
      <c r="E72" s="10">
        <v>1248</v>
      </c>
      <c r="F72" s="10">
        <v>893</v>
      </c>
    </row>
    <row r="73" spans="1:6" x14ac:dyDescent="0.2">
      <c r="A73" s="4" t="s">
        <v>155</v>
      </c>
      <c r="B73" s="10">
        <v>1817</v>
      </c>
      <c r="C73" s="10">
        <v>802</v>
      </c>
      <c r="D73" s="10">
        <v>441</v>
      </c>
      <c r="E73" s="10">
        <v>169</v>
      </c>
      <c r="F73" s="10">
        <v>405</v>
      </c>
    </row>
  </sheetData>
  <mergeCells count="15">
    <mergeCell ref="B2:F2"/>
    <mergeCell ref="G2:K2"/>
    <mergeCell ref="L2:P2"/>
    <mergeCell ref="R2:V2"/>
    <mergeCell ref="W2:AA2"/>
    <mergeCell ref="AB2:AF2"/>
    <mergeCell ref="AH2:AL2"/>
    <mergeCell ref="AM2:AQ2"/>
    <mergeCell ref="AR2:AV2"/>
    <mergeCell ref="AX2:BB2"/>
    <mergeCell ref="BC2:BG2"/>
    <mergeCell ref="BH2:BL2"/>
    <mergeCell ref="BN2:BR2"/>
    <mergeCell ref="BS2:BW2"/>
    <mergeCell ref="BX2:CB2"/>
  </mergeCells>
  <pageMargins left="0.7" right="0.7" top="0.75" bottom="0.75" header="0.3" footer="0.3"/>
  <pageSetup scale="82" orientation="portrait" r:id="rId1"/>
  <colBreaks count="1" manualBreakCount="1">
    <brk id="16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44</vt:i4>
      </vt:variant>
    </vt:vector>
  </HeadingPairs>
  <TitlesOfParts>
    <vt:vector size="44" baseType="lpstr">
      <vt:lpstr>age,sex,marital</vt:lpstr>
      <vt:lpstr>relation,religion</vt:lpstr>
      <vt:lpstr>ethnicity</vt:lpstr>
      <vt:lpstr>citizenship</vt:lpstr>
      <vt:lpstr>migration</vt:lpstr>
      <vt:lpstr>education</vt:lpstr>
      <vt:lpstr>ed attain</vt:lpstr>
      <vt:lpstr>ed programs</vt:lpstr>
      <vt:lpstr>previous res</vt:lpstr>
      <vt:lpstr>Language</vt:lpstr>
      <vt:lpstr>lang ability</vt:lpstr>
      <vt:lpstr>health</vt:lpstr>
      <vt:lpstr>Parents' birthplace</vt:lpstr>
      <vt:lpstr>cultural</vt:lpstr>
      <vt:lpstr>work last week</vt:lpstr>
      <vt:lpstr>work last year</vt:lpstr>
      <vt:lpstr>type of income</vt:lpstr>
      <vt:lpstr>total income</vt:lpstr>
      <vt:lpstr>total inc 2</vt:lpstr>
      <vt:lpstr>income by work</vt:lpstr>
      <vt:lpstr>work by workers</vt:lpstr>
      <vt:lpstr>income by food stamps</vt:lpstr>
      <vt:lpstr>income by workers</vt:lpstr>
      <vt:lpstr>age by work</vt:lpstr>
      <vt:lpstr>members by dependents</vt:lpstr>
      <vt:lpstr>workers by memebers</vt:lpstr>
      <vt:lpstr>Building,tenure,rent</vt:lpstr>
      <vt:lpstr>Year,walls,roof</vt:lpstr>
      <vt:lpstr>rooms,bedrooms</vt:lpstr>
      <vt:lpstr>plumbing</vt:lpstr>
      <vt:lpstr>kitchen,vehicles</vt:lpstr>
      <vt:lpstr>appliances</vt:lpstr>
      <vt:lpstr>vslue of house</vt:lpstr>
      <vt:lpstr>culture</vt:lpstr>
      <vt:lpstr>Sheet1</vt:lpstr>
      <vt:lpstr>health insrunace</vt:lpstr>
      <vt:lpstr>overseas</vt:lpstr>
      <vt:lpstr>health services</vt:lpstr>
      <vt:lpstr>weddings,funerals</vt:lpstr>
      <vt:lpstr>remittances</vt:lpstr>
      <vt:lpstr>savings</vt:lpstr>
      <vt:lpstr>Sheet41</vt:lpstr>
      <vt:lpstr>Sheet42</vt:lpstr>
      <vt:lpstr>Sheet43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MichaelLevin</dc:creator>
  <cp:lastModifiedBy>Owner</cp:lastModifiedBy>
  <dcterms:created xsi:type="dcterms:W3CDTF">2012-06-20T12:28:13Z</dcterms:created>
  <dcterms:modified xsi:type="dcterms:W3CDTF">2015-09-22T14:54:05Z</dcterms:modified>
</cp:coreProperties>
</file>